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20" i="1" l="1"/>
  <c r="C10" i="1"/>
  <c r="C7" i="1"/>
  <c r="C9" i="1" s="1"/>
  <c r="C6" i="1"/>
  <c r="L5" i="1" l="1"/>
  <c r="D69" i="1" s="1"/>
  <c r="L3" i="1"/>
  <c r="C80" i="1"/>
  <c r="D80" i="1" s="1"/>
  <c r="L4" i="1"/>
  <c r="L2" i="1"/>
  <c r="O5" i="1" s="1"/>
  <c r="D20" i="1" l="1"/>
  <c r="C14" i="1"/>
  <c r="C119" i="1" s="1"/>
  <c r="D42" i="1"/>
  <c r="D14" i="1"/>
</calcChain>
</file>

<file path=xl/sharedStrings.xml><?xml version="1.0" encoding="utf-8"?>
<sst xmlns="http://schemas.openxmlformats.org/spreadsheetml/2006/main" count="651" uniqueCount="204">
  <si>
    <t>REGULATORY PROGRAMME FOR CONTROL OF RESIDUES IN FOOD</t>
  </si>
  <si>
    <t>For official use</t>
  </si>
  <si>
    <t>A6</t>
  </si>
  <si>
    <t>COUNTRY</t>
  </si>
  <si>
    <t>Australia</t>
  </si>
  <si>
    <t>DATE</t>
  </si>
  <si>
    <t>B1</t>
  </si>
  <si>
    <t xml:space="preserve">YEAR OF PLAN IMPLEMENTATION </t>
  </si>
  <si>
    <t>B2a</t>
  </si>
  <si>
    <t>ANIMAL SPECIES / PRODUCT</t>
  </si>
  <si>
    <t>BOVINE MILK</t>
  </si>
  <si>
    <t>B2e</t>
  </si>
  <si>
    <t xml:space="preserve">National PRODUCTION DATA  - in TONNES (referring to the previous year) </t>
  </si>
  <si>
    <t>EU EXPORT DATA in TONNES (referring to the previous year)</t>
  </si>
  <si>
    <r>
      <t xml:space="preserve">PRODUCTION DATA in </t>
    </r>
    <r>
      <rPr>
        <b/>
        <u/>
        <sz val="8"/>
        <rFont val="Arial"/>
        <family val="2"/>
      </rPr>
      <t>TONNES</t>
    </r>
    <r>
      <rPr>
        <b/>
        <sz val="8"/>
        <rFont val="Arial"/>
        <family val="2"/>
      </rPr>
      <t xml:space="preserve"> for calculation of SAMPLE NUMBERS.  (referring to previous year's production)</t>
    </r>
  </si>
  <si>
    <r>
      <t xml:space="preserve">See Instruction sheet, note 4.  If a </t>
    </r>
    <r>
      <rPr>
        <b/>
        <sz val="8"/>
        <rFont val="Arial"/>
        <family val="2"/>
      </rPr>
      <t>split system</t>
    </r>
    <r>
      <rPr>
        <sz val="8"/>
        <rFont val="Arial"/>
        <family val="2"/>
      </rPr>
      <t xml:space="preserve"> is in place for exports to the EU, </t>
    </r>
    <r>
      <rPr>
        <b/>
        <sz val="8"/>
        <rFont val="Arial"/>
        <family val="2"/>
      </rPr>
      <t>actual export data</t>
    </r>
    <r>
      <rPr>
        <sz val="8"/>
        <rFont val="Arial"/>
        <family val="2"/>
      </rPr>
      <t xml:space="preserve"> may be entered in this cell.  If there is no split system, and milk/dairy products from </t>
    </r>
    <r>
      <rPr>
        <b/>
        <sz val="8"/>
        <rFont val="Arial"/>
        <family val="2"/>
      </rPr>
      <t>all animals (and ALL FARMS) are eligible for export to the EU,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national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production data</t>
    </r>
    <r>
      <rPr>
        <sz val="8"/>
        <rFont val="Arial"/>
        <family val="2"/>
      </rPr>
      <t xml:space="preserve"> must be entered in this cell.  </t>
    </r>
  </si>
  <si>
    <t>NUMBER OF SAMPLES</t>
  </si>
  <si>
    <t>ACCORDING TO EU REQUIREMENTS</t>
  </si>
  <si>
    <t>ACCORDING TO CODEX ALIMENTARIUS</t>
  </si>
  <si>
    <t>OTHER</t>
  </si>
  <si>
    <t>MINIMUM number is 300</t>
  </si>
  <si>
    <t>PLAN</t>
  </si>
  <si>
    <t>GROUP OF SUBSTANCES TO BE MONITORED</t>
  </si>
  <si>
    <r>
      <t xml:space="preserve">NUMBER OF </t>
    </r>
    <r>
      <rPr>
        <b/>
        <u/>
        <sz val="6"/>
        <rFont val="Arial"/>
        <family val="2"/>
      </rPr>
      <t>SAMPLES</t>
    </r>
    <r>
      <rPr>
        <sz val="7"/>
        <rFont val="Arial"/>
        <family val="2"/>
      </rPr>
      <t xml:space="preserve">  </t>
    </r>
  </si>
  <si>
    <r>
      <t xml:space="preserve">NUMBER OF </t>
    </r>
    <r>
      <rPr>
        <b/>
        <u/>
        <sz val="6"/>
        <rFont val="Arial"/>
        <family val="2"/>
      </rPr>
      <t>TESTS</t>
    </r>
  </si>
  <si>
    <t>COMPOUND or MARKER RESIDUE</t>
  </si>
  <si>
    <t>MATRIX ANALYSED</t>
  </si>
  <si>
    <t>SCREENING METHOD</t>
  </si>
  <si>
    <t>CONFIRMATORY METHOD</t>
  </si>
  <si>
    <r>
      <t xml:space="preserve">SCREEN.METH. DETECTION LIMIT </t>
    </r>
    <r>
      <rPr>
        <b/>
        <sz val="6"/>
        <rFont val="Arial"/>
        <family val="2"/>
      </rPr>
      <t>[</t>
    </r>
    <r>
      <rPr>
        <b/>
        <sz val="6"/>
        <rFont val="Times New Roman"/>
        <family val="1"/>
      </rPr>
      <t>μg/Kg</t>
    </r>
    <r>
      <rPr>
        <b/>
        <sz val="6"/>
        <rFont val="Arial"/>
        <family val="2"/>
      </rPr>
      <t>]</t>
    </r>
  </si>
  <si>
    <t>CONFIR.METH. DETECTION LIMIT [μg/Kg]</t>
  </si>
  <si>
    <t>LEVEL OF ACTION  [μg/Kg]</t>
  </si>
  <si>
    <t>Australian Standard [µg/kg]</t>
  </si>
  <si>
    <t>EU Standard [µg/kg]</t>
  </si>
  <si>
    <t>MIN</t>
  </si>
  <si>
    <t>Chloramphenicol + Nitrofurans+ Nitroimidazoles</t>
  </si>
  <si>
    <t>CHLORAMPHENICOL</t>
  </si>
  <si>
    <t>Chloramphenicol</t>
  </si>
  <si>
    <t>Milk</t>
  </si>
  <si>
    <t>Any detection</t>
  </si>
  <si>
    <t>not set</t>
  </si>
  <si>
    <t>Other A6 substances</t>
  </si>
  <si>
    <t>ANTIBACTERIAL SUBSTANCES</t>
  </si>
  <si>
    <t>Benzyl G Penicillin</t>
  </si>
  <si>
    <t>MIT</t>
  </si>
  <si>
    <t>1*</t>
  </si>
  <si>
    <t>Cloxacillin</t>
  </si>
  <si>
    <t>10*</t>
  </si>
  <si>
    <t>Ampicillin</t>
  </si>
  <si>
    <t>4*</t>
  </si>
  <si>
    <t>Amoxicillin</t>
  </si>
  <si>
    <t>Ceftiofur</t>
  </si>
  <si>
    <t>50*</t>
  </si>
  <si>
    <t>Cefuroxime</t>
  </si>
  <si>
    <t>20*</t>
  </si>
  <si>
    <t>Cephalonium</t>
  </si>
  <si>
    <t>Tetracycline</t>
  </si>
  <si>
    <t>Oxytetracycline</t>
  </si>
  <si>
    <t>Chlortetracycline</t>
  </si>
  <si>
    <t>Sulfadiazine</t>
  </si>
  <si>
    <t>TLC</t>
  </si>
  <si>
    <t>Sulfadimidine</t>
  </si>
  <si>
    <t>Sulfadoxine</t>
  </si>
  <si>
    <t>Sulfatroxazole</t>
  </si>
  <si>
    <t>Erythromycin</t>
  </si>
  <si>
    <t>40*</t>
  </si>
  <si>
    <t>Lincomycin</t>
  </si>
  <si>
    <t>Oleandomycin</t>
  </si>
  <si>
    <t>Tylosin</t>
  </si>
  <si>
    <t>Tilmicosin</t>
  </si>
  <si>
    <t>Streptomycin &amp; Dihydrostreptomycin</t>
  </si>
  <si>
    <t>100*</t>
  </si>
  <si>
    <t>Neomycin</t>
  </si>
  <si>
    <t>Gentamycin</t>
  </si>
  <si>
    <t>ANTHELMINTICS</t>
  </si>
  <si>
    <t>5*</t>
  </si>
  <si>
    <t>70 Benzimidazoles</t>
  </si>
  <si>
    <t xml:space="preserve">                Albendazole</t>
  </si>
  <si>
    <t xml:space="preserve">                Fenbendazole</t>
  </si>
  <si>
    <t xml:space="preserve">                Oxfendazole</t>
  </si>
  <si>
    <t xml:space="preserve">                Febantel</t>
  </si>
  <si>
    <t xml:space="preserve">                Thiabendazole</t>
  </si>
  <si>
    <t>20 Levamisole</t>
  </si>
  <si>
    <t>230 Macrocyclic Lactones</t>
  </si>
  <si>
    <t xml:space="preserve">                Ivermectin</t>
  </si>
  <si>
    <t xml:space="preserve">                Abamectin</t>
  </si>
  <si>
    <t xml:space="preserve">                Doramectin</t>
  </si>
  <si>
    <t xml:space="preserve">                Moxidectin</t>
  </si>
  <si>
    <t>25F</t>
  </si>
  <si>
    <t>500F</t>
  </si>
  <si>
    <t>2000F</t>
  </si>
  <si>
    <t xml:space="preserve">                Eprinomectin</t>
  </si>
  <si>
    <t>B2c</t>
  </si>
  <si>
    <t>PYRETHROIDS</t>
  </si>
  <si>
    <t>Deltamethrin</t>
  </si>
  <si>
    <t>Flumethrin</t>
  </si>
  <si>
    <t>Cypermethrin</t>
  </si>
  <si>
    <t>100F</t>
  </si>
  <si>
    <t>250F</t>
  </si>
  <si>
    <t>1000F</t>
  </si>
  <si>
    <t>Fenvalerate</t>
  </si>
  <si>
    <t>Cyfluthrin</t>
  </si>
  <si>
    <t>Cyhalothrin</t>
  </si>
  <si>
    <t>Permethrin</t>
  </si>
  <si>
    <t>NON STEROIDAL ANTI-INFLAMMATORY DRUGS</t>
  </si>
  <si>
    <t>B2f</t>
  </si>
  <si>
    <t>Other pharmacologically active subs</t>
  </si>
  <si>
    <r>
      <t xml:space="preserve">NUMBER OF </t>
    </r>
    <r>
      <rPr>
        <b/>
        <u/>
        <sz val="6"/>
        <rFont val="Arial"/>
        <family val="2"/>
      </rPr>
      <t>SAMPLES</t>
    </r>
  </si>
  <si>
    <t>LEVEL OF ACTION [μg/Kg]</t>
  </si>
  <si>
    <t xml:space="preserve">B3a + B3b + B3c + B3d </t>
  </si>
  <si>
    <t>B3a</t>
  </si>
  <si>
    <t>ORGANOCHLORINE COMPOUNDS INCLUDING PCBS</t>
  </si>
  <si>
    <t>Aldrin &amp; Dieldrin</t>
  </si>
  <si>
    <t>150F</t>
  </si>
  <si>
    <t>BHC</t>
  </si>
  <si>
    <t>80F*</t>
  </si>
  <si>
    <t>Chlordane</t>
  </si>
  <si>
    <t>50F</t>
  </si>
  <si>
    <t>Lindane</t>
  </si>
  <si>
    <t>200F</t>
  </si>
  <si>
    <t>DDT</t>
  </si>
  <si>
    <t>1250F</t>
  </si>
  <si>
    <t>Heptachlor</t>
  </si>
  <si>
    <t>HCB</t>
  </si>
  <si>
    <t>125F</t>
  </si>
  <si>
    <t>Endosulfan</t>
  </si>
  <si>
    <t>B3b</t>
  </si>
  <si>
    <t>ORGANOPHOSPHORUS COMPOUNDS</t>
  </si>
  <si>
    <t>Bromophos-ethyl</t>
  </si>
  <si>
    <t>2*</t>
  </si>
  <si>
    <t>Chlorpyriphos</t>
  </si>
  <si>
    <t>10F</t>
  </si>
  <si>
    <t>Chlorpyriphos-methyl</t>
  </si>
  <si>
    <t>Chlorfenvinphos</t>
  </si>
  <si>
    <t>Coumaphos</t>
  </si>
  <si>
    <t>Dichlorvos</t>
  </si>
  <si>
    <t>Diazinon</t>
  </si>
  <si>
    <t>Ethion</t>
  </si>
  <si>
    <t>50F*</t>
  </si>
  <si>
    <t>Fenchlorphos</t>
  </si>
  <si>
    <t>9*</t>
  </si>
  <si>
    <t>Fenitrothion</t>
  </si>
  <si>
    <t>Fenthion</t>
  </si>
  <si>
    <t>Malathion (Maldison)</t>
  </si>
  <si>
    <t>Parathion-methyl</t>
  </si>
  <si>
    <t>Pirimiphos-methyl</t>
  </si>
  <si>
    <t>B3d</t>
  </si>
  <si>
    <t>MYCOTOXINS</t>
  </si>
  <si>
    <t>Aflatoxin M1</t>
  </si>
  <si>
    <t>Check calculation of total of minimums</t>
  </si>
  <si>
    <t xml:space="preserve">Samples:  </t>
  </si>
  <si>
    <t>Tests:</t>
  </si>
  <si>
    <t>30F*</t>
  </si>
  <si>
    <t>30 Triclabendazole</t>
  </si>
  <si>
    <t>6.7F</t>
  </si>
  <si>
    <t>13F</t>
  </si>
  <si>
    <t>27F</t>
  </si>
  <si>
    <t>17F</t>
  </si>
  <si>
    <t>33F</t>
  </si>
  <si>
    <t>67F</t>
  </si>
  <si>
    <t>1.7F</t>
  </si>
  <si>
    <t>15*</t>
  </si>
  <si>
    <t>KEY:</t>
  </si>
  <si>
    <t>LABORATORY</t>
  </si>
  <si>
    <t>MIT - Microbial Inhibition Test</t>
  </si>
  <si>
    <t>Flunixin</t>
  </si>
  <si>
    <t>Meloxicam</t>
  </si>
  <si>
    <t>Ketoprofen</t>
  </si>
  <si>
    <t>Tolfenamic acid</t>
  </si>
  <si>
    <t>Phenylbutazone</t>
  </si>
  <si>
    <t>-</t>
  </si>
  <si>
    <t>not set - No standard has been set for the chemical in milk</t>
  </si>
  <si>
    <t>B3c</t>
  </si>
  <si>
    <r>
      <t>CHEMICAL ELEMENTS</t>
    </r>
    <r>
      <rPr>
        <b/>
        <vertAlign val="superscript"/>
        <sz val="7"/>
        <rFont val="Arial"/>
        <family val="2"/>
      </rPr>
      <t>#</t>
    </r>
  </si>
  <si>
    <t>LC-MS/MS</t>
  </si>
  <si>
    <t>GC-MS/MS/LC-MS/MS</t>
  </si>
  <si>
    <t>GC-MS/MS - Gas Chromatography Mass Spectrometry/Mass Spectrometry</t>
  </si>
  <si>
    <t>LC-MS/MS - Liquid Chromatography Mass Spectrometry/Mass Spectrometry</t>
  </si>
  <si>
    <t xml:space="preserve"> * - At the Limit of Quantitation</t>
  </si>
  <si>
    <t xml:space="preserve"> - No upper limit set. Detections of the contaminant at low levels are allowable</t>
  </si>
  <si>
    <t>6*</t>
  </si>
  <si>
    <t>75F</t>
  </si>
  <si>
    <t>2.7F</t>
  </si>
  <si>
    <t>62.5F</t>
  </si>
  <si>
    <t>TLC - Thin Layer Chromatography</t>
  </si>
  <si>
    <t>no MRL required</t>
  </si>
  <si>
    <t>2020-21</t>
  </si>
  <si>
    <t>TBC</t>
  </si>
  <si>
    <t xml:space="preserve">                Clorsulon</t>
  </si>
  <si>
    <t xml:space="preserve">                Nitroxynil</t>
  </si>
  <si>
    <t xml:space="preserve">                Mebendazole</t>
  </si>
  <si>
    <t xml:space="preserve">                Monepantel</t>
  </si>
  <si>
    <t xml:space="preserve">                Praziquantel</t>
  </si>
  <si>
    <t>Arsenic</t>
  </si>
  <si>
    <t>Cadmium</t>
  </si>
  <si>
    <t>Lead</t>
  </si>
  <si>
    <t>Mercury</t>
  </si>
  <si>
    <t>ICP-MS</t>
  </si>
  <si>
    <t>LABORATORY^</t>
  </si>
  <si>
    <t>F - These analytes are reported in the milk fat. Australian standards for fat-soluble compounds report limits on a milk fat basis, for whole milk this assumes a milk fat content of 4% (ie if wanting to convert whole milk to reporting on a milk fat basis then a conversion factor of 25 is applicable)</t>
  </si>
  <si>
    <t>TBC - To be confirmed</t>
  </si>
  <si>
    <t>^ - Please note testing laboratories will undergo tender process for the procurement of laboratory services for the 20/21 AMRA year. Laboratories to be determined and values may change depending on the outcome of the tender.</t>
  </si>
  <si>
    <t>ICP-MS - Inductively Coupled Plasma Mass Spectrometry</t>
  </si>
  <si>
    <r>
      <rPr>
        <vertAlign val="superscript"/>
        <sz val="8"/>
        <rFont val="Arial"/>
        <family val="2"/>
      </rPr>
      <t>#</t>
    </r>
    <r>
      <rPr>
        <sz val="8"/>
        <rFont val="Arial"/>
        <family val="2"/>
      </rPr>
      <t xml:space="preserve"> - Chemical elements are rotated into the survey every three years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</si>
</sst>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7"/>
      <name val="Arial"/>
      <family val="2"/>
    </font>
    <font>
      <b/>
      <u/>
      <sz val="8"/>
      <name val="Arial"/>
      <family val="2"/>
    </font>
    <font>
      <sz val="5"/>
      <name val="Arial"/>
      <family val="2"/>
    </font>
    <font>
      <b/>
      <u/>
      <sz val="6"/>
      <name val="Arial"/>
      <family val="2"/>
    </font>
    <font>
      <sz val="7"/>
      <name val="Arial"/>
      <family val="2"/>
    </font>
    <font>
      <b/>
      <sz val="6"/>
      <name val="Times New Roman"/>
      <family val="1"/>
    </font>
    <font>
      <b/>
      <vertAlign val="superscript"/>
      <sz val="7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1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4">
    <xf numFmtId="0" fontId="0" fillId="0" borderId="0" xfId="0"/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3" fontId="2" fillId="2" borderId="54" xfId="0" applyNumberFormat="1" applyFont="1" applyFill="1" applyBorder="1" applyAlignment="1" applyProtection="1">
      <alignment horizontal="right" vertical="center"/>
      <protection locked="0"/>
    </xf>
    <xf numFmtId="3" fontId="2" fillId="2" borderId="53" xfId="0" applyNumberFormat="1" applyFont="1" applyFill="1" applyBorder="1" applyAlignment="1" applyProtection="1">
      <alignment horizontal="right" vertical="center"/>
      <protection locked="0"/>
    </xf>
    <xf numFmtId="3" fontId="2" fillId="2" borderId="41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left"/>
    </xf>
    <xf numFmtId="165" fontId="2" fillId="2" borderId="54" xfId="4" applyNumberFormat="1" applyFont="1" applyFill="1" applyBorder="1" applyAlignment="1" applyProtection="1">
      <alignment horizontal="center" vertical="center"/>
      <protection locked="0"/>
    </xf>
    <xf numFmtId="165" fontId="2" fillId="2" borderId="53" xfId="4" applyNumberFormat="1" applyFont="1" applyFill="1" applyBorder="1" applyAlignment="1" applyProtection="1">
      <alignment horizontal="center" vertical="center"/>
      <protection locked="0"/>
    </xf>
    <xf numFmtId="165" fontId="2" fillId="2" borderId="41" xfId="4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" fontId="4" fillId="0" borderId="0" xfId="0" applyNumberFormat="1" applyFont="1" applyBorder="1" applyAlignment="1">
      <alignment horizontal="center"/>
    </xf>
    <xf numFmtId="0" fontId="4" fillId="0" borderId="5" xfId="0" applyFont="1" applyBorder="1"/>
    <xf numFmtId="0" fontId="5" fillId="0" borderId="6" xfId="0" applyFont="1" applyBorder="1" applyAlignment="1">
      <alignment vertical="center"/>
    </xf>
    <xf numFmtId="14" fontId="2" fillId="2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/>
    </xf>
    <xf numFmtId="0" fontId="4" fillId="0" borderId="7" xfId="0" applyFont="1" applyBorder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8" fillId="0" borderId="10" xfId="0" applyFont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1" fontId="4" fillId="0" borderId="0" xfId="0" applyNumberFormat="1" applyFont="1"/>
    <xf numFmtId="0" fontId="0" fillId="0" borderId="16" xfId="0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" fontId="5" fillId="0" borderId="18" xfId="0" applyNumberFormat="1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vertical="center" wrapText="1"/>
    </xf>
    <xf numFmtId="1" fontId="2" fillId="3" borderId="22" xfId="0" applyNumberFormat="1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8" fillId="0" borderId="24" xfId="0" applyFont="1" applyBorder="1" applyAlignment="1" applyProtection="1">
      <alignment vertical="center"/>
    </xf>
    <xf numFmtId="1" fontId="2" fillId="4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left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2" fillId="2" borderId="24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8" fillId="0" borderId="26" xfId="0" applyFont="1" applyBorder="1" applyAlignment="1" applyProtection="1">
      <alignment vertical="center"/>
    </xf>
    <xf numFmtId="1" fontId="0" fillId="4" borderId="24" xfId="0" applyNumberFormat="1" applyFont="1" applyFill="1" applyBorder="1" applyAlignment="1">
      <alignment horizontal="center"/>
    </xf>
    <xf numFmtId="0" fontId="12" fillId="0" borderId="27" xfId="0" applyFont="1" applyBorder="1" applyAlignment="1" applyProtection="1">
      <alignment horizontal="left"/>
      <protection locked="0"/>
    </xf>
    <xf numFmtId="0" fontId="12" fillId="0" borderId="27" xfId="0" applyFont="1" applyBorder="1" applyAlignment="1" applyProtection="1">
      <alignment horizontal="center"/>
      <protection locked="0"/>
    </xf>
    <xf numFmtId="0" fontId="12" fillId="2" borderId="27" xfId="0" applyFont="1" applyFill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vertical="center"/>
    </xf>
    <xf numFmtId="1" fontId="0" fillId="4" borderId="29" xfId="0" applyNumberFormat="1" applyFont="1" applyFill="1" applyBorder="1" applyAlignment="1">
      <alignment horizontal="center"/>
    </xf>
    <xf numFmtId="1" fontId="2" fillId="2" borderId="30" xfId="0" applyNumberFormat="1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left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12" fillId="2" borderId="31" xfId="0" applyFont="1" applyFill="1" applyBorder="1" applyAlignment="1" applyProtection="1">
      <alignment horizontal="center"/>
      <protection locked="0"/>
    </xf>
    <xf numFmtId="0" fontId="12" fillId="0" borderId="32" xfId="0" applyFont="1" applyBorder="1" applyAlignment="1" applyProtection="1">
      <alignment horizontal="left"/>
      <protection locked="0"/>
    </xf>
    <xf numFmtId="0" fontId="12" fillId="0" borderId="32" xfId="0" applyFont="1" applyBorder="1" applyAlignment="1" applyProtection="1">
      <alignment horizontal="center"/>
      <protection locked="0"/>
    </xf>
    <xf numFmtId="0" fontId="12" fillId="2" borderId="32" xfId="0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vertical="center"/>
    </xf>
    <xf numFmtId="1" fontId="0" fillId="4" borderId="33" xfId="0" applyNumberFormat="1" applyFont="1" applyFill="1" applyBorder="1" applyAlignment="1">
      <alignment horizontal="center"/>
    </xf>
    <xf numFmtId="0" fontId="12" fillId="0" borderId="34" xfId="0" applyFont="1" applyBorder="1" applyAlignment="1" applyProtection="1">
      <alignment horizontal="left"/>
      <protection locked="0"/>
    </xf>
    <xf numFmtId="0" fontId="12" fillId="0" borderId="34" xfId="0" applyFont="1" applyBorder="1" applyAlignment="1" applyProtection="1">
      <alignment horizontal="center"/>
      <protection locked="0"/>
    </xf>
    <xf numFmtId="0" fontId="12" fillId="2" borderId="34" xfId="0" applyFont="1" applyFill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left"/>
      <protection locked="0"/>
    </xf>
    <xf numFmtId="0" fontId="12" fillId="0" borderId="28" xfId="0" applyFont="1" applyBorder="1" applyAlignment="1" applyProtection="1">
      <alignment horizontal="center"/>
      <protection locked="0"/>
    </xf>
    <xf numFmtId="0" fontId="12" fillId="2" borderId="15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left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12" fillId="2" borderId="3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1" fontId="2" fillId="3" borderId="30" xfId="0" applyNumberFormat="1" applyFont="1" applyFill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left"/>
      <protection locked="0"/>
    </xf>
    <xf numFmtId="0" fontId="12" fillId="0" borderId="33" xfId="0" applyFont="1" applyBorder="1" applyAlignment="1" applyProtection="1">
      <alignment horizontal="center"/>
      <protection locked="0"/>
    </xf>
    <xf numFmtId="0" fontId="12" fillId="2" borderId="33" xfId="0" applyFont="1" applyFill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left" vertical="center"/>
      <protection locked="0"/>
    </xf>
    <xf numFmtId="0" fontId="4" fillId="0" borderId="39" xfId="0" applyFont="1" applyBorder="1"/>
    <xf numFmtId="0" fontId="12" fillId="0" borderId="28" xfId="0" applyFont="1" applyBorder="1" applyAlignment="1" applyProtection="1">
      <alignment horizontal="left" vertical="center"/>
      <protection locked="0"/>
    </xf>
    <xf numFmtId="0" fontId="12" fillId="0" borderId="39" xfId="0" applyFont="1" applyBorder="1" applyAlignment="1">
      <alignment horizontal="center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left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1" fontId="5" fillId="0" borderId="40" xfId="0" applyNumberFormat="1" applyFont="1" applyBorder="1" applyAlignment="1">
      <alignment horizontal="center" vertical="center" wrapText="1"/>
    </xf>
    <xf numFmtId="1" fontId="10" fillId="0" borderId="39" xfId="0" applyNumberFormat="1" applyFont="1" applyBorder="1" applyAlignment="1">
      <alignment horizontal="center" vertical="center" wrapText="1"/>
    </xf>
    <xf numFmtId="1" fontId="2" fillId="3" borderId="41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2" borderId="23" xfId="0" applyNumberFormat="1" applyFont="1" applyFill="1" applyBorder="1" applyAlignment="1">
      <alignment horizontal="center" vertical="center"/>
    </xf>
    <xf numFmtId="1" fontId="0" fillId="4" borderId="25" xfId="0" applyNumberFormat="1" applyFont="1" applyFill="1" applyBorder="1" applyAlignment="1">
      <alignment horizontal="center" vertical="center"/>
    </xf>
    <xf numFmtId="1" fontId="0" fillId="4" borderId="30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center"/>
      <protection locked="0"/>
    </xf>
    <xf numFmtId="1" fontId="0" fillId="4" borderId="42" xfId="0" applyNumberFormat="1" applyFont="1" applyFill="1" applyBorder="1" applyAlignment="1">
      <alignment horizontal="center" vertical="center"/>
    </xf>
    <xf numFmtId="0" fontId="12" fillId="0" borderId="35" xfId="0" applyFont="1" applyBorder="1" applyAlignment="1" applyProtection="1">
      <alignment horizontal="left"/>
      <protection locked="0"/>
    </xf>
    <xf numFmtId="0" fontId="12" fillId="2" borderId="35" xfId="0" applyFont="1" applyFill="1" applyBorder="1" applyAlignment="1" applyProtection="1">
      <alignment horizontal="center"/>
      <protection locked="0"/>
    </xf>
    <xf numFmtId="0" fontId="12" fillId="0" borderId="37" xfId="0" applyFont="1" applyBorder="1" applyAlignment="1" applyProtection="1">
      <alignment horizontal="center"/>
      <protection locked="0"/>
    </xf>
    <xf numFmtId="0" fontId="12" fillId="2" borderId="37" xfId="0" applyFont="1" applyFill="1" applyBorder="1" applyAlignment="1" applyProtection="1">
      <alignment horizontal="center"/>
      <protection locked="0"/>
    </xf>
    <xf numFmtId="0" fontId="12" fillId="2" borderId="40" xfId="0" applyFont="1" applyFill="1" applyBorder="1" applyAlignment="1" applyProtection="1">
      <alignment horizontal="center"/>
      <protection locked="0"/>
    </xf>
    <xf numFmtId="0" fontId="12" fillId="0" borderId="43" xfId="0" applyFont="1" applyBorder="1" applyAlignment="1" applyProtection="1">
      <alignment horizontal="left"/>
      <protection locked="0"/>
    </xf>
    <xf numFmtId="0" fontId="12" fillId="0" borderId="43" xfId="0" applyFont="1" applyBorder="1" applyAlignment="1" applyProtection="1">
      <alignment horizontal="center"/>
      <protection locked="0"/>
    </xf>
    <xf numFmtId="0" fontId="12" fillId="2" borderId="43" xfId="0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1" fontId="4" fillId="0" borderId="0" xfId="0" applyNumberFormat="1" applyFont="1" applyAlignment="1">
      <alignment horizontal="center"/>
    </xf>
    <xf numFmtId="1" fontId="3" fillId="0" borderId="44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0" fillId="0" borderId="45" xfId="0" applyNumberFormat="1" applyBorder="1"/>
    <xf numFmtId="0" fontId="12" fillId="0" borderId="18" xfId="0" applyFont="1" applyBorder="1" applyAlignment="1" applyProtection="1">
      <alignment horizontal="left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2" fillId="2" borderId="46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4" fillId="0" borderId="48" xfId="0" applyFont="1" applyBorder="1"/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/>
      <protection locked="0"/>
    </xf>
    <xf numFmtId="0" fontId="12" fillId="0" borderId="27" xfId="0" applyFont="1" applyFill="1" applyBorder="1" applyAlignment="1" applyProtection="1">
      <alignment horizont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12" fillId="0" borderId="33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/>
    </xf>
    <xf numFmtId="1" fontId="0" fillId="4" borderId="29" xfId="0" applyNumberFormat="1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/>
    </xf>
    <xf numFmtId="0" fontId="12" fillId="5" borderId="3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/>
    <xf numFmtId="0" fontId="4" fillId="0" borderId="0" xfId="0" applyFont="1"/>
    <xf numFmtId="0" fontId="3" fillId="0" borderId="21" xfId="0" applyFont="1" applyBorder="1" applyAlignment="1">
      <alignment horizontal="left" vertical="center"/>
    </xf>
    <xf numFmtId="0" fontId="4" fillId="0" borderId="22" xfId="0" applyFont="1" applyBorder="1"/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4" fillId="6" borderId="41" xfId="0" applyFont="1" applyFill="1" applyBorder="1" applyAlignment="1" applyProtection="1">
      <alignment horizontal="left" vertical="center" wrapText="1"/>
    </xf>
    <xf numFmtId="0" fontId="4" fillId="6" borderId="53" xfId="0" applyFont="1" applyFill="1" applyBorder="1" applyAlignment="1" applyProtection="1">
      <alignment horizontal="left" vertical="center" wrapText="1"/>
    </xf>
    <xf numFmtId="0" fontId="4" fillId="6" borderId="54" xfId="0" applyFont="1" applyFill="1" applyBorder="1" applyAlignment="1" applyProtection="1">
      <alignment horizontal="left" vertical="center" wrapText="1"/>
    </xf>
    <xf numFmtId="1" fontId="2" fillId="3" borderId="41" xfId="0" applyNumberFormat="1" applyFont="1" applyFill="1" applyBorder="1" applyAlignment="1" applyProtection="1">
      <alignment horizontal="center" vertical="center"/>
    </xf>
    <xf numFmtId="1" fontId="2" fillId="3" borderId="53" xfId="0" applyNumberFormat="1" applyFont="1" applyFill="1" applyBorder="1" applyAlignment="1" applyProtection="1">
      <alignment horizontal="center" vertical="center"/>
    </xf>
    <xf numFmtId="1" fontId="2" fillId="3" borderId="54" xfId="0" applyNumberFormat="1" applyFont="1" applyFill="1" applyBorder="1" applyAlignment="1" applyProtection="1">
      <alignment horizontal="center" vertical="center"/>
    </xf>
    <xf numFmtId="1" fontId="2" fillId="2" borderId="41" xfId="0" applyNumberFormat="1" applyFont="1" applyFill="1" applyBorder="1" applyAlignment="1" applyProtection="1">
      <alignment horizontal="center" vertical="center"/>
      <protection locked="0"/>
    </xf>
    <xf numFmtId="1" fontId="2" fillId="2" borderId="53" xfId="0" applyNumberFormat="1" applyFont="1" applyFill="1" applyBorder="1" applyAlignment="1" applyProtection="1">
      <alignment horizontal="center" vertical="center"/>
      <protection locked="0"/>
    </xf>
    <xf numFmtId="1" fontId="2" fillId="2" borderId="54" xfId="0" applyNumberFormat="1" applyFont="1" applyFill="1" applyBorder="1" applyAlignment="1" applyProtection="1">
      <alignment horizontal="center" vertical="center"/>
      <protection locked="0"/>
    </xf>
    <xf numFmtId="1" fontId="10" fillId="0" borderId="55" xfId="0" applyNumberFormat="1" applyFont="1" applyBorder="1" applyAlignment="1">
      <alignment horizontal="center" vertical="center" wrapText="1"/>
    </xf>
    <xf numFmtId="1" fontId="10" fillId="0" borderId="53" xfId="0" applyNumberFormat="1" applyFont="1" applyBorder="1" applyAlignment="1">
      <alignment horizontal="center" vertical="center" wrapText="1"/>
    </xf>
    <xf numFmtId="1" fontId="0" fillId="0" borderId="56" xfId="0" applyNumberForma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2" xfId="0" applyBorder="1" applyAlignment="1">
      <alignment vertical="center"/>
    </xf>
    <xf numFmtId="1" fontId="5" fillId="0" borderId="52" xfId="0" applyNumberFormat="1" applyFont="1" applyBorder="1" applyAlignment="1">
      <alignment horizontal="center" vertical="center" wrapText="1"/>
    </xf>
    <xf numFmtId="1" fontId="5" fillId="0" borderId="46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1" fontId="2" fillId="3" borderId="24" xfId="0" applyNumberFormat="1" applyFont="1" applyFill="1" applyBorder="1" applyAlignment="1">
      <alignment horizontal="center" vertical="center"/>
    </xf>
    <xf numFmtId="1" fontId="2" fillId="3" borderId="29" xfId="0" applyNumberFormat="1" applyFont="1" applyFill="1" applyBorder="1" applyAlignment="1">
      <alignment horizontal="center" vertical="center"/>
    </xf>
    <xf numFmtId="1" fontId="2" fillId="3" borderId="39" xfId="0" applyNumberFormat="1" applyFont="1" applyFill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0" fontId="12" fillId="0" borderId="23" xfId="0" applyFont="1" applyBorder="1" applyAlignment="1" applyProtection="1">
      <protection locked="0"/>
    </xf>
    <xf numFmtId="0" fontId="12" fillId="0" borderId="22" xfId="0" applyFont="1" applyBorder="1" applyAlignment="1" applyProtection="1">
      <protection locked="0"/>
    </xf>
    <xf numFmtId="1" fontId="2" fillId="2" borderId="25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 applyProtection="1">
      <alignment horizontal="center" vertical="center"/>
      <protection locked="0"/>
    </xf>
    <xf numFmtId="1" fontId="2" fillId="2" borderId="42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0" fontId="8" fillId="0" borderId="26" xfId="0" applyFont="1" applyBorder="1" applyAlignment="1" applyProtection="1">
      <alignment vertical="center" wrapText="1"/>
    </xf>
    <xf numFmtId="0" fontId="2" fillId="0" borderId="39" xfId="0" applyFont="1" applyBorder="1" applyAlignment="1" applyProtection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29" xfId="0" applyNumberFormat="1" applyFont="1" applyFill="1" applyBorder="1" applyAlignment="1" applyProtection="1">
      <alignment horizontal="center" vertical="center"/>
      <protection locked="0"/>
    </xf>
    <xf numFmtId="1" fontId="2" fillId="2" borderId="33" xfId="0" applyNumberFormat="1" applyFont="1" applyFill="1" applyBorder="1" applyAlignment="1" applyProtection="1">
      <alignment horizontal="center" vertical="center"/>
      <protection locked="0"/>
    </xf>
    <xf numFmtId="1" fontId="2" fillId="3" borderId="30" xfId="0" applyNumberFormat="1" applyFont="1" applyFill="1" applyBorder="1" applyAlignment="1" applyProtection="1">
      <alignment horizontal="center" vertical="center" wrapText="1"/>
    </xf>
    <xf numFmtId="1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 wrapText="1"/>
    </xf>
    <xf numFmtId="0" fontId="8" fillId="0" borderId="29" xfId="0" applyFont="1" applyBorder="1" applyAlignment="1" applyProtection="1">
      <alignment vertical="center" wrapText="1"/>
    </xf>
    <xf numFmtId="0" fontId="8" fillId="0" borderId="33" xfId="0" applyFont="1" applyBorder="1" applyAlignment="1" applyProtection="1">
      <alignment vertical="center" wrapText="1"/>
    </xf>
    <xf numFmtId="1" fontId="2" fillId="3" borderId="25" xfId="0" applyNumberFormat="1" applyFont="1" applyFill="1" applyBorder="1" applyAlignment="1" applyProtection="1">
      <alignment horizontal="center" vertical="center"/>
    </xf>
    <xf numFmtId="1" fontId="2" fillId="3" borderId="30" xfId="0" applyNumberFormat="1" applyFont="1" applyFill="1" applyBorder="1" applyAlignment="1" applyProtection="1">
      <alignment horizontal="center" vertical="center"/>
    </xf>
    <xf numFmtId="1" fontId="2" fillId="3" borderId="42" xfId="0" applyNumberFormat="1" applyFont="1" applyFill="1" applyBorder="1" applyAlignment="1" applyProtection="1">
      <alignment horizontal="center" vertical="center"/>
    </xf>
    <xf numFmtId="0" fontId="4" fillId="0" borderId="29" xfId="0" applyFont="1" applyBorder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1" fontId="0" fillId="3" borderId="25" xfId="0" applyNumberFormat="1" applyFont="1" applyFill="1" applyBorder="1" applyAlignment="1" applyProtection="1">
      <alignment horizontal="center" vertical="center"/>
    </xf>
    <xf numFmtId="1" fontId="0" fillId="3" borderId="30" xfId="0" applyNumberFormat="1" applyFont="1" applyFill="1" applyBorder="1" applyAlignment="1" applyProtection="1">
      <alignment horizontal="center" vertical="center"/>
    </xf>
    <xf numFmtId="1" fontId="0" fillId="3" borderId="42" xfId="0" applyNumberFormat="1" applyFont="1" applyFill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vertical="center" wrapText="1"/>
    </xf>
    <xf numFmtId="0" fontId="2" fillId="0" borderId="30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1" fontId="5" fillId="0" borderId="50" xfId="0" applyNumberFormat="1" applyFont="1" applyBorder="1" applyAlignment="1">
      <alignment horizontal="center" vertical="center" wrapText="1"/>
    </xf>
    <xf numFmtId="1" fontId="5" fillId="0" borderId="51" xfId="0" applyNumberFormat="1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vertical="top" wrapText="1"/>
    </xf>
    <xf numFmtId="0" fontId="2" fillId="0" borderId="23" xfId="0" applyFont="1" applyBorder="1" applyAlignment="1" applyProtection="1"/>
    <xf numFmtId="1" fontId="0" fillId="4" borderId="49" xfId="0" applyNumberFormat="1" applyFont="1" applyFill="1" applyBorder="1" applyAlignment="1">
      <alignment horizontal="center" vertical="center"/>
    </xf>
    <xf numFmtId="1" fontId="0" fillId="4" borderId="29" xfId="0" applyNumberFormat="1" applyFont="1" applyFill="1" applyBorder="1" applyAlignment="1">
      <alignment horizontal="center" vertical="center"/>
    </xf>
    <xf numFmtId="1" fontId="0" fillId="4" borderId="33" xfId="0" applyNumberFormat="1" applyFont="1" applyFill="1" applyBorder="1" applyAlignment="1">
      <alignment horizontal="center" vertical="center"/>
    </xf>
    <xf numFmtId="1" fontId="0" fillId="4" borderId="24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/>
    <xf numFmtId="0" fontId="0" fillId="0" borderId="0" xfId="0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tabSelected="1" workbookViewId="0">
      <selection activeCell="I6" sqref="I6"/>
    </sheetView>
  </sheetViews>
  <sheetFormatPr defaultRowHeight="11.25" x14ac:dyDescent="0.2"/>
  <cols>
    <col min="1" max="1" width="4" style="18" customWidth="1"/>
    <col min="2" max="2" width="23" style="18" customWidth="1"/>
    <col min="3" max="3" width="9" style="17" customWidth="1"/>
    <col min="4" max="4" width="9.28515625" style="17" customWidth="1"/>
    <col min="5" max="5" width="6.85546875" style="18" customWidth="1"/>
    <col min="6" max="6" width="23.5703125" style="18" customWidth="1"/>
    <col min="7" max="7" width="14.28515625" style="18" customWidth="1"/>
    <col min="8" max="9" width="16.42578125" style="18" customWidth="1"/>
    <col min="10" max="10" width="13.140625" style="18" customWidth="1"/>
    <col min="11" max="11" width="12.42578125" style="18" customWidth="1"/>
    <col min="12" max="12" width="15.5703125" style="18" customWidth="1"/>
    <col min="13" max="13" width="9.7109375" style="18" customWidth="1"/>
    <col min="14" max="14" width="12" style="18" customWidth="1"/>
    <col min="15" max="15" width="11.5703125" style="18" customWidth="1"/>
    <col min="16" max="16384" width="9.140625" style="18"/>
  </cols>
  <sheetData>
    <row r="1" spans="1:15" ht="12.75" x14ac:dyDescent="0.2">
      <c r="A1" s="15" t="s">
        <v>0</v>
      </c>
      <c r="B1" s="16"/>
      <c r="K1" s="19" t="s">
        <v>1</v>
      </c>
      <c r="L1" s="20"/>
      <c r="M1" s="20"/>
      <c r="N1" s="20"/>
      <c r="O1" s="21"/>
    </row>
    <row r="2" spans="1:15" ht="9.75" customHeight="1" x14ac:dyDescent="0.2">
      <c r="K2" s="22" t="s">
        <v>2</v>
      </c>
      <c r="L2" s="23">
        <f>((C9*0.7)*0.35)+(C9*0.03)</f>
        <v>161.90829296491665</v>
      </c>
      <c r="M2" s="23"/>
      <c r="N2" s="23"/>
      <c r="O2" s="24"/>
    </row>
    <row r="3" spans="1:15" ht="12.75" customHeight="1" x14ac:dyDescent="0.2">
      <c r="A3" s="5" t="s">
        <v>3</v>
      </c>
      <c r="B3" s="4"/>
      <c r="C3" s="3" t="s">
        <v>4</v>
      </c>
      <c r="D3" s="2"/>
      <c r="E3" s="2"/>
      <c r="F3" s="1"/>
      <c r="H3" s="25" t="s">
        <v>5</v>
      </c>
      <c r="I3" s="26">
        <v>43909</v>
      </c>
      <c r="K3" s="22" t="s">
        <v>6</v>
      </c>
      <c r="L3" s="23">
        <f>((C9*0.7)*0.4)+(C9*0.03)</f>
        <v>182.51480297863336</v>
      </c>
      <c r="M3" s="23"/>
      <c r="N3" s="23"/>
      <c r="O3" s="24"/>
    </row>
    <row r="4" spans="1:15" ht="12.75" customHeight="1" x14ac:dyDescent="0.2">
      <c r="A4" s="158" t="s">
        <v>7</v>
      </c>
      <c r="B4" s="159"/>
      <c r="C4" s="160" t="s">
        <v>186</v>
      </c>
      <c r="D4" s="161"/>
      <c r="E4" s="162"/>
      <c r="F4" s="27"/>
      <c r="G4" s="28"/>
      <c r="H4" s="28"/>
      <c r="K4" s="22" t="s">
        <v>8</v>
      </c>
      <c r="L4" s="23">
        <f>((C9*0.7)*0.2)+(C9*0.03)</f>
        <v>100.08876292376668</v>
      </c>
      <c r="M4" s="23"/>
      <c r="N4" s="23"/>
      <c r="O4" s="24"/>
    </row>
    <row r="5" spans="1:15" ht="12.75" customHeight="1" thickBot="1" x14ac:dyDescent="0.25">
      <c r="A5" s="5" t="s">
        <v>9</v>
      </c>
      <c r="B5" s="4"/>
      <c r="C5" s="163" t="s">
        <v>10</v>
      </c>
      <c r="D5" s="164"/>
      <c r="E5" s="165"/>
      <c r="F5" s="29"/>
      <c r="K5" s="30" t="s">
        <v>11</v>
      </c>
      <c r="L5" s="31">
        <f>((C9*0.7)*0.05)+(C9*0.03)</f>
        <v>38.26923288261667</v>
      </c>
      <c r="M5" s="31"/>
      <c r="N5" s="31"/>
      <c r="O5" s="32">
        <f>SUM(L2:L5)</f>
        <v>482.78109174993341</v>
      </c>
    </row>
    <row r="6" spans="1:15" ht="42" customHeight="1" thickBot="1" x14ac:dyDescent="0.25">
      <c r="A6" s="14" t="s">
        <v>12</v>
      </c>
      <c r="B6" s="13"/>
      <c r="C6" s="12">
        <f>(8574137315/1000)*1.03</f>
        <v>8831361.4344500005</v>
      </c>
      <c r="D6" s="11"/>
      <c r="E6" s="10"/>
      <c r="F6" s="137"/>
      <c r="G6" s="33" t="s">
        <v>13</v>
      </c>
      <c r="H6" s="34"/>
    </row>
    <row r="7" spans="1:15" ht="52.5" customHeight="1" thickBot="1" x14ac:dyDescent="0.25">
      <c r="A7" s="14" t="s">
        <v>14</v>
      </c>
      <c r="B7" s="9"/>
      <c r="C7" s="8">
        <f>C6</f>
        <v>8831361.4344500005</v>
      </c>
      <c r="D7" s="7"/>
      <c r="E7" s="6"/>
      <c r="F7" s="35"/>
      <c r="G7" s="166" t="s">
        <v>15</v>
      </c>
      <c r="H7" s="167"/>
      <c r="I7" s="167"/>
      <c r="J7" s="167"/>
      <c r="K7" s="168"/>
    </row>
    <row r="8" spans="1:15" ht="20.100000000000001" customHeight="1" thickBot="1" x14ac:dyDescent="0.25">
      <c r="A8" s="14" t="s">
        <v>16</v>
      </c>
      <c r="B8" s="4"/>
      <c r="C8" s="175" t="s">
        <v>17</v>
      </c>
      <c r="D8" s="176"/>
      <c r="E8" s="177"/>
      <c r="F8" s="36" t="s">
        <v>18</v>
      </c>
      <c r="G8" s="37" t="s">
        <v>19</v>
      </c>
    </row>
    <row r="9" spans="1:15" ht="14.25" customHeight="1" thickBot="1" x14ac:dyDescent="0.25">
      <c r="A9" s="14" t="s">
        <v>20</v>
      </c>
      <c r="B9" s="13"/>
      <c r="C9" s="169">
        <f>IF(C7&lt;4500000,(300),300+(C7-4500000)/15000)</f>
        <v>588.75742896333338</v>
      </c>
      <c r="D9" s="170"/>
      <c r="E9" s="171"/>
      <c r="F9" s="38"/>
      <c r="G9" s="39"/>
      <c r="J9" s="40"/>
    </row>
    <row r="10" spans="1:15" ht="14.25" customHeight="1" thickBot="1" x14ac:dyDescent="0.25">
      <c r="A10" s="14" t="s">
        <v>21</v>
      </c>
      <c r="B10" s="13"/>
      <c r="C10" s="172">
        <f>E15+E20+E42+E65+E69+E81+E91+E107+E111</f>
        <v>1260</v>
      </c>
      <c r="D10" s="173"/>
      <c r="E10" s="174"/>
      <c r="F10" s="41"/>
      <c r="G10" s="42"/>
    </row>
    <row r="11" spans="1:15" ht="9.75" customHeight="1" x14ac:dyDescent="0.2">
      <c r="B11" s="43"/>
      <c r="C11" s="44"/>
      <c r="D11" s="44"/>
      <c r="E11" s="40"/>
      <c r="F11" s="45"/>
      <c r="G11" s="45"/>
    </row>
    <row r="12" spans="1:15" ht="27.75" customHeight="1" x14ac:dyDescent="0.2">
      <c r="A12" s="178" t="s">
        <v>22</v>
      </c>
      <c r="B12" s="179"/>
      <c r="C12" s="46" t="s">
        <v>23</v>
      </c>
      <c r="D12" s="182" t="s">
        <v>24</v>
      </c>
      <c r="E12" s="183"/>
      <c r="F12" s="184" t="s">
        <v>25</v>
      </c>
      <c r="G12" s="184" t="s">
        <v>26</v>
      </c>
      <c r="H12" s="184" t="s">
        <v>27</v>
      </c>
      <c r="I12" s="184" t="s">
        <v>28</v>
      </c>
      <c r="J12" s="184" t="s">
        <v>29</v>
      </c>
      <c r="K12" s="184" t="s">
        <v>30</v>
      </c>
      <c r="L12" s="184" t="s">
        <v>31</v>
      </c>
      <c r="M12" s="186" t="s">
        <v>32</v>
      </c>
      <c r="N12" s="186" t="s">
        <v>33</v>
      </c>
      <c r="O12" s="188" t="s">
        <v>198</v>
      </c>
    </row>
    <row r="13" spans="1:15" x14ac:dyDescent="0.2">
      <c r="A13" s="180"/>
      <c r="B13" s="181"/>
      <c r="C13" s="47" t="s">
        <v>34</v>
      </c>
      <c r="D13" s="48" t="s">
        <v>34</v>
      </c>
      <c r="E13" s="49" t="s">
        <v>21</v>
      </c>
      <c r="F13" s="185"/>
      <c r="G13" s="206"/>
      <c r="H13" s="185"/>
      <c r="I13" s="185"/>
      <c r="J13" s="185"/>
      <c r="K13" s="185"/>
      <c r="L13" s="185"/>
      <c r="M13" s="187"/>
      <c r="N13" s="187"/>
      <c r="O13" s="189"/>
    </row>
    <row r="14" spans="1:15" ht="16.5" customHeight="1" x14ac:dyDescent="0.2">
      <c r="A14" s="190" t="s">
        <v>2</v>
      </c>
      <c r="B14" s="50" t="s">
        <v>35</v>
      </c>
      <c r="C14" s="193">
        <f>O5</f>
        <v>482.78109174993341</v>
      </c>
      <c r="D14" s="51">
        <f>O5</f>
        <v>482.78109174993341</v>
      </c>
      <c r="E14" s="52"/>
      <c r="F14" s="53"/>
      <c r="G14" s="54"/>
      <c r="H14" s="197"/>
      <c r="I14" s="197"/>
      <c r="J14" s="197"/>
      <c r="K14" s="197"/>
      <c r="L14" s="197"/>
      <c r="M14" s="197"/>
      <c r="N14" s="197"/>
      <c r="O14" s="198"/>
    </row>
    <row r="15" spans="1:15" ht="9.75" customHeight="1" x14ac:dyDescent="0.2">
      <c r="A15" s="191"/>
      <c r="B15" s="55" t="s">
        <v>36</v>
      </c>
      <c r="C15" s="194"/>
      <c r="D15" s="56"/>
      <c r="E15" s="57">
        <v>30</v>
      </c>
      <c r="F15" s="58" t="s">
        <v>37</v>
      </c>
      <c r="G15" s="59" t="s">
        <v>38</v>
      </c>
      <c r="H15" s="59" t="s">
        <v>174</v>
      </c>
      <c r="I15" s="59" t="s">
        <v>174</v>
      </c>
      <c r="J15" s="59">
        <v>7.0000000000000007E-2</v>
      </c>
      <c r="K15" s="59">
        <v>7.0000000000000007E-2</v>
      </c>
      <c r="L15" s="59" t="s">
        <v>39</v>
      </c>
      <c r="M15" s="60" t="s">
        <v>40</v>
      </c>
      <c r="N15" s="61" t="s">
        <v>40</v>
      </c>
      <c r="O15" s="62" t="s">
        <v>187</v>
      </c>
    </row>
    <row r="16" spans="1:15" ht="9.75" customHeight="1" x14ac:dyDescent="0.2">
      <c r="A16" s="191"/>
      <c r="B16" s="63" t="s">
        <v>41</v>
      </c>
      <c r="C16" s="195"/>
      <c r="D16" s="64"/>
      <c r="E16" s="199"/>
      <c r="F16" s="65"/>
      <c r="G16" s="66"/>
      <c r="H16" s="66"/>
      <c r="I16" s="66"/>
      <c r="J16" s="66"/>
      <c r="K16" s="66"/>
      <c r="L16" s="66"/>
      <c r="M16" s="67"/>
      <c r="N16" s="67"/>
      <c r="O16" s="66"/>
    </row>
    <row r="17" spans="1:15" ht="9.75" customHeight="1" x14ac:dyDescent="0.2">
      <c r="A17" s="191"/>
      <c r="B17" s="68"/>
      <c r="C17" s="195"/>
      <c r="D17" s="69"/>
      <c r="E17" s="200"/>
      <c r="F17" s="71"/>
      <c r="G17" s="72"/>
      <c r="H17" s="72"/>
      <c r="I17" s="72"/>
      <c r="J17" s="72"/>
      <c r="K17" s="72"/>
      <c r="L17" s="72"/>
      <c r="M17" s="73"/>
      <c r="N17" s="73"/>
      <c r="O17" s="72"/>
    </row>
    <row r="18" spans="1:15" ht="9.75" customHeight="1" x14ac:dyDescent="0.2">
      <c r="A18" s="191"/>
      <c r="B18" s="68"/>
      <c r="C18" s="195"/>
      <c r="D18" s="69"/>
      <c r="E18" s="200"/>
      <c r="F18" s="74"/>
      <c r="G18" s="75"/>
      <c r="H18" s="75"/>
      <c r="I18" s="75"/>
      <c r="J18" s="75"/>
      <c r="K18" s="75"/>
      <c r="L18" s="75"/>
      <c r="M18" s="76"/>
      <c r="N18" s="76"/>
      <c r="O18" s="75"/>
    </row>
    <row r="19" spans="1:15" ht="9.75" customHeight="1" x14ac:dyDescent="0.2">
      <c r="A19" s="192"/>
      <c r="B19" s="77"/>
      <c r="C19" s="195"/>
      <c r="D19" s="78"/>
      <c r="E19" s="201"/>
      <c r="F19" s="79"/>
      <c r="G19" s="80"/>
      <c r="H19" s="80"/>
      <c r="I19" s="80"/>
      <c r="J19" s="80"/>
      <c r="K19" s="80"/>
      <c r="L19" s="80"/>
      <c r="M19" s="81"/>
      <c r="N19" s="81"/>
      <c r="O19" s="80"/>
    </row>
    <row r="20" spans="1:15" ht="12.75" customHeight="1" x14ac:dyDescent="0.2">
      <c r="A20" s="202" t="s">
        <v>6</v>
      </c>
      <c r="B20" s="204" t="s">
        <v>42</v>
      </c>
      <c r="C20" s="194"/>
      <c r="D20" s="210">
        <f>O5</f>
        <v>482.78109174993341</v>
      </c>
      <c r="E20" s="211">
        <v>300</v>
      </c>
      <c r="F20" s="82" t="s">
        <v>43</v>
      </c>
      <c r="G20" s="83" t="s">
        <v>38</v>
      </c>
      <c r="H20" s="83" t="s">
        <v>44</v>
      </c>
      <c r="I20" s="83" t="s">
        <v>174</v>
      </c>
      <c r="J20" s="83">
        <v>1</v>
      </c>
      <c r="K20" s="83">
        <v>0.5</v>
      </c>
      <c r="L20" s="143" t="s">
        <v>45</v>
      </c>
      <c r="M20" s="84">
        <v>1.5</v>
      </c>
      <c r="N20" s="85">
        <v>4</v>
      </c>
      <c r="O20" s="86" t="s">
        <v>187</v>
      </c>
    </row>
    <row r="21" spans="1:15" ht="9.75" customHeight="1" x14ac:dyDescent="0.2">
      <c r="A21" s="203"/>
      <c r="B21" s="205"/>
      <c r="C21" s="194"/>
      <c r="D21" s="210"/>
      <c r="E21" s="200"/>
      <c r="F21" s="87" t="s">
        <v>46</v>
      </c>
      <c r="G21" s="88" t="s">
        <v>38</v>
      </c>
      <c r="H21" s="88" t="s">
        <v>44</v>
      </c>
      <c r="I21" s="88" t="s">
        <v>174</v>
      </c>
      <c r="J21" s="88">
        <v>10</v>
      </c>
      <c r="K21" s="88">
        <v>5</v>
      </c>
      <c r="L21" s="144" t="s">
        <v>47</v>
      </c>
      <c r="M21" s="89">
        <v>10</v>
      </c>
      <c r="N21" s="90">
        <v>30</v>
      </c>
      <c r="O21" s="91" t="s">
        <v>187</v>
      </c>
    </row>
    <row r="22" spans="1:15" ht="9.75" customHeight="1" x14ac:dyDescent="0.2">
      <c r="A22" s="203"/>
      <c r="B22" s="205"/>
      <c r="C22" s="194"/>
      <c r="D22" s="210"/>
      <c r="E22" s="200"/>
      <c r="F22" s="87" t="s">
        <v>48</v>
      </c>
      <c r="G22" s="88" t="s">
        <v>38</v>
      </c>
      <c r="H22" s="88" t="s">
        <v>44</v>
      </c>
      <c r="I22" s="88" t="s">
        <v>174</v>
      </c>
      <c r="J22" s="88">
        <v>4</v>
      </c>
      <c r="K22" s="88">
        <v>2</v>
      </c>
      <c r="L22" s="144" t="s">
        <v>49</v>
      </c>
      <c r="M22" s="89">
        <v>10</v>
      </c>
      <c r="N22" s="90">
        <v>4</v>
      </c>
      <c r="O22" s="91" t="s">
        <v>187</v>
      </c>
    </row>
    <row r="23" spans="1:15" ht="9.75" customHeight="1" x14ac:dyDescent="0.2">
      <c r="A23" s="203"/>
      <c r="B23" s="205"/>
      <c r="C23" s="194"/>
      <c r="D23" s="210"/>
      <c r="E23" s="200"/>
      <c r="F23" s="87" t="s">
        <v>50</v>
      </c>
      <c r="G23" s="88" t="s">
        <v>38</v>
      </c>
      <c r="H23" s="88" t="s">
        <v>44</v>
      </c>
      <c r="I23" s="88" t="s">
        <v>174</v>
      </c>
      <c r="J23" s="88">
        <v>4</v>
      </c>
      <c r="K23" s="88">
        <v>2</v>
      </c>
      <c r="L23" s="88" t="s">
        <v>49</v>
      </c>
      <c r="M23" s="89">
        <v>10</v>
      </c>
      <c r="N23" s="90">
        <v>4</v>
      </c>
      <c r="O23" s="91" t="s">
        <v>187</v>
      </c>
    </row>
    <row r="24" spans="1:15" ht="9.75" customHeight="1" x14ac:dyDescent="0.2">
      <c r="A24" s="203"/>
      <c r="B24" s="205"/>
      <c r="C24" s="194"/>
      <c r="D24" s="210"/>
      <c r="E24" s="200"/>
      <c r="F24" s="87" t="s">
        <v>51</v>
      </c>
      <c r="G24" s="88" t="s">
        <v>38</v>
      </c>
      <c r="H24" s="88" t="s">
        <v>44</v>
      </c>
      <c r="I24" s="88" t="s">
        <v>174</v>
      </c>
      <c r="J24" s="88">
        <v>50</v>
      </c>
      <c r="K24" s="88">
        <v>25</v>
      </c>
      <c r="L24" s="88" t="s">
        <v>52</v>
      </c>
      <c r="M24" s="89">
        <v>100</v>
      </c>
      <c r="N24" s="90">
        <v>100</v>
      </c>
      <c r="O24" s="91" t="s">
        <v>187</v>
      </c>
    </row>
    <row r="25" spans="1:15" ht="9.75" customHeight="1" x14ac:dyDescent="0.2">
      <c r="A25" s="203"/>
      <c r="B25" s="205"/>
      <c r="C25" s="194"/>
      <c r="D25" s="210"/>
      <c r="E25" s="200"/>
      <c r="F25" s="94" t="s">
        <v>53</v>
      </c>
      <c r="G25" s="88" t="s">
        <v>38</v>
      </c>
      <c r="H25" s="88" t="s">
        <v>44</v>
      </c>
      <c r="I25" s="88" t="s">
        <v>174</v>
      </c>
      <c r="J25" s="95">
        <v>20</v>
      </c>
      <c r="K25" s="95">
        <v>10</v>
      </c>
      <c r="L25" s="95" t="s">
        <v>54</v>
      </c>
      <c r="M25" s="89">
        <v>100</v>
      </c>
      <c r="N25" s="90" t="s">
        <v>40</v>
      </c>
      <c r="O25" s="91" t="s">
        <v>187</v>
      </c>
    </row>
    <row r="26" spans="1:15" ht="9.75" customHeight="1" x14ac:dyDescent="0.2">
      <c r="A26" s="203"/>
      <c r="B26" s="205"/>
      <c r="C26" s="194"/>
      <c r="D26" s="210"/>
      <c r="E26" s="200"/>
      <c r="F26" s="74" t="s">
        <v>55</v>
      </c>
      <c r="G26" s="88" t="s">
        <v>38</v>
      </c>
      <c r="H26" s="88" t="s">
        <v>44</v>
      </c>
      <c r="I26" s="88" t="s">
        <v>174</v>
      </c>
      <c r="J26" s="75">
        <v>10</v>
      </c>
      <c r="K26" s="75">
        <v>5</v>
      </c>
      <c r="L26" s="75" t="s">
        <v>47</v>
      </c>
      <c r="M26" s="89">
        <v>20</v>
      </c>
      <c r="N26" s="90">
        <v>20</v>
      </c>
      <c r="O26" s="91" t="s">
        <v>187</v>
      </c>
    </row>
    <row r="27" spans="1:15" ht="9.75" customHeight="1" x14ac:dyDescent="0.2">
      <c r="A27" s="203"/>
      <c r="B27" s="205"/>
      <c r="C27" s="194"/>
      <c r="D27" s="210"/>
      <c r="E27" s="200"/>
      <c r="F27" s="74" t="s">
        <v>56</v>
      </c>
      <c r="G27" s="88" t="s">
        <v>38</v>
      </c>
      <c r="H27" s="88" t="s">
        <v>44</v>
      </c>
      <c r="I27" s="88" t="s">
        <v>174</v>
      </c>
      <c r="J27" s="75">
        <v>50</v>
      </c>
      <c r="K27" s="75">
        <v>25</v>
      </c>
      <c r="L27" s="75" t="s">
        <v>52</v>
      </c>
      <c r="M27" s="89">
        <v>100</v>
      </c>
      <c r="N27" s="90">
        <v>100</v>
      </c>
      <c r="O27" s="91" t="s">
        <v>187</v>
      </c>
    </row>
    <row r="28" spans="1:15" ht="9.75" customHeight="1" x14ac:dyDescent="0.2">
      <c r="A28" s="203"/>
      <c r="B28" s="205"/>
      <c r="C28" s="194"/>
      <c r="D28" s="210"/>
      <c r="E28" s="200"/>
      <c r="F28" s="87" t="s">
        <v>57</v>
      </c>
      <c r="G28" s="88" t="s">
        <v>38</v>
      </c>
      <c r="H28" s="88" t="s">
        <v>44</v>
      </c>
      <c r="I28" s="136" t="s">
        <v>174</v>
      </c>
      <c r="J28" s="88">
        <v>50</v>
      </c>
      <c r="K28" s="88">
        <v>25</v>
      </c>
      <c r="L28" s="88" t="s">
        <v>52</v>
      </c>
      <c r="M28" s="89">
        <v>100</v>
      </c>
      <c r="N28" s="90">
        <v>100</v>
      </c>
      <c r="O28" s="91" t="s">
        <v>187</v>
      </c>
    </row>
    <row r="29" spans="1:15" ht="9.75" customHeight="1" x14ac:dyDescent="0.2">
      <c r="A29" s="203"/>
      <c r="B29" s="205"/>
      <c r="C29" s="194"/>
      <c r="D29" s="210"/>
      <c r="E29" s="200"/>
      <c r="F29" s="87" t="s">
        <v>58</v>
      </c>
      <c r="G29" s="88" t="s">
        <v>38</v>
      </c>
      <c r="H29" s="88" t="s">
        <v>44</v>
      </c>
      <c r="I29" s="88" t="s">
        <v>174</v>
      </c>
      <c r="J29" s="88">
        <v>50</v>
      </c>
      <c r="K29" s="88">
        <v>25</v>
      </c>
      <c r="L29" s="88" t="s">
        <v>52</v>
      </c>
      <c r="M29" s="89" t="s">
        <v>40</v>
      </c>
      <c r="N29" s="90">
        <v>100</v>
      </c>
      <c r="O29" s="91" t="s">
        <v>187</v>
      </c>
    </row>
    <row r="30" spans="1:15" ht="9.75" customHeight="1" x14ac:dyDescent="0.2">
      <c r="A30" s="203"/>
      <c r="B30" s="205"/>
      <c r="C30" s="194"/>
      <c r="D30" s="210"/>
      <c r="E30" s="200"/>
      <c r="F30" s="71" t="s">
        <v>59</v>
      </c>
      <c r="G30" s="88" t="s">
        <v>38</v>
      </c>
      <c r="H30" s="88" t="s">
        <v>60</v>
      </c>
      <c r="I30" s="88" t="s">
        <v>174</v>
      </c>
      <c r="J30" s="72">
        <v>50</v>
      </c>
      <c r="K30" s="72">
        <v>20</v>
      </c>
      <c r="L30" s="72" t="s">
        <v>52</v>
      </c>
      <c r="M30" s="89">
        <v>100</v>
      </c>
      <c r="N30" s="90">
        <v>100</v>
      </c>
      <c r="O30" s="91" t="s">
        <v>187</v>
      </c>
    </row>
    <row r="31" spans="1:15" ht="9.75" customHeight="1" x14ac:dyDescent="0.2">
      <c r="A31" s="203"/>
      <c r="B31" s="205"/>
      <c r="C31" s="194"/>
      <c r="D31" s="210"/>
      <c r="E31" s="200"/>
      <c r="F31" s="87" t="s">
        <v>61</v>
      </c>
      <c r="G31" s="88" t="s">
        <v>38</v>
      </c>
      <c r="H31" s="88" t="s">
        <v>60</v>
      </c>
      <c r="I31" s="88" t="s">
        <v>174</v>
      </c>
      <c r="J31" s="88">
        <v>25</v>
      </c>
      <c r="K31" s="88">
        <v>20</v>
      </c>
      <c r="L31" s="88" t="s">
        <v>52</v>
      </c>
      <c r="M31" s="97" t="s">
        <v>40</v>
      </c>
      <c r="N31" s="90">
        <v>100</v>
      </c>
      <c r="O31" s="91" t="s">
        <v>187</v>
      </c>
    </row>
    <row r="32" spans="1:15" ht="9.75" customHeight="1" x14ac:dyDescent="0.2">
      <c r="A32" s="203"/>
      <c r="B32" s="205"/>
      <c r="C32" s="194"/>
      <c r="D32" s="210"/>
      <c r="E32" s="200"/>
      <c r="F32" s="94" t="s">
        <v>62</v>
      </c>
      <c r="G32" s="88" t="s">
        <v>38</v>
      </c>
      <c r="H32" s="88" t="s">
        <v>60</v>
      </c>
      <c r="I32" s="88" t="s">
        <v>174</v>
      </c>
      <c r="J32" s="95">
        <v>50</v>
      </c>
      <c r="K32" s="95">
        <v>20</v>
      </c>
      <c r="L32" s="95" t="s">
        <v>52</v>
      </c>
      <c r="M32" s="89">
        <v>100</v>
      </c>
      <c r="N32" s="90">
        <v>100</v>
      </c>
      <c r="O32" s="91" t="s">
        <v>187</v>
      </c>
    </row>
    <row r="33" spans="1:15" ht="9.75" customHeight="1" x14ac:dyDescent="0.2">
      <c r="A33" s="203"/>
      <c r="B33" s="205"/>
      <c r="C33" s="194"/>
      <c r="D33" s="210"/>
      <c r="E33" s="200"/>
      <c r="F33" s="87" t="s">
        <v>63</v>
      </c>
      <c r="G33" s="88" t="s">
        <v>38</v>
      </c>
      <c r="H33" s="88" t="s">
        <v>60</v>
      </c>
      <c r="I33" s="88" t="s">
        <v>174</v>
      </c>
      <c r="J33" s="88">
        <v>50</v>
      </c>
      <c r="K33" s="88">
        <v>20</v>
      </c>
      <c r="L33" s="88" t="s">
        <v>52</v>
      </c>
      <c r="M33" s="89">
        <v>100</v>
      </c>
      <c r="N33" s="90">
        <v>100</v>
      </c>
      <c r="O33" s="91" t="s">
        <v>187</v>
      </c>
    </row>
    <row r="34" spans="1:15" ht="9.75" customHeight="1" x14ac:dyDescent="0.2">
      <c r="A34" s="203"/>
      <c r="B34" s="205"/>
      <c r="C34" s="194"/>
      <c r="D34" s="210"/>
      <c r="E34" s="200"/>
      <c r="F34" s="74" t="s">
        <v>64</v>
      </c>
      <c r="G34" s="88" t="s">
        <v>38</v>
      </c>
      <c r="H34" s="88" t="s">
        <v>44</v>
      </c>
      <c r="I34" s="88" t="s">
        <v>174</v>
      </c>
      <c r="J34" s="75">
        <v>40</v>
      </c>
      <c r="K34" s="75">
        <v>20</v>
      </c>
      <c r="L34" s="75" t="s">
        <v>65</v>
      </c>
      <c r="M34" s="89">
        <v>40</v>
      </c>
      <c r="N34" s="90">
        <v>40</v>
      </c>
      <c r="O34" s="91" t="s">
        <v>187</v>
      </c>
    </row>
    <row r="35" spans="1:15" ht="9.75" customHeight="1" x14ac:dyDescent="0.2">
      <c r="A35" s="203"/>
      <c r="B35" s="205"/>
      <c r="C35" s="194"/>
      <c r="D35" s="210"/>
      <c r="E35" s="200"/>
      <c r="F35" s="74" t="s">
        <v>66</v>
      </c>
      <c r="G35" s="88" t="s">
        <v>38</v>
      </c>
      <c r="H35" s="88" t="s">
        <v>44</v>
      </c>
      <c r="I35" s="88" t="s">
        <v>174</v>
      </c>
      <c r="J35" s="75">
        <v>50</v>
      </c>
      <c r="K35" s="75">
        <v>25</v>
      </c>
      <c r="L35" s="75" t="s">
        <v>52</v>
      </c>
      <c r="M35" s="89">
        <v>20</v>
      </c>
      <c r="N35" s="90">
        <v>150</v>
      </c>
      <c r="O35" s="91" t="s">
        <v>187</v>
      </c>
    </row>
    <row r="36" spans="1:15" ht="9.75" customHeight="1" x14ac:dyDescent="0.2">
      <c r="A36" s="203"/>
      <c r="B36" s="205"/>
      <c r="C36" s="194"/>
      <c r="D36" s="210"/>
      <c r="E36" s="200"/>
      <c r="F36" s="87" t="s">
        <v>67</v>
      </c>
      <c r="G36" s="88" t="s">
        <v>38</v>
      </c>
      <c r="H36" s="88" t="s">
        <v>44</v>
      </c>
      <c r="I36" s="88" t="s">
        <v>174</v>
      </c>
      <c r="J36" s="88">
        <v>50</v>
      </c>
      <c r="K36" s="88">
        <v>25</v>
      </c>
      <c r="L36" s="88" t="s">
        <v>52</v>
      </c>
      <c r="M36" s="89" t="s">
        <v>40</v>
      </c>
      <c r="N36" s="90" t="s">
        <v>40</v>
      </c>
      <c r="O36" s="91" t="s">
        <v>187</v>
      </c>
    </row>
    <row r="37" spans="1:15" ht="9.75" customHeight="1" x14ac:dyDescent="0.2">
      <c r="A37" s="203"/>
      <c r="B37" s="205"/>
      <c r="C37" s="194"/>
      <c r="D37" s="210"/>
      <c r="E37" s="200"/>
      <c r="F37" s="94" t="s">
        <v>68</v>
      </c>
      <c r="G37" s="88" t="s">
        <v>38</v>
      </c>
      <c r="H37" s="88" t="s">
        <v>44</v>
      </c>
      <c r="I37" s="88" t="s">
        <v>174</v>
      </c>
      <c r="J37" s="95">
        <v>50</v>
      </c>
      <c r="K37" s="95">
        <v>25</v>
      </c>
      <c r="L37" s="95" t="s">
        <v>52</v>
      </c>
      <c r="M37" s="89">
        <v>50</v>
      </c>
      <c r="N37" s="90">
        <v>50</v>
      </c>
      <c r="O37" s="91" t="s">
        <v>187</v>
      </c>
    </row>
    <row r="38" spans="1:15" ht="9.75" customHeight="1" x14ac:dyDescent="0.2">
      <c r="A38" s="203"/>
      <c r="B38" s="205"/>
      <c r="C38" s="194"/>
      <c r="D38" s="210"/>
      <c r="E38" s="200"/>
      <c r="F38" s="87" t="s">
        <v>69</v>
      </c>
      <c r="G38" s="88" t="s">
        <v>38</v>
      </c>
      <c r="H38" s="88" t="s">
        <v>44</v>
      </c>
      <c r="I38" s="88" t="s">
        <v>174</v>
      </c>
      <c r="J38" s="88">
        <v>20</v>
      </c>
      <c r="K38" s="88">
        <v>10</v>
      </c>
      <c r="L38" s="88" t="s">
        <v>54</v>
      </c>
      <c r="M38" s="89" t="s">
        <v>40</v>
      </c>
      <c r="N38" s="90">
        <v>50</v>
      </c>
      <c r="O38" s="91" t="s">
        <v>187</v>
      </c>
    </row>
    <row r="39" spans="1:15" ht="9.75" customHeight="1" x14ac:dyDescent="0.2">
      <c r="A39" s="203"/>
      <c r="B39" s="205"/>
      <c r="C39" s="194"/>
      <c r="D39" s="210"/>
      <c r="E39" s="200"/>
      <c r="F39" s="87" t="s">
        <v>70</v>
      </c>
      <c r="G39" s="88" t="s">
        <v>38</v>
      </c>
      <c r="H39" s="88" t="s">
        <v>44</v>
      </c>
      <c r="I39" s="88" t="s">
        <v>174</v>
      </c>
      <c r="J39" s="88">
        <v>100</v>
      </c>
      <c r="K39" s="88">
        <v>50</v>
      </c>
      <c r="L39" s="88" t="s">
        <v>71</v>
      </c>
      <c r="M39" s="89">
        <v>200</v>
      </c>
      <c r="N39" s="90">
        <v>200</v>
      </c>
      <c r="O39" s="91" t="s">
        <v>187</v>
      </c>
    </row>
    <row r="40" spans="1:15" ht="9.75" customHeight="1" x14ac:dyDescent="0.2">
      <c r="A40" s="203"/>
      <c r="B40" s="205"/>
      <c r="C40" s="194"/>
      <c r="D40" s="210"/>
      <c r="E40" s="200"/>
      <c r="F40" s="87" t="s">
        <v>72</v>
      </c>
      <c r="G40" s="88" t="s">
        <v>38</v>
      </c>
      <c r="H40" s="88" t="s">
        <v>44</v>
      </c>
      <c r="I40" s="88" t="s">
        <v>174</v>
      </c>
      <c r="J40" s="88">
        <v>100</v>
      </c>
      <c r="K40" s="88">
        <v>50</v>
      </c>
      <c r="L40" s="88">
        <v>750</v>
      </c>
      <c r="M40" s="89">
        <v>1500</v>
      </c>
      <c r="N40" s="90">
        <v>1500</v>
      </c>
      <c r="O40" s="91" t="s">
        <v>187</v>
      </c>
    </row>
    <row r="41" spans="1:15" ht="9.75" customHeight="1" x14ac:dyDescent="0.2">
      <c r="A41" s="203"/>
      <c r="B41" s="205"/>
      <c r="C41" s="194"/>
      <c r="D41" s="210"/>
      <c r="E41" s="200"/>
      <c r="F41" s="79" t="s">
        <v>73</v>
      </c>
      <c r="G41" s="80" t="s">
        <v>38</v>
      </c>
      <c r="H41" s="80" t="s">
        <v>44</v>
      </c>
      <c r="I41" s="80" t="s">
        <v>174</v>
      </c>
      <c r="J41" s="80">
        <v>20</v>
      </c>
      <c r="K41" s="80">
        <v>10</v>
      </c>
      <c r="L41" s="80" t="s">
        <v>54</v>
      </c>
      <c r="M41" s="98" t="s">
        <v>40</v>
      </c>
      <c r="N41" s="99">
        <v>100</v>
      </c>
      <c r="O41" s="149" t="s">
        <v>187</v>
      </c>
    </row>
    <row r="42" spans="1:15" ht="9.75" customHeight="1" x14ac:dyDescent="0.2">
      <c r="A42" s="190" t="s">
        <v>8</v>
      </c>
      <c r="B42" s="214" t="s">
        <v>74</v>
      </c>
      <c r="C42" s="194"/>
      <c r="D42" s="217">
        <f>O5</f>
        <v>482.78109174993341</v>
      </c>
      <c r="E42" s="199">
        <v>350</v>
      </c>
      <c r="F42" s="71" t="s">
        <v>153</v>
      </c>
      <c r="G42" s="88" t="s">
        <v>38</v>
      </c>
      <c r="H42" s="72" t="s">
        <v>174</v>
      </c>
      <c r="I42" s="88" t="s">
        <v>174</v>
      </c>
      <c r="J42" s="72">
        <v>2</v>
      </c>
      <c r="K42" s="72">
        <v>2</v>
      </c>
      <c r="L42" s="72" t="s">
        <v>75</v>
      </c>
      <c r="M42" s="89">
        <v>10</v>
      </c>
      <c r="N42" s="153">
        <v>10</v>
      </c>
      <c r="O42" s="72" t="s">
        <v>187</v>
      </c>
    </row>
    <row r="43" spans="1:15" ht="9.75" customHeight="1" x14ac:dyDescent="0.2">
      <c r="A43" s="212"/>
      <c r="B43" s="215"/>
      <c r="C43" s="194"/>
      <c r="D43" s="218"/>
      <c r="E43" s="200"/>
      <c r="F43" s="71" t="s">
        <v>76</v>
      </c>
      <c r="G43" s="88"/>
      <c r="H43" s="72"/>
      <c r="I43" s="72"/>
      <c r="J43" s="72"/>
      <c r="K43" s="72"/>
      <c r="L43" s="72"/>
      <c r="M43" s="89"/>
      <c r="N43" s="153"/>
      <c r="O43" s="72"/>
    </row>
    <row r="44" spans="1:15" ht="9.75" customHeight="1" x14ac:dyDescent="0.2">
      <c r="A44" s="212"/>
      <c r="B44" s="215"/>
      <c r="C44" s="194"/>
      <c r="D44" s="218"/>
      <c r="E44" s="200"/>
      <c r="F44" s="71" t="s">
        <v>77</v>
      </c>
      <c r="G44" s="88" t="s">
        <v>38</v>
      </c>
      <c r="H44" s="72" t="s">
        <v>174</v>
      </c>
      <c r="I44" s="88" t="s">
        <v>174</v>
      </c>
      <c r="J44" s="72">
        <v>2</v>
      </c>
      <c r="K44" s="72">
        <v>2</v>
      </c>
      <c r="L44" s="72" t="s">
        <v>75</v>
      </c>
      <c r="M44" s="89" t="s">
        <v>40</v>
      </c>
      <c r="N44" s="100">
        <v>100</v>
      </c>
      <c r="O44" s="72" t="s">
        <v>187</v>
      </c>
    </row>
    <row r="45" spans="1:15" ht="9.75" customHeight="1" x14ac:dyDescent="0.2">
      <c r="A45" s="212"/>
      <c r="B45" s="215"/>
      <c r="C45" s="194"/>
      <c r="D45" s="218"/>
      <c r="E45" s="200"/>
      <c r="F45" s="71" t="s">
        <v>78</v>
      </c>
      <c r="G45" s="88" t="s">
        <v>38</v>
      </c>
      <c r="H45" s="72" t="s">
        <v>174</v>
      </c>
      <c r="I45" s="88" t="s">
        <v>174</v>
      </c>
      <c r="J45" s="72">
        <v>2</v>
      </c>
      <c r="K45" s="72">
        <v>2</v>
      </c>
      <c r="L45" s="72" t="s">
        <v>75</v>
      </c>
      <c r="M45" s="89">
        <v>100</v>
      </c>
      <c r="N45" s="100">
        <v>10</v>
      </c>
      <c r="O45" s="72" t="s">
        <v>187</v>
      </c>
    </row>
    <row r="46" spans="1:15" ht="9.75" customHeight="1" x14ac:dyDescent="0.2">
      <c r="A46" s="212"/>
      <c r="B46" s="215"/>
      <c r="C46" s="194"/>
      <c r="D46" s="218"/>
      <c r="E46" s="200"/>
      <c r="F46" s="71" t="s">
        <v>79</v>
      </c>
      <c r="G46" s="88" t="s">
        <v>38</v>
      </c>
      <c r="H46" s="72" t="s">
        <v>174</v>
      </c>
      <c r="I46" s="88" t="s">
        <v>174</v>
      </c>
      <c r="J46" s="72">
        <v>2</v>
      </c>
      <c r="K46" s="72">
        <v>2</v>
      </c>
      <c r="L46" s="72" t="s">
        <v>75</v>
      </c>
      <c r="M46" s="89">
        <v>100</v>
      </c>
      <c r="N46" s="100">
        <v>10</v>
      </c>
      <c r="O46" s="72" t="s">
        <v>187</v>
      </c>
    </row>
    <row r="47" spans="1:15" ht="9.75" customHeight="1" x14ac:dyDescent="0.2">
      <c r="A47" s="212"/>
      <c r="B47" s="215"/>
      <c r="C47" s="194"/>
      <c r="D47" s="218"/>
      <c r="E47" s="200"/>
      <c r="F47" s="71" t="s">
        <v>80</v>
      </c>
      <c r="G47" s="88" t="s">
        <v>38</v>
      </c>
      <c r="H47" s="72" t="s">
        <v>174</v>
      </c>
      <c r="I47" s="88" t="s">
        <v>174</v>
      </c>
      <c r="J47" s="72">
        <v>2</v>
      </c>
      <c r="K47" s="72">
        <v>2</v>
      </c>
      <c r="L47" s="72" t="s">
        <v>75</v>
      </c>
      <c r="M47" s="89" t="s">
        <v>40</v>
      </c>
      <c r="N47" s="100">
        <v>10</v>
      </c>
      <c r="O47" s="72" t="s">
        <v>187</v>
      </c>
    </row>
    <row r="48" spans="1:15" ht="9.75" customHeight="1" x14ac:dyDescent="0.2">
      <c r="A48" s="212"/>
      <c r="B48" s="215"/>
      <c r="C48" s="194"/>
      <c r="D48" s="218"/>
      <c r="E48" s="200"/>
      <c r="F48" s="71" t="s">
        <v>81</v>
      </c>
      <c r="G48" s="88" t="s">
        <v>38</v>
      </c>
      <c r="H48" s="72" t="s">
        <v>174</v>
      </c>
      <c r="I48" s="88" t="s">
        <v>174</v>
      </c>
      <c r="J48" s="72">
        <v>2</v>
      </c>
      <c r="K48" s="72">
        <v>2</v>
      </c>
      <c r="L48" s="72">
        <v>25</v>
      </c>
      <c r="M48" s="89">
        <v>50</v>
      </c>
      <c r="N48" s="100">
        <v>100</v>
      </c>
      <c r="O48" s="72" t="s">
        <v>187</v>
      </c>
    </row>
    <row r="49" spans="1:18" s="155" customFormat="1" ht="9.75" customHeight="1" x14ac:dyDescent="0.2">
      <c r="A49" s="212"/>
      <c r="B49" s="215"/>
      <c r="C49" s="194"/>
      <c r="D49" s="218"/>
      <c r="E49" s="200"/>
      <c r="F49" s="71" t="s">
        <v>188</v>
      </c>
      <c r="G49" s="88" t="s">
        <v>38</v>
      </c>
      <c r="H49" s="72" t="s">
        <v>174</v>
      </c>
      <c r="I49" s="88" t="s">
        <v>174</v>
      </c>
      <c r="J49" s="72">
        <v>2</v>
      </c>
      <c r="K49" s="72">
        <v>2</v>
      </c>
      <c r="L49" s="72">
        <v>8</v>
      </c>
      <c r="M49" s="89">
        <v>1500</v>
      </c>
      <c r="N49" s="100">
        <v>16</v>
      </c>
      <c r="O49" s="72" t="s">
        <v>187</v>
      </c>
    </row>
    <row r="50" spans="1:18" s="155" customFormat="1" ht="9.75" customHeight="1" x14ac:dyDescent="0.2">
      <c r="A50" s="212"/>
      <c r="B50" s="215"/>
      <c r="C50" s="194"/>
      <c r="D50" s="218"/>
      <c r="E50" s="200"/>
      <c r="F50" s="71" t="s">
        <v>189</v>
      </c>
      <c r="G50" s="88" t="s">
        <v>38</v>
      </c>
      <c r="H50" s="72" t="s">
        <v>174</v>
      </c>
      <c r="I50" s="88" t="s">
        <v>174</v>
      </c>
      <c r="J50" s="72">
        <v>2</v>
      </c>
      <c r="K50" s="72">
        <v>2</v>
      </c>
      <c r="L50" s="72">
        <v>10</v>
      </c>
      <c r="M50" s="89">
        <v>500</v>
      </c>
      <c r="N50" s="100">
        <v>20</v>
      </c>
      <c r="O50" s="72" t="s">
        <v>187</v>
      </c>
    </row>
    <row r="51" spans="1:18" s="155" customFormat="1" ht="9.75" customHeight="1" x14ac:dyDescent="0.2">
      <c r="A51" s="212"/>
      <c r="B51" s="215"/>
      <c r="C51" s="194"/>
      <c r="D51" s="218"/>
      <c r="E51" s="200"/>
      <c r="F51" s="71" t="s">
        <v>190</v>
      </c>
      <c r="G51" s="88" t="s">
        <v>38</v>
      </c>
      <c r="H51" s="72" t="s">
        <v>174</v>
      </c>
      <c r="I51" s="88" t="s">
        <v>174</v>
      </c>
      <c r="J51" s="72">
        <v>2</v>
      </c>
      <c r="K51" s="72">
        <v>2</v>
      </c>
      <c r="L51" s="72" t="s">
        <v>75</v>
      </c>
      <c r="M51" s="89">
        <v>20</v>
      </c>
      <c r="N51" s="100" t="s">
        <v>40</v>
      </c>
      <c r="O51" s="72" t="s">
        <v>187</v>
      </c>
    </row>
    <row r="52" spans="1:18" s="155" customFormat="1" ht="9.75" customHeight="1" x14ac:dyDescent="0.2">
      <c r="A52" s="212"/>
      <c r="B52" s="215"/>
      <c r="C52" s="194"/>
      <c r="D52" s="218"/>
      <c r="E52" s="200"/>
      <c r="F52" s="71" t="s">
        <v>191</v>
      </c>
      <c r="G52" s="88" t="s">
        <v>38</v>
      </c>
      <c r="H52" s="72" t="s">
        <v>174</v>
      </c>
      <c r="I52" s="88" t="s">
        <v>174</v>
      </c>
      <c r="J52" s="72">
        <v>2</v>
      </c>
      <c r="K52" s="72">
        <v>2</v>
      </c>
      <c r="L52" s="72" t="s">
        <v>75</v>
      </c>
      <c r="M52" s="89">
        <v>50</v>
      </c>
      <c r="N52" s="100" t="s">
        <v>40</v>
      </c>
      <c r="O52" s="72" t="s">
        <v>187</v>
      </c>
    </row>
    <row r="53" spans="1:18" s="155" customFormat="1" ht="9.75" customHeight="1" x14ac:dyDescent="0.2">
      <c r="A53" s="212"/>
      <c r="B53" s="215"/>
      <c r="C53" s="194"/>
      <c r="D53" s="218"/>
      <c r="E53" s="200"/>
      <c r="F53" s="71" t="s">
        <v>192</v>
      </c>
      <c r="G53" s="88" t="s">
        <v>38</v>
      </c>
      <c r="H53" s="72" t="s">
        <v>174</v>
      </c>
      <c r="I53" s="88" t="s">
        <v>174</v>
      </c>
      <c r="J53" s="72">
        <v>2</v>
      </c>
      <c r="K53" s="72">
        <v>2</v>
      </c>
      <c r="L53" s="72" t="s">
        <v>75</v>
      </c>
      <c r="M53" s="89" t="s">
        <v>40</v>
      </c>
      <c r="N53" s="100" t="s">
        <v>40</v>
      </c>
      <c r="O53" s="72" t="s">
        <v>187</v>
      </c>
    </row>
    <row r="54" spans="1:18" ht="9.75" customHeight="1" x14ac:dyDescent="0.2">
      <c r="A54" s="212"/>
      <c r="B54" s="215"/>
      <c r="C54" s="194"/>
      <c r="D54" s="218"/>
      <c r="E54" s="200"/>
      <c r="F54" s="71" t="s">
        <v>82</v>
      </c>
      <c r="G54" s="88" t="s">
        <v>38</v>
      </c>
      <c r="H54" s="72" t="s">
        <v>174</v>
      </c>
      <c r="I54" s="88" t="s">
        <v>174</v>
      </c>
      <c r="J54" s="72">
        <v>2</v>
      </c>
      <c r="K54" s="72">
        <v>2</v>
      </c>
      <c r="L54" s="72" t="s">
        <v>75</v>
      </c>
      <c r="M54" s="89">
        <v>300</v>
      </c>
      <c r="N54" s="100" t="s">
        <v>40</v>
      </c>
      <c r="O54" s="72" t="s">
        <v>187</v>
      </c>
    </row>
    <row r="55" spans="1:18" ht="9.75" customHeight="1" x14ac:dyDescent="0.2">
      <c r="A55" s="212"/>
      <c r="B55" s="215"/>
      <c r="C55" s="194"/>
      <c r="D55" s="218"/>
      <c r="E55" s="200"/>
      <c r="F55" s="71" t="s">
        <v>83</v>
      </c>
      <c r="G55" s="88"/>
      <c r="H55" s="72"/>
      <c r="I55" s="72"/>
      <c r="J55" s="72"/>
      <c r="K55" s="72"/>
      <c r="L55" s="72"/>
      <c r="M55" s="89"/>
      <c r="N55" s="100"/>
      <c r="O55" s="72"/>
    </row>
    <row r="56" spans="1:18" ht="9.75" customHeight="1" x14ac:dyDescent="0.2">
      <c r="A56" s="212"/>
      <c r="B56" s="215"/>
      <c r="C56" s="194"/>
      <c r="D56" s="218"/>
      <c r="E56" s="200"/>
      <c r="F56" s="71" t="s">
        <v>84</v>
      </c>
      <c r="G56" s="88" t="s">
        <v>38</v>
      </c>
      <c r="H56" s="72" t="s">
        <v>174</v>
      </c>
      <c r="I56" s="88" t="s">
        <v>174</v>
      </c>
      <c r="J56" s="72">
        <v>2</v>
      </c>
      <c r="K56" s="72">
        <v>2</v>
      </c>
      <c r="L56" s="72" t="s">
        <v>75</v>
      </c>
      <c r="M56" s="89">
        <v>50</v>
      </c>
      <c r="N56" s="100" t="s">
        <v>40</v>
      </c>
      <c r="O56" s="72" t="s">
        <v>187</v>
      </c>
    </row>
    <row r="57" spans="1:18" ht="9.75" customHeight="1" x14ac:dyDescent="0.2">
      <c r="A57" s="212"/>
      <c r="B57" s="215"/>
      <c r="C57" s="194"/>
      <c r="D57" s="218"/>
      <c r="E57" s="200"/>
      <c r="F57" s="71" t="s">
        <v>85</v>
      </c>
      <c r="G57" s="88" t="s">
        <v>38</v>
      </c>
      <c r="H57" s="72" t="s">
        <v>174</v>
      </c>
      <c r="I57" s="88" t="s">
        <v>174</v>
      </c>
      <c r="J57" s="72">
        <v>2</v>
      </c>
      <c r="K57" s="72">
        <v>2</v>
      </c>
      <c r="L57" s="72" t="s">
        <v>75</v>
      </c>
      <c r="M57" s="89">
        <v>20</v>
      </c>
      <c r="N57" s="153">
        <v>10</v>
      </c>
      <c r="O57" s="72" t="s">
        <v>187</v>
      </c>
    </row>
    <row r="58" spans="1:18" ht="9.75" customHeight="1" x14ac:dyDescent="0.2">
      <c r="A58" s="212"/>
      <c r="B58" s="215"/>
      <c r="C58" s="194"/>
      <c r="D58" s="218"/>
      <c r="E58" s="200"/>
      <c r="F58" s="71" t="s">
        <v>86</v>
      </c>
      <c r="G58" s="88" t="s">
        <v>38</v>
      </c>
      <c r="H58" s="72" t="s">
        <v>174</v>
      </c>
      <c r="I58" s="88" t="s">
        <v>174</v>
      </c>
      <c r="J58" s="72">
        <v>2</v>
      </c>
      <c r="K58" s="72">
        <v>2</v>
      </c>
      <c r="L58" s="72" t="s">
        <v>75</v>
      </c>
      <c r="M58" s="89">
        <v>50</v>
      </c>
      <c r="N58" s="100" t="s">
        <v>40</v>
      </c>
      <c r="O58" s="72" t="s">
        <v>187</v>
      </c>
    </row>
    <row r="59" spans="1:18" ht="9.75" customHeight="1" x14ac:dyDescent="0.2">
      <c r="A59" s="212"/>
      <c r="B59" s="215"/>
      <c r="C59" s="194"/>
      <c r="D59" s="218"/>
      <c r="E59" s="200"/>
      <c r="F59" s="87" t="s">
        <v>87</v>
      </c>
      <c r="G59" s="88" t="s">
        <v>38</v>
      </c>
      <c r="H59" s="72" t="s">
        <v>174</v>
      </c>
      <c r="I59" s="88" t="s">
        <v>174</v>
      </c>
      <c r="J59" s="88" t="s">
        <v>117</v>
      </c>
      <c r="K59" s="88" t="s">
        <v>117</v>
      </c>
      <c r="L59" s="144" t="s">
        <v>89</v>
      </c>
      <c r="M59" s="89" t="s">
        <v>90</v>
      </c>
      <c r="N59" s="100">
        <v>40</v>
      </c>
      <c r="O59" s="72" t="s">
        <v>187</v>
      </c>
    </row>
    <row r="60" spans="1:18" ht="9.75" customHeight="1" x14ac:dyDescent="0.2">
      <c r="A60" s="212"/>
      <c r="B60" s="215"/>
      <c r="C60" s="194"/>
      <c r="D60" s="218"/>
      <c r="E60" s="200"/>
      <c r="F60" s="87" t="s">
        <v>91</v>
      </c>
      <c r="G60" s="88" t="s">
        <v>38</v>
      </c>
      <c r="H60" s="72" t="s">
        <v>174</v>
      </c>
      <c r="I60" s="88" t="s">
        <v>174</v>
      </c>
      <c r="J60" s="88">
        <v>2</v>
      </c>
      <c r="K60" s="88">
        <v>2</v>
      </c>
      <c r="L60" s="88">
        <v>10</v>
      </c>
      <c r="M60" s="89">
        <v>30</v>
      </c>
      <c r="N60" s="100">
        <v>20</v>
      </c>
      <c r="O60" s="72" t="s">
        <v>187</v>
      </c>
    </row>
    <row r="61" spans="1:18" ht="9.75" customHeight="1" x14ac:dyDescent="0.2">
      <c r="A61" s="213"/>
      <c r="B61" s="216"/>
      <c r="C61" s="194"/>
      <c r="D61" s="219"/>
      <c r="E61" s="201"/>
      <c r="F61" s="102"/>
      <c r="G61" s="103"/>
      <c r="H61" s="103"/>
      <c r="I61" s="103"/>
      <c r="J61" s="103"/>
      <c r="K61" s="103"/>
      <c r="L61" s="103"/>
      <c r="M61" s="104"/>
      <c r="N61" s="104"/>
      <c r="O61" s="103"/>
    </row>
    <row r="62" spans="1:18" ht="9.75" customHeight="1" x14ac:dyDescent="0.2">
      <c r="A62" s="190" t="s">
        <v>92</v>
      </c>
      <c r="B62" s="214" t="s">
        <v>93</v>
      </c>
      <c r="C62" s="194"/>
      <c r="D62" s="101"/>
      <c r="E62" s="70"/>
      <c r="F62" s="105" t="s">
        <v>94</v>
      </c>
      <c r="G62" s="93" t="s">
        <v>38</v>
      </c>
      <c r="H62" s="88" t="s">
        <v>175</v>
      </c>
      <c r="I62" s="88" t="s">
        <v>175</v>
      </c>
      <c r="J62" s="93">
        <v>2.2999999999999998</v>
      </c>
      <c r="K62" s="93">
        <v>2.2999999999999998</v>
      </c>
      <c r="L62" s="93">
        <v>25</v>
      </c>
      <c r="M62" s="89">
        <v>50</v>
      </c>
      <c r="N62" s="100">
        <v>50</v>
      </c>
      <c r="O62" s="72" t="s">
        <v>187</v>
      </c>
    </row>
    <row r="63" spans="1:18" ht="9.75" customHeight="1" x14ac:dyDescent="0.2">
      <c r="A63" s="212"/>
      <c r="B63" s="221"/>
      <c r="C63" s="194"/>
      <c r="D63" s="101"/>
      <c r="E63" s="70"/>
      <c r="F63" s="105" t="s">
        <v>95</v>
      </c>
      <c r="G63" s="93" t="s">
        <v>38</v>
      </c>
      <c r="H63" s="88" t="s">
        <v>175</v>
      </c>
      <c r="I63" s="88" t="s">
        <v>175</v>
      </c>
      <c r="J63" s="93">
        <v>10</v>
      </c>
      <c r="K63" s="93">
        <v>10</v>
      </c>
      <c r="L63" s="93" t="s">
        <v>161</v>
      </c>
      <c r="M63" s="89">
        <v>50</v>
      </c>
      <c r="N63" s="153">
        <v>30</v>
      </c>
      <c r="O63" s="72" t="s">
        <v>187</v>
      </c>
    </row>
    <row r="64" spans="1:18" ht="9.75" customHeight="1" x14ac:dyDescent="0.2">
      <c r="A64" s="212"/>
      <c r="B64" s="221"/>
      <c r="C64" s="194"/>
      <c r="D64" s="101"/>
      <c r="E64" s="70"/>
      <c r="F64" s="105" t="s">
        <v>96</v>
      </c>
      <c r="G64" s="93" t="s">
        <v>38</v>
      </c>
      <c r="H64" s="88" t="s">
        <v>175</v>
      </c>
      <c r="I64" s="88" t="s">
        <v>175</v>
      </c>
      <c r="J64" s="93" t="s">
        <v>97</v>
      </c>
      <c r="K64" s="93" t="s">
        <v>97</v>
      </c>
      <c r="L64" s="146" t="s">
        <v>89</v>
      </c>
      <c r="M64" s="89" t="s">
        <v>99</v>
      </c>
      <c r="N64" s="100">
        <v>50</v>
      </c>
      <c r="O64" s="72" t="s">
        <v>187</v>
      </c>
      <c r="P64" s="148"/>
      <c r="Q64" s="148"/>
      <c r="R64" s="148"/>
    </row>
    <row r="65" spans="1:16" ht="9.75" customHeight="1" x14ac:dyDescent="0.2">
      <c r="A65" s="220"/>
      <c r="B65" s="221"/>
      <c r="C65" s="194"/>
      <c r="D65" s="101"/>
      <c r="E65" s="70">
        <v>230</v>
      </c>
      <c r="F65" s="105" t="s">
        <v>100</v>
      </c>
      <c r="G65" s="93" t="s">
        <v>38</v>
      </c>
      <c r="H65" s="88" t="s">
        <v>175</v>
      </c>
      <c r="I65" s="88" t="s">
        <v>175</v>
      </c>
      <c r="J65" s="93">
        <v>1.7</v>
      </c>
      <c r="K65" s="93">
        <v>1.7</v>
      </c>
      <c r="L65" s="146">
        <v>20</v>
      </c>
      <c r="M65" s="89">
        <v>200</v>
      </c>
      <c r="N65" s="153">
        <v>40</v>
      </c>
      <c r="O65" s="72" t="s">
        <v>187</v>
      </c>
    </row>
    <row r="66" spans="1:16" ht="9.75" customHeight="1" x14ac:dyDescent="0.2">
      <c r="A66" s="212"/>
      <c r="B66" s="221"/>
      <c r="C66" s="194"/>
      <c r="D66" s="101"/>
      <c r="E66" s="70"/>
      <c r="F66" s="105" t="s">
        <v>101</v>
      </c>
      <c r="G66" s="93" t="s">
        <v>38</v>
      </c>
      <c r="H66" s="88" t="s">
        <v>175</v>
      </c>
      <c r="I66" s="88" t="s">
        <v>175</v>
      </c>
      <c r="J66" s="93">
        <v>3.3</v>
      </c>
      <c r="K66" s="93">
        <v>3.3</v>
      </c>
      <c r="L66" s="146" t="s">
        <v>47</v>
      </c>
      <c r="M66" s="89">
        <v>100</v>
      </c>
      <c r="N66" s="100">
        <v>20</v>
      </c>
      <c r="O66" s="72" t="s">
        <v>187</v>
      </c>
    </row>
    <row r="67" spans="1:16" ht="9.75" customHeight="1" x14ac:dyDescent="0.2">
      <c r="A67" s="212"/>
      <c r="B67" s="221"/>
      <c r="C67" s="194"/>
      <c r="D67" s="101"/>
      <c r="E67" s="70"/>
      <c r="F67" s="105" t="s">
        <v>102</v>
      </c>
      <c r="G67" s="93" t="s">
        <v>38</v>
      </c>
      <c r="H67" s="88" t="s">
        <v>175</v>
      </c>
      <c r="I67" s="88" t="s">
        <v>175</v>
      </c>
      <c r="J67" s="93" t="s">
        <v>159</v>
      </c>
      <c r="K67" s="93" t="s">
        <v>159</v>
      </c>
      <c r="L67" s="146" t="s">
        <v>98</v>
      </c>
      <c r="M67" s="89" t="s">
        <v>89</v>
      </c>
      <c r="N67" s="153">
        <v>50</v>
      </c>
      <c r="O67" s="72" t="s">
        <v>187</v>
      </c>
      <c r="P67" s="106"/>
    </row>
    <row r="68" spans="1:16" ht="9.75" customHeight="1" x14ac:dyDescent="0.2">
      <c r="A68" s="213"/>
      <c r="B68" s="222"/>
      <c r="C68" s="194"/>
      <c r="D68" s="101"/>
      <c r="E68" s="70"/>
      <c r="F68" s="107" t="s">
        <v>103</v>
      </c>
      <c r="G68" s="93" t="s">
        <v>38</v>
      </c>
      <c r="H68" s="88" t="s">
        <v>175</v>
      </c>
      <c r="I68" s="88" t="s">
        <v>175</v>
      </c>
      <c r="J68" s="91">
        <v>2.7</v>
      </c>
      <c r="K68" s="149">
        <v>2.7</v>
      </c>
      <c r="L68" s="150">
        <v>25</v>
      </c>
      <c r="M68" s="89">
        <v>50</v>
      </c>
      <c r="N68" s="153">
        <v>50</v>
      </c>
      <c r="O68" s="80" t="s">
        <v>187</v>
      </c>
      <c r="P68" s="108"/>
    </row>
    <row r="69" spans="1:16" ht="9.75" customHeight="1" x14ac:dyDescent="0.2">
      <c r="A69" s="190" t="s">
        <v>11</v>
      </c>
      <c r="B69" s="214" t="s">
        <v>104</v>
      </c>
      <c r="C69" s="194"/>
      <c r="D69" s="217">
        <f>L5</f>
        <v>38.26923288261667</v>
      </c>
      <c r="E69" s="207">
        <v>30</v>
      </c>
      <c r="F69" s="65" t="s">
        <v>165</v>
      </c>
      <c r="G69" s="66" t="s">
        <v>38</v>
      </c>
      <c r="H69" s="66" t="s">
        <v>174</v>
      </c>
      <c r="I69" s="66" t="s">
        <v>174</v>
      </c>
      <c r="J69" s="66">
        <v>2</v>
      </c>
      <c r="K69" s="72">
        <v>2</v>
      </c>
      <c r="L69" s="72" t="s">
        <v>75</v>
      </c>
      <c r="M69" s="67" t="s">
        <v>40</v>
      </c>
      <c r="N69" s="67">
        <v>40</v>
      </c>
      <c r="O69" s="72" t="s">
        <v>187</v>
      </c>
      <c r="P69" s="108"/>
    </row>
    <row r="70" spans="1:16" ht="9.75" customHeight="1" x14ac:dyDescent="0.2">
      <c r="A70" s="212"/>
      <c r="B70" s="215"/>
      <c r="C70" s="194"/>
      <c r="D70" s="218"/>
      <c r="E70" s="208"/>
      <c r="F70" s="71" t="s">
        <v>166</v>
      </c>
      <c r="G70" s="72" t="s">
        <v>38</v>
      </c>
      <c r="H70" s="72" t="s">
        <v>174</v>
      </c>
      <c r="I70" s="72" t="s">
        <v>174</v>
      </c>
      <c r="J70" s="72">
        <v>2</v>
      </c>
      <c r="K70" s="72">
        <v>2</v>
      </c>
      <c r="L70" s="72" t="s">
        <v>75</v>
      </c>
      <c r="M70" s="73">
        <v>5</v>
      </c>
      <c r="N70" s="73">
        <v>15</v>
      </c>
      <c r="O70" s="72" t="s">
        <v>187</v>
      </c>
      <c r="P70" s="108"/>
    </row>
    <row r="71" spans="1:16" ht="9.75" customHeight="1" x14ac:dyDescent="0.2">
      <c r="A71" s="212"/>
      <c r="B71" s="215"/>
      <c r="C71" s="194"/>
      <c r="D71" s="218"/>
      <c r="E71" s="208"/>
      <c r="F71" s="71" t="s">
        <v>167</v>
      </c>
      <c r="G71" s="72" t="s">
        <v>38</v>
      </c>
      <c r="H71" s="72" t="s">
        <v>174</v>
      </c>
      <c r="I71" s="72" t="s">
        <v>174</v>
      </c>
      <c r="J71" s="72">
        <v>2</v>
      </c>
      <c r="K71" s="72">
        <v>2</v>
      </c>
      <c r="L71" s="72">
        <v>25</v>
      </c>
      <c r="M71" s="73">
        <v>50</v>
      </c>
      <c r="N71" s="154" t="s">
        <v>185</v>
      </c>
      <c r="O71" s="72" t="s">
        <v>187</v>
      </c>
      <c r="P71" s="108"/>
    </row>
    <row r="72" spans="1:16" ht="9.75" customHeight="1" x14ac:dyDescent="0.2">
      <c r="A72" s="212"/>
      <c r="B72" s="215"/>
      <c r="C72" s="194"/>
      <c r="D72" s="218"/>
      <c r="E72" s="208"/>
      <c r="F72" s="71" t="s">
        <v>168</v>
      </c>
      <c r="G72" s="72" t="s">
        <v>38</v>
      </c>
      <c r="H72" s="72" t="s">
        <v>174</v>
      </c>
      <c r="I72" s="72" t="s">
        <v>174</v>
      </c>
      <c r="J72" s="72">
        <v>2</v>
      </c>
      <c r="K72" s="72">
        <v>2</v>
      </c>
      <c r="L72" s="72">
        <v>25</v>
      </c>
      <c r="M72" s="73">
        <v>50</v>
      </c>
      <c r="N72" s="73">
        <v>50</v>
      </c>
      <c r="O72" s="72" t="s">
        <v>187</v>
      </c>
      <c r="P72" s="108"/>
    </row>
    <row r="73" spans="1:16" ht="10.9" customHeight="1" x14ac:dyDescent="0.2">
      <c r="A73" s="212"/>
      <c r="B73" s="215"/>
      <c r="C73" s="194"/>
      <c r="D73" s="218"/>
      <c r="E73" s="209"/>
      <c r="F73" s="71" t="s">
        <v>169</v>
      </c>
      <c r="G73" s="72" t="s">
        <v>38</v>
      </c>
      <c r="H73" s="72" t="s">
        <v>174</v>
      </c>
      <c r="I73" s="72" t="s">
        <v>174</v>
      </c>
      <c r="J73" s="72">
        <v>2</v>
      </c>
      <c r="K73" s="72">
        <v>2</v>
      </c>
      <c r="L73" s="72" t="s">
        <v>75</v>
      </c>
      <c r="M73" s="73" t="s">
        <v>40</v>
      </c>
      <c r="N73" s="73" t="s">
        <v>40</v>
      </c>
      <c r="O73" s="72" t="s">
        <v>187</v>
      </c>
      <c r="P73" s="106"/>
    </row>
    <row r="74" spans="1:16" ht="11.25" customHeight="1" x14ac:dyDescent="0.2">
      <c r="A74" s="190" t="s">
        <v>105</v>
      </c>
      <c r="B74" s="214" t="s">
        <v>106</v>
      </c>
      <c r="C74" s="194"/>
      <c r="D74" s="223"/>
      <c r="E74" s="199"/>
      <c r="F74" s="109"/>
      <c r="G74" s="86"/>
      <c r="H74" s="86"/>
      <c r="I74" s="86"/>
      <c r="J74" s="86"/>
      <c r="K74" s="86"/>
      <c r="L74" s="86"/>
      <c r="M74" s="110"/>
      <c r="N74" s="110"/>
      <c r="O74" s="86"/>
    </row>
    <row r="75" spans="1:16" ht="11.25" customHeight="1" x14ac:dyDescent="0.2">
      <c r="A75" s="212"/>
      <c r="B75" s="215"/>
      <c r="C75" s="194"/>
      <c r="D75" s="224"/>
      <c r="E75" s="200"/>
      <c r="F75" s="105"/>
      <c r="G75" s="93"/>
      <c r="H75" s="93"/>
      <c r="I75" s="93"/>
      <c r="J75" s="93"/>
      <c r="K75" s="93"/>
      <c r="L75" s="93"/>
      <c r="M75" s="111"/>
      <c r="N75" s="111"/>
      <c r="O75" s="93"/>
    </row>
    <row r="76" spans="1:16" ht="11.25" customHeight="1" x14ac:dyDescent="0.2">
      <c r="A76" s="212"/>
      <c r="B76" s="215"/>
      <c r="C76" s="194"/>
      <c r="D76" s="224"/>
      <c r="E76" s="200"/>
      <c r="F76" s="105"/>
      <c r="G76" s="93"/>
      <c r="H76" s="93"/>
      <c r="I76" s="93"/>
      <c r="J76" s="93"/>
      <c r="K76" s="93"/>
      <c r="L76" s="93"/>
      <c r="M76" s="111"/>
      <c r="N76" s="111"/>
      <c r="O76" s="93"/>
    </row>
    <row r="77" spans="1:16" ht="11.25" customHeight="1" x14ac:dyDescent="0.2">
      <c r="A77" s="213"/>
      <c r="B77" s="216"/>
      <c r="C77" s="196"/>
      <c r="D77" s="225"/>
      <c r="E77" s="201"/>
      <c r="F77" s="112"/>
      <c r="G77" s="92"/>
      <c r="H77" s="92"/>
      <c r="I77" s="92"/>
      <c r="J77" s="92"/>
      <c r="K77" s="92"/>
      <c r="L77" s="92"/>
      <c r="M77" s="113"/>
      <c r="N77" s="114"/>
      <c r="O77" s="92"/>
    </row>
    <row r="78" spans="1:16" ht="27" customHeight="1" x14ac:dyDescent="0.2">
      <c r="A78" s="226" t="s">
        <v>22</v>
      </c>
      <c r="B78" s="227"/>
      <c r="C78" s="115" t="s">
        <v>107</v>
      </c>
      <c r="D78" s="230" t="s">
        <v>24</v>
      </c>
      <c r="E78" s="231"/>
      <c r="F78" s="184" t="s">
        <v>25</v>
      </c>
      <c r="G78" s="184" t="s">
        <v>26</v>
      </c>
      <c r="H78" s="184" t="s">
        <v>27</v>
      </c>
      <c r="I78" s="184" t="s">
        <v>28</v>
      </c>
      <c r="J78" s="184" t="s">
        <v>29</v>
      </c>
      <c r="K78" s="184" t="s">
        <v>30</v>
      </c>
      <c r="L78" s="184" t="s">
        <v>108</v>
      </c>
      <c r="M78" s="186" t="s">
        <v>32</v>
      </c>
      <c r="N78" s="186" t="s">
        <v>33</v>
      </c>
      <c r="O78" s="188" t="s">
        <v>163</v>
      </c>
    </row>
    <row r="79" spans="1:16" ht="11.25" customHeight="1" thickBot="1" x14ac:dyDescent="0.25">
      <c r="A79" s="228"/>
      <c r="B79" s="229"/>
      <c r="C79" s="116" t="s">
        <v>34</v>
      </c>
      <c r="D79" s="48" t="s">
        <v>34</v>
      </c>
      <c r="E79" s="49" t="s">
        <v>21</v>
      </c>
      <c r="F79" s="185"/>
      <c r="G79" s="185"/>
      <c r="H79" s="185"/>
      <c r="I79" s="185"/>
      <c r="J79" s="185"/>
      <c r="K79" s="185"/>
      <c r="L79" s="185"/>
      <c r="M79" s="187"/>
      <c r="N79" s="187"/>
      <c r="O79" s="189"/>
    </row>
    <row r="80" spans="1:16" ht="12" customHeight="1" thickBot="1" x14ac:dyDescent="0.25">
      <c r="A80" s="232" t="s">
        <v>109</v>
      </c>
      <c r="B80" s="233"/>
      <c r="C80" s="117">
        <f>((C9*0.15))+(C9*0.03)</f>
        <v>105.97633721340002</v>
      </c>
      <c r="D80" s="118">
        <f>C80</f>
        <v>105.97633721340002</v>
      </c>
      <c r="E80" s="119"/>
      <c r="F80" s="53"/>
      <c r="G80" s="54"/>
      <c r="H80" s="197"/>
      <c r="I80" s="197"/>
      <c r="J80" s="197"/>
      <c r="K80" s="197"/>
      <c r="L80" s="197"/>
      <c r="M80" s="197"/>
      <c r="N80" s="197"/>
      <c r="O80" s="198"/>
    </row>
    <row r="81" spans="1:16" ht="9.75" customHeight="1" x14ac:dyDescent="0.2">
      <c r="A81" s="190" t="s">
        <v>110</v>
      </c>
      <c r="B81" s="214" t="s">
        <v>111</v>
      </c>
      <c r="C81" s="234"/>
      <c r="D81" s="120"/>
      <c r="E81" s="207">
        <v>30</v>
      </c>
      <c r="F81" s="87" t="s">
        <v>112</v>
      </c>
      <c r="G81" s="88" t="s">
        <v>38</v>
      </c>
      <c r="H81" s="88" t="s">
        <v>175</v>
      </c>
      <c r="I81" s="88" t="s">
        <v>175</v>
      </c>
      <c r="J81" s="88" t="s">
        <v>131</v>
      </c>
      <c r="K81" s="88" t="s">
        <v>131</v>
      </c>
      <c r="L81" s="88" t="s">
        <v>181</v>
      </c>
      <c r="M81" s="89" t="s">
        <v>113</v>
      </c>
      <c r="N81" s="100">
        <v>6</v>
      </c>
      <c r="O81" s="72" t="s">
        <v>187</v>
      </c>
      <c r="P81" s="148"/>
    </row>
    <row r="82" spans="1:16" ht="9.75" customHeight="1" x14ac:dyDescent="0.2">
      <c r="A82" s="212"/>
      <c r="B82" s="215"/>
      <c r="C82" s="235"/>
      <c r="D82" s="121"/>
      <c r="E82" s="208"/>
      <c r="F82" s="94" t="s">
        <v>114</v>
      </c>
      <c r="G82" s="88" t="s">
        <v>38</v>
      </c>
      <c r="H82" s="88" t="s">
        <v>175</v>
      </c>
      <c r="I82" s="88" t="s">
        <v>175</v>
      </c>
      <c r="J82" s="95" t="s">
        <v>182</v>
      </c>
      <c r="K82" s="95" t="s">
        <v>182</v>
      </c>
      <c r="L82" s="95" t="s">
        <v>117</v>
      </c>
      <c r="M82" s="89" t="s">
        <v>97</v>
      </c>
      <c r="N82" s="100">
        <v>10</v>
      </c>
      <c r="O82" s="72" t="s">
        <v>187</v>
      </c>
      <c r="P82" s="148"/>
    </row>
    <row r="83" spans="1:16" ht="9.75" customHeight="1" x14ac:dyDescent="0.2">
      <c r="A83" s="212"/>
      <c r="B83" s="215"/>
      <c r="C83" s="235"/>
      <c r="D83" s="121"/>
      <c r="E83" s="208"/>
      <c r="F83" s="87" t="s">
        <v>116</v>
      </c>
      <c r="G83" s="88" t="s">
        <v>38</v>
      </c>
      <c r="H83" s="88" t="s">
        <v>175</v>
      </c>
      <c r="I83" s="88" t="s">
        <v>175</v>
      </c>
      <c r="J83" s="88" t="s">
        <v>131</v>
      </c>
      <c r="K83" s="88" t="s">
        <v>131</v>
      </c>
      <c r="L83" s="88" t="s">
        <v>152</v>
      </c>
      <c r="M83" s="89" t="s">
        <v>117</v>
      </c>
      <c r="N83" s="100">
        <v>2</v>
      </c>
      <c r="O83" s="72" t="s">
        <v>187</v>
      </c>
      <c r="P83" s="148"/>
    </row>
    <row r="84" spans="1:16" ht="9.75" customHeight="1" x14ac:dyDescent="0.2">
      <c r="A84" s="212"/>
      <c r="B84" s="215"/>
      <c r="C84" s="235"/>
      <c r="D84" s="121"/>
      <c r="E84" s="208"/>
      <c r="F84" s="87" t="s">
        <v>118</v>
      </c>
      <c r="G84" s="88" t="s">
        <v>38</v>
      </c>
      <c r="H84" s="88" t="s">
        <v>175</v>
      </c>
      <c r="I84" s="88" t="s">
        <v>175</v>
      </c>
      <c r="J84" s="88" t="s">
        <v>160</v>
      </c>
      <c r="K84" s="88" t="s">
        <v>160</v>
      </c>
      <c r="L84" s="88" t="s">
        <v>97</v>
      </c>
      <c r="M84" s="89" t="s">
        <v>119</v>
      </c>
      <c r="N84" s="100">
        <v>10</v>
      </c>
      <c r="O84" s="72" t="s">
        <v>187</v>
      </c>
      <c r="P84" s="148"/>
    </row>
    <row r="85" spans="1:16" ht="9.75" customHeight="1" x14ac:dyDescent="0.2">
      <c r="A85" s="212"/>
      <c r="B85" s="215"/>
      <c r="C85" s="235"/>
      <c r="D85" s="121"/>
      <c r="E85" s="208"/>
      <c r="F85" s="87" t="s">
        <v>120</v>
      </c>
      <c r="G85" s="88" t="s">
        <v>38</v>
      </c>
      <c r="H85" s="88" t="s">
        <v>175</v>
      </c>
      <c r="I85" s="88" t="s">
        <v>175</v>
      </c>
      <c r="J85" s="88" t="s">
        <v>157</v>
      </c>
      <c r="K85" s="88" t="s">
        <v>157</v>
      </c>
      <c r="L85" s="144" t="s">
        <v>89</v>
      </c>
      <c r="M85" s="89" t="s">
        <v>121</v>
      </c>
      <c r="N85" s="100">
        <v>40</v>
      </c>
      <c r="O85" s="72" t="s">
        <v>187</v>
      </c>
      <c r="P85" s="148"/>
    </row>
    <row r="86" spans="1:16" ht="9.75" customHeight="1" x14ac:dyDescent="0.2">
      <c r="A86" s="212"/>
      <c r="B86" s="215"/>
      <c r="C86" s="235"/>
      <c r="D86" s="121"/>
      <c r="E86" s="208"/>
      <c r="F86" s="87" t="s">
        <v>122</v>
      </c>
      <c r="G86" s="88" t="s">
        <v>38</v>
      </c>
      <c r="H86" s="88" t="s">
        <v>175</v>
      </c>
      <c r="I86" s="88" t="s">
        <v>175</v>
      </c>
      <c r="J86" s="88" t="s">
        <v>131</v>
      </c>
      <c r="K86" s="88" t="s">
        <v>131</v>
      </c>
      <c r="L86" s="144" t="s">
        <v>117</v>
      </c>
      <c r="M86" s="89" t="s">
        <v>113</v>
      </c>
      <c r="N86" s="100">
        <v>4</v>
      </c>
      <c r="O86" s="72" t="s">
        <v>187</v>
      </c>
      <c r="P86" s="148"/>
    </row>
    <row r="87" spans="1:16" ht="9.75" customHeight="1" x14ac:dyDescent="0.2">
      <c r="A87" s="212"/>
      <c r="B87" s="215"/>
      <c r="C87" s="235"/>
      <c r="D87" s="121"/>
      <c r="E87" s="208"/>
      <c r="F87" s="87" t="s">
        <v>123</v>
      </c>
      <c r="G87" s="88" t="s">
        <v>38</v>
      </c>
      <c r="H87" s="88" t="s">
        <v>175</v>
      </c>
      <c r="I87" s="88" t="s">
        <v>175</v>
      </c>
      <c r="J87" s="88" t="s">
        <v>154</v>
      </c>
      <c r="K87" s="88" t="s">
        <v>154</v>
      </c>
      <c r="L87" s="144" t="s">
        <v>183</v>
      </c>
      <c r="M87" s="89" t="s">
        <v>89</v>
      </c>
      <c r="N87" s="100">
        <v>5</v>
      </c>
      <c r="O87" s="72" t="s">
        <v>187</v>
      </c>
      <c r="P87" s="148"/>
    </row>
    <row r="88" spans="1:16" ht="9.75" customHeight="1" x14ac:dyDescent="0.2">
      <c r="A88" s="212"/>
      <c r="B88" s="215"/>
      <c r="C88" s="235"/>
      <c r="D88" s="121"/>
      <c r="E88" s="208"/>
      <c r="F88" s="87" t="s">
        <v>125</v>
      </c>
      <c r="G88" s="88" t="s">
        <v>38</v>
      </c>
      <c r="H88" s="88" t="s">
        <v>175</v>
      </c>
      <c r="I88" s="88" t="s">
        <v>175</v>
      </c>
      <c r="J88" s="88" t="s">
        <v>157</v>
      </c>
      <c r="K88" s="88" t="s">
        <v>157</v>
      </c>
      <c r="L88" s="144" t="s">
        <v>138</v>
      </c>
      <c r="M88" s="89" t="s">
        <v>40</v>
      </c>
      <c r="N88" s="100">
        <v>50</v>
      </c>
      <c r="O88" s="72" t="s">
        <v>187</v>
      </c>
      <c r="P88" s="148"/>
    </row>
    <row r="89" spans="1:16" ht="9.75" customHeight="1" x14ac:dyDescent="0.2">
      <c r="A89" s="212"/>
      <c r="B89" s="215"/>
      <c r="C89" s="235"/>
      <c r="D89" s="121"/>
      <c r="E89" s="208"/>
      <c r="F89" s="87"/>
      <c r="G89" s="88"/>
      <c r="H89" s="88"/>
      <c r="I89" s="88"/>
      <c r="J89" s="88"/>
      <c r="K89" s="88"/>
      <c r="L89" s="144"/>
      <c r="M89" s="122"/>
      <c r="N89" s="122"/>
      <c r="O89" s="88"/>
      <c r="P89" s="148"/>
    </row>
    <row r="90" spans="1:16" ht="9.75" customHeight="1" x14ac:dyDescent="0.2">
      <c r="A90" s="213"/>
      <c r="B90" s="216"/>
      <c r="C90" s="236"/>
      <c r="D90" s="123"/>
      <c r="E90" s="209"/>
      <c r="F90" s="102"/>
      <c r="G90" s="103"/>
      <c r="H90" s="103"/>
      <c r="I90" s="103"/>
      <c r="J90" s="103"/>
      <c r="K90" s="103"/>
      <c r="L90" s="147"/>
      <c r="M90" s="104"/>
      <c r="N90" s="104"/>
      <c r="O90" s="103"/>
      <c r="P90" s="148"/>
    </row>
    <row r="91" spans="1:16" ht="9.75" customHeight="1" x14ac:dyDescent="0.2">
      <c r="A91" s="190" t="s">
        <v>126</v>
      </c>
      <c r="B91" s="214" t="s">
        <v>127</v>
      </c>
      <c r="C91" s="237"/>
      <c r="D91" s="120"/>
      <c r="E91" s="199">
        <v>230</v>
      </c>
      <c r="F91" s="124" t="s">
        <v>128</v>
      </c>
      <c r="G91" s="88" t="s">
        <v>38</v>
      </c>
      <c r="H91" s="88" t="s">
        <v>175</v>
      </c>
      <c r="I91" s="88" t="s">
        <v>175</v>
      </c>
      <c r="J91" s="96">
        <v>0.67</v>
      </c>
      <c r="K91" s="96">
        <v>0.67</v>
      </c>
      <c r="L91" s="145" t="s">
        <v>129</v>
      </c>
      <c r="M91" s="97" t="s">
        <v>40</v>
      </c>
      <c r="N91" s="100">
        <v>10</v>
      </c>
      <c r="O91" s="72" t="s">
        <v>187</v>
      </c>
      <c r="P91" s="148"/>
    </row>
    <row r="92" spans="1:16" ht="9.75" customHeight="1" x14ac:dyDescent="0.2">
      <c r="A92" s="212"/>
      <c r="B92" s="215"/>
      <c r="C92" s="235"/>
      <c r="D92" s="121"/>
      <c r="E92" s="200"/>
      <c r="F92" s="124" t="s">
        <v>130</v>
      </c>
      <c r="G92" s="88" t="s">
        <v>38</v>
      </c>
      <c r="H92" s="88" t="s">
        <v>175</v>
      </c>
      <c r="I92" s="88" t="s">
        <v>175</v>
      </c>
      <c r="J92" s="96" t="s">
        <v>154</v>
      </c>
      <c r="K92" s="96" t="s">
        <v>154</v>
      </c>
      <c r="L92" s="144" t="s">
        <v>97</v>
      </c>
      <c r="M92" s="97" t="s">
        <v>119</v>
      </c>
      <c r="N92" s="100">
        <v>20</v>
      </c>
      <c r="O92" s="72" t="s">
        <v>187</v>
      </c>
      <c r="P92" s="148"/>
    </row>
    <row r="93" spans="1:16" ht="9.75" customHeight="1" x14ac:dyDescent="0.2">
      <c r="A93" s="212"/>
      <c r="B93" s="215"/>
      <c r="C93" s="235"/>
      <c r="D93" s="121"/>
      <c r="E93" s="200"/>
      <c r="F93" s="124" t="s">
        <v>132</v>
      </c>
      <c r="G93" s="88" t="s">
        <v>38</v>
      </c>
      <c r="H93" s="88" t="s">
        <v>175</v>
      </c>
      <c r="I93" s="88" t="s">
        <v>175</v>
      </c>
      <c r="J93" s="96" t="s">
        <v>154</v>
      </c>
      <c r="K93" s="96" t="s">
        <v>154</v>
      </c>
      <c r="L93" s="144" t="s">
        <v>88</v>
      </c>
      <c r="M93" s="97" t="s">
        <v>117</v>
      </c>
      <c r="N93" s="100">
        <v>10</v>
      </c>
      <c r="O93" s="72" t="s">
        <v>187</v>
      </c>
      <c r="P93" s="148"/>
    </row>
    <row r="94" spans="1:16" ht="9.75" customHeight="1" x14ac:dyDescent="0.2">
      <c r="A94" s="212"/>
      <c r="B94" s="215"/>
      <c r="C94" s="235"/>
      <c r="D94" s="121"/>
      <c r="E94" s="200"/>
      <c r="F94" s="124" t="s">
        <v>133</v>
      </c>
      <c r="G94" s="88" t="s">
        <v>38</v>
      </c>
      <c r="H94" s="88" t="s">
        <v>175</v>
      </c>
      <c r="I94" s="88" t="s">
        <v>175</v>
      </c>
      <c r="J94" s="96" t="s">
        <v>155</v>
      </c>
      <c r="K94" s="96" t="s">
        <v>155</v>
      </c>
      <c r="L94" s="144" t="s">
        <v>97</v>
      </c>
      <c r="M94" s="97" t="s">
        <v>119</v>
      </c>
      <c r="N94" s="100">
        <v>10</v>
      </c>
      <c r="O94" s="72" t="s">
        <v>187</v>
      </c>
      <c r="P94" s="148"/>
    </row>
    <row r="95" spans="1:16" ht="9.75" customHeight="1" x14ac:dyDescent="0.2">
      <c r="A95" s="212"/>
      <c r="B95" s="215"/>
      <c r="C95" s="235"/>
      <c r="D95" s="121"/>
      <c r="E95" s="200"/>
      <c r="F95" s="124" t="s">
        <v>134</v>
      </c>
      <c r="G95" s="88" t="s">
        <v>38</v>
      </c>
      <c r="H95" s="88" t="s">
        <v>175</v>
      </c>
      <c r="I95" s="88" t="s">
        <v>175</v>
      </c>
      <c r="J95" s="96" t="s">
        <v>156</v>
      </c>
      <c r="K95" s="96" t="s">
        <v>156</v>
      </c>
      <c r="L95" s="144" t="s">
        <v>115</v>
      </c>
      <c r="M95" s="97">
        <v>10</v>
      </c>
      <c r="N95" s="100" t="s">
        <v>40</v>
      </c>
      <c r="O95" s="72" t="s">
        <v>187</v>
      </c>
      <c r="P95" s="148"/>
    </row>
    <row r="96" spans="1:16" ht="9.75" customHeight="1" x14ac:dyDescent="0.2">
      <c r="A96" s="212"/>
      <c r="B96" s="215"/>
      <c r="C96" s="235"/>
      <c r="D96" s="121"/>
      <c r="E96" s="200"/>
      <c r="F96" s="124" t="s">
        <v>135</v>
      </c>
      <c r="G96" s="88" t="s">
        <v>38</v>
      </c>
      <c r="H96" s="88" t="s">
        <v>175</v>
      </c>
      <c r="I96" s="88" t="s">
        <v>175</v>
      </c>
      <c r="J96" s="96">
        <v>0.67</v>
      </c>
      <c r="K96" s="96">
        <v>0.67</v>
      </c>
      <c r="L96" s="144" t="s">
        <v>129</v>
      </c>
      <c r="M96" s="97">
        <v>10</v>
      </c>
      <c r="N96" s="100" t="s">
        <v>40</v>
      </c>
      <c r="O96" s="72" t="s">
        <v>187</v>
      </c>
      <c r="P96" s="148"/>
    </row>
    <row r="97" spans="1:16" ht="9.75" customHeight="1" x14ac:dyDescent="0.2">
      <c r="A97" s="212"/>
      <c r="B97" s="215"/>
      <c r="C97" s="235"/>
      <c r="D97" s="121"/>
      <c r="E97" s="200"/>
      <c r="F97" s="124" t="s">
        <v>136</v>
      </c>
      <c r="G97" s="88" t="s">
        <v>38</v>
      </c>
      <c r="H97" s="88" t="s">
        <v>175</v>
      </c>
      <c r="I97" s="88" t="s">
        <v>175</v>
      </c>
      <c r="J97" s="96" t="s">
        <v>131</v>
      </c>
      <c r="K97" s="96" t="s">
        <v>131</v>
      </c>
      <c r="L97" s="144" t="s">
        <v>98</v>
      </c>
      <c r="M97" s="97" t="s">
        <v>89</v>
      </c>
      <c r="N97" s="100">
        <v>20</v>
      </c>
      <c r="O97" s="72" t="s">
        <v>187</v>
      </c>
      <c r="P97" s="148"/>
    </row>
    <row r="98" spans="1:16" ht="9.75" customHeight="1" x14ac:dyDescent="0.2">
      <c r="A98" s="212"/>
      <c r="B98" s="215"/>
      <c r="C98" s="235"/>
      <c r="D98" s="121"/>
      <c r="E98" s="200"/>
      <c r="F98" s="124" t="s">
        <v>137</v>
      </c>
      <c r="G98" s="88" t="s">
        <v>38</v>
      </c>
      <c r="H98" s="88" t="s">
        <v>175</v>
      </c>
      <c r="I98" s="88" t="s">
        <v>175</v>
      </c>
      <c r="J98" s="96" t="s">
        <v>157</v>
      </c>
      <c r="K98" s="96" t="s">
        <v>157</v>
      </c>
      <c r="L98" s="88" t="s">
        <v>124</v>
      </c>
      <c r="M98" s="97" t="s">
        <v>89</v>
      </c>
      <c r="N98" s="100">
        <v>10</v>
      </c>
      <c r="O98" s="72" t="s">
        <v>187</v>
      </c>
      <c r="P98" s="148"/>
    </row>
    <row r="99" spans="1:16" ht="9.75" customHeight="1" x14ac:dyDescent="0.2">
      <c r="A99" s="212"/>
      <c r="B99" s="215"/>
      <c r="C99" s="235"/>
      <c r="D99" s="121"/>
      <c r="E99" s="200"/>
      <c r="F99" s="124" t="s">
        <v>139</v>
      </c>
      <c r="G99" s="88" t="s">
        <v>38</v>
      </c>
      <c r="H99" s="88" t="s">
        <v>175</v>
      </c>
      <c r="I99" s="88" t="s">
        <v>175</v>
      </c>
      <c r="J99" s="96">
        <v>3</v>
      </c>
      <c r="K99" s="96">
        <v>3</v>
      </c>
      <c r="L99" s="88" t="s">
        <v>140</v>
      </c>
      <c r="M99" s="97" t="s">
        <v>40</v>
      </c>
      <c r="N99" s="100" t="s">
        <v>40</v>
      </c>
      <c r="O99" s="72" t="s">
        <v>187</v>
      </c>
      <c r="P99" s="148"/>
    </row>
    <row r="100" spans="1:16" ht="9.75" customHeight="1" x14ac:dyDescent="0.2">
      <c r="A100" s="212"/>
      <c r="B100" s="215"/>
      <c r="C100" s="235"/>
      <c r="D100" s="121"/>
      <c r="E100" s="200"/>
      <c r="F100" s="124" t="s">
        <v>141</v>
      </c>
      <c r="G100" s="88" t="s">
        <v>38</v>
      </c>
      <c r="H100" s="88" t="s">
        <v>175</v>
      </c>
      <c r="I100" s="88" t="s">
        <v>175</v>
      </c>
      <c r="J100" s="96" t="s">
        <v>131</v>
      </c>
      <c r="K100" s="96" t="s">
        <v>131</v>
      </c>
      <c r="L100" s="88" t="s">
        <v>152</v>
      </c>
      <c r="M100" s="97" t="s">
        <v>117</v>
      </c>
      <c r="N100" s="100">
        <v>10</v>
      </c>
      <c r="O100" s="72" t="s">
        <v>187</v>
      </c>
      <c r="P100" s="148"/>
    </row>
    <row r="101" spans="1:16" ht="9.75" customHeight="1" x14ac:dyDescent="0.2">
      <c r="A101" s="212"/>
      <c r="B101" s="215"/>
      <c r="C101" s="235"/>
      <c r="D101" s="121"/>
      <c r="E101" s="200"/>
      <c r="F101" s="124" t="s">
        <v>142</v>
      </c>
      <c r="G101" s="88" t="s">
        <v>38</v>
      </c>
      <c r="H101" s="88" t="s">
        <v>175</v>
      </c>
      <c r="I101" s="88" t="s">
        <v>175</v>
      </c>
      <c r="J101" s="96">
        <v>2</v>
      </c>
      <c r="K101" s="96">
        <v>2</v>
      </c>
      <c r="L101" s="88" t="s">
        <v>180</v>
      </c>
      <c r="M101" s="97" t="s">
        <v>40</v>
      </c>
      <c r="N101" s="100">
        <v>10</v>
      </c>
      <c r="O101" s="72" t="s">
        <v>187</v>
      </c>
      <c r="P101" s="148"/>
    </row>
    <row r="102" spans="1:16" ht="9.75" customHeight="1" x14ac:dyDescent="0.2">
      <c r="A102" s="212"/>
      <c r="B102" s="215"/>
      <c r="C102" s="235"/>
      <c r="D102" s="121"/>
      <c r="E102" s="200"/>
      <c r="F102" s="124" t="s">
        <v>143</v>
      </c>
      <c r="G102" s="88" t="s">
        <v>38</v>
      </c>
      <c r="H102" s="88" t="s">
        <v>175</v>
      </c>
      <c r="I102" s="88" t="s">
        <v>175</v>
      </c>
      <c r="J102" s="96" t="s">
        <v>158</v>
      </c>
      <c r="K102" s="96" t="s">
        <v>158</v>
      </c>
      <c r="L102" s="88" t="s">
        <v>98</v>
      </c>
      <c r="M102" s="97" t="s">
        <v>99</v>
      </c>
      <c r="N102" s="100">
        <v>20</v>
      </c>
      <c r="O102" s="72" t="s">
        <v>187</v>
      </c>
      <c r="P102" s="148"/>
    </row>
    <row r="103" spans="1:16" ht="9.75" customHeight="1" x14ac:dyDescent="0.2">
      <c r="A103" s="212"/>
      <c r="B103" s="215"/>
      <c r="C103" s="235"/>
      <c r="D103" s="121"/>
      <c r="E103" s="200"/>
      <c r="F103" s="124" t="s">
        <v>144</v>
      </c>
      <c r="G103" s="88" t="s">
        <v>38</v>
      </c>
      <c r="H103" s="88" t="s">
        <v>175</v>
      </c>
      <c r="I103" s="88" t="s">
        <v>175</v>
      </c>
      <c r="J103" s="96">
        <v>0.33</v>
      </c>
      <c r="K103" s="96">
        <v>0.33</v>
      </c>
      <c r="L103" s="88" t="s">
        <v>45</v>
      </c>
      <c r="M103" s="97" t="s">
        <v>40</v>
      </c>
      <c r="N103" s="100">
        <v>10</v>
      </c>
      <c r="O103" s="72" t="s">
        <v>187</v>
      </c>
    </row>
    <row r="104" spans="1:16" ht="9.75" customHeight="1" x14ac:dyDescent="0.2">
      <c r="A104" s="212"/>
      <c r="B104" s="215"/>
      <c r="C104" s="235"/>
      <c r="D104" s="121"/>
      <c r="E104" s="200"/>
      <c r="F104" s="124" t="s">
        <v>145</v>
      </c>
      <c r="G104" s="88" t="s">
        <v>38</v>
      </c>
      <c r="H104" s="88" t="s">
        <v>175</v>
      </c>
      <c r="I104" s="88" t="s">
        <v>175</v>
      </c>
      <c r="J104" s="96">
        <v>1</v>
      </c>
      <c r="K104" s="96">
        <v>1</v>
      </c>
      <c r="L104" s="88">
        <v>5</v>
      </c>
      <c r="M104" s="97">
        <v>50</v>
      </c>
      <c r="N104" s="100">
        <v>10</v>
      </c>
      <c r="O104" s="72" t="s">
        <v>187</v>
      </c>
    </row>
    <row r="105" spans="1:16" ht="9.75" customHeight="1" x14ac:dyDescent="0.2">
      <c r="A105" s="212"/>
      <c r="B105" s="215"/>
      <c r="C105" s="235"/>
      <c r="D105" s="121"/>
      <c r="E105" s="200"/>
      <c r="F105" s="124"/>
      <c r="G105" s="96"/>
      <c r="H105" s="96"/>
      <c r="I105" s="96"/>
      <c r="J105" s="96"/>
      <c r="K105" s="96"/>
      <c r="L105" s="96"/>
      <c r="M105" s="125"/>
      <c r="N105" s="125"/>
      <c r="O105" s="88"/>
    </row>
    <row r="106" spans="1:16" ht="9.75" customHeight="1" x14ac:dyDescent="0.2">
      <c r="A106" s="213"/>
      <c r="B106" s="216"/>
      <c r="C106" s="236"/>
      <c r="D106" s="123"/>
      <c r="E106" s="201"/>
      <c r="F106" s="79"/>
      <c r="G106" s="80"/>
      <c r="H106" s="80"/>
      <c r="I106" s="80"/>
      <c r="J106" s="80"/>
      <c r="K106" s="80"/>
      <c r="L106" s="126"/>
      <c r="M106" s="127"/>
      <c r="N106" s="81"/>
      <c r="O106" s="80"/>
    </row>
    <row r="107" spans="1:16" s="142" customFormat="1" ht="9.75" customHeight="1" x14ac:dyDescent="0.2">
      <c r="A107" s="214" t="s">
        <v>172</v>
      </c>
      <c r="B107" s="214" t="s">
        <v>173</v>
      </c>
      <c r="C107" s="152"/>
      <c r="D107" s="121"/>
      <c r="E107" s="207">
        <v>30</v>
      </c>
      <c r="F107" s="124" t="s">
        <v>193</v>
      </c>
      <c r="G107" s="96" t="s">
        <v>38</v>
      </c>
      <c r="H107" s="96" t="s">
        <v>197</v>
      </c>
      <c r="I107" s="96" t="s">
        <v>197</v>
      </c>
      <c r="J107" s="96">
        <v>5</v>
      </c>
      <c r="K107" s="96">
        <v>5</v>
      </c>
      <c r="L107" s="66" t="s">
        <v>47</v>
      </c>
      <c r="M107" s="97" t="s">
        <v>170</v>
      </c>
      <c r="N107" s="97" t="s">
        <v>40</v>
      </c>
      <c r="O107" s="72" t="s">
        <v>187</v>
      </c>
    </row>
    <row r="108" spans="1:16" ht="9.75" customHeight="1" x14ac:dyDescent="0.2">
      <c r="A108" s="215"/>
      <c r="B108" s="215"/>
      <c r="C108" s="152"/>
      <c r="D108" s="121"/>
      <c r="E108" s="238"/>
      <c r="F108" s="124" t="s">
        <v>194</v>
      </c>
      <c r="G108" s="96" t="s">
        <v>38</v>
      </c>
      <c r="H108" s="96" t="s">
        <v>197</v>
      </c>
      <c r="I108" s="96" t="s">
        <v>197</v>
      </c>
      <c r="J108" s="96">
        <v>5</v>
      </c>
      <c r="K108" s="96">
        <v>5</v>
      </c>
      <c r="L108" s="88" t="s">
        <v>47</v>
      </c>
      <c r="M108" s="97" t="s">
        <v>170</v>
      </c>
      <c r="N108" s="97" t="s">
        <v>40</v>
      </c>
      <c r="O108" s="72" t="s">
        <v>187</v>
      </c>
    </row>
    <row r="109" spans="1:16" ht="9.75" customHeight="1" x14ac:dyDescent="0.2">
      <c r="A109" s="215"/>
      <c r="B109" s="215"/>
      <c r="C109" s="152"/>
      <c r="D109" s="121"/>
      <c r="E109" s="238"/>
      <c r="F109" s="124" t="s">
        <v>196</v>
      </c>
      <c r="G109" s="96" t="s">
        <v>38</v>
      </c>
      <c r="H109" s="96" t="s">
        <v>197</v>
      </c>
      <c r="I109" s="96" t="s">
        <v>197</v>
      </c>
      <c r="J109" s="96">
        <v>5</v>
      </c>
      <c r="K109" s="96">
        <v>5</v>
      </c>
      <c r="L109" s="88" t="s">
        <v>47</v>
      </c>
      <c r="M109" s="97" t="s">
        <v>170</v>
      </c>
      <c r="N109" s="97" t="s">
        <v>40</v>
      </c>
      <c r="O109" s="72" t="s">
        <v>187</v>
      </c>
    </row>
    <row r="110" spans="1:16" ht="9.75" customHeight="1" x14ac:dyDescent="0.2">
      <c r="A110" s="215"/>
      <c r="B110" s="215"/>
      <c r="C110" s="152"/>
      <c r="D110" s="121"/>
      <c r="E110" s="239"/>
      <c r="F110" s="124" t="s">
        <v>195</v>
      </c>
      <c r="G110" s="96" t="s">
        <v>38</v>
      </c>
      <c r="H110" s="96" t="s">
        <v>197</v>
      </c>
      <c r="I110" s="96" t="s">
        <v>197</v>
      </c>
      <c r="J110" s="96">
        <v>5</v>
      </c>
      <c r="K110" s="96">
        <v>5</v>
      </c>
      <c r="L110" s="80" t="s">
        <v>47</v>
      </c>
      <c r="M110" s="97" t="s">
        <v>170</v>
      </c>
      <c r="N110" s="97">
        <v>20</v>
      </c>
      <c r="O110" s="80" t="s">
        <v>187</v>
      </c>
    </row>
    <row r="111" spans="1:16" ht="9.75" customHeight="1" x14ac:dyDescent="0.2">
      <c r="A111" s="190" t="s">
        <v>146</v>
      </c>
      <c r="B111" s="214" t="s">
        <v>147</v>
      </c>
      <c r="C111" s="237"/>
      <c r="D111" s="120"/>
      <c r="E111" s="207">
        <v>30</v>
      </c>
      <c r="F111" s="138" t="s">
        <v>148</v>
      </c>
      <c r="G111" s="139" t="s">
        <v>38</v>
      </c>
      <c r="H111" s="139" t="s">
        <v>174</v>
      </c>
      <c r="I111" s="139" t="s">
        <v>174</v>
      </c>
      <c r="J111" s="139">
        <v>0.01</v>
      </c>
      <c r="K111" s="139">
        <v>0.01</v>
      </c>
      <c r="L111" s="145">
        <v>0.05</v>
      </c>
      <c r="M111" s="140" t="s">
        <v>170</v>
      </c>
      <c r="N111" s="141">
        <v>0.05</v>
      </c>
      <c r="O111" s="72" t="s">
        <v>187</v>
      </c>
    </row>
    <row r="112" spans="1:16" ht="12.75" x14ac:dyDescent="0.2">
      <c r="A112" s="212"/>
      <c r="B112" s="215"/>
      <c r="C112" s="235"/>
      <c r="D112" s="121"/>
      <c r="E112" s="208"/>
      <c r="F112" s="124"/>
      <c r="G112" s="96"/>
      <c r="H112" s="96"/>
      <c r="I112" s="96"/>
      <c r="J112" s="96"/>
      <c r="K112" s="96"/>
      <c r="L112" s="88"/>
      <c r="M112" s="122"/>
      <c r="N112" s="125"/>
      <c r="O112" s="88"/>
    </row>
    <row r="113" spans="1:16" ht="12.75" x14ac:dyDescent="0.2">
      <c r="A113" s="212"/>
      <c r="B113" s="215"/>
      <c r="C113" s="235"/>
      <c r="D113" s="121"/>
      <c r="E113" s="208"/>
      <c r="F113" s="124"/>
      <c r="G113" s="96"/>
      <c r="H113" s="96"/>
      <c r="I113" s="96"/>
      <c r="J113" s="96"/>
      <c r="K113" s="96"/>
      <c r="L113" s="96"/>
      <c r="M113" s="128"/>
      <c r="N113" s="125"/>
      <c r="O113" s="88"/>
    </row>
    <row r="114" spans="1:16" ht="12.75" x14ac:dyDescent="0.2">
      <c r="A114" s="212"/>
      <c r="B114" s="215"/>
      <c r="C114" s="235"/>
      <c r="D114" s="121"/>
      <c r="E114" s="208"/>
      <c r="F114" s="124"/>
      <c r="G114" s="96"/>
      <c r="H114" s="96"/>
      <c r="I114" s="96"/>
      <c r="J114" s="96"/>
      <c r="K114" s="96"/>
      <c r="L114" s="96"/>
      <c r="M114" s="125"/>
      <c r="N114" s="125"/>
      <c r="O114" s="88"/>
    </row>
    <row r="115" spans="1:16" ht="12.75" x14ac:dyDescent="0.2">
      <c r="A115" s="213"/>
      <c r="B115" s="216"/>
      <c r="C115" s="236"/>
      <c r="D115" s="123"/>
      <c r="E115" s="209"/>
      <c r="F115" s="129"/>
      <c r="G115" s="130"/>
      <c r="H115" s="130"/>
      <c r="I115" s="130"/>
      <c r="J115" s="130"/>
      <c r="K115" s="130"/>
      <c r="L115" s="130"/>
      <c r="M115" s="131"/>
      <c r="N115" s="131"/>
      <c r="O115" s="103"/>
    </row>
    <row r="116" spans="1:16" ht="10.15" customHeight="1" x14ac:dyDescent="0.2">
      <c r="A116" s="132"/>
      <c r="B116" s="132"/>
      <c r="C116" s="133"/>
      <c r="D116" s="133"/>
      <c r="E116" s="40"/>
      <c r="P116" s="136"/>
    </row>
    <row r="117" spans="1:16" ht="10.15" customHeight="1" x14ac:dyDescent="0.2">
      <c r="A117" s="132"/>
      <c r="B117" s="132"/>
      <c r="C117" s="133"/>
      <c r="D117" s="133"/>
      <c r="E117" s="40"/>
      <c r="P117" s="136"/>
    </row>
    <row r="118" spans="1:16" ht="10.15" customHeight="1" thickBot="1" x14ac:dyDescent="0.25">
      <c r="A118" s="132"/>
      <c r="B118" s="132" t="s">
        <v>149</v>
      </c>
      <c r="C118" s="133"/>
      <c r="D118" s="133"/>
      <c r="E118" s="40"/>
      <c r="P118" s="136"/>
    </row>
    <row r="119" spans="1:16" ht="10.9" customHeight="1" thickBot="1" x14ac:dyDescent="0.25">
      <c r="A119" s="132"/>
      <c r="B119" s="132" t="s">
        <v>150</v>
      </c>
      <c r="C119" s="134">
        <f>SUM(C14:C80)</f>
        <v>588.75742896333338</v>
      </c>
      <c r="D119" s="135"/>
      <c r="E119" s="40"/>
      <c r="P119" s="136"/>
    </row>
    <row r="120" spans="1:16" ht="27" customHeight="1" thickBot="1" x14ac:dyDescent="0.25">
      <c r="A120" s="132"/>
      <c r="B120" s="132" t="s">
        <v>151</v>
      </c>
      <c r="C120" s="134">
        <f>E15+E20+E42+E65+E69+E81+E91+E107+E111</f>
        <v>1260</v>
      </c>
      <c r="D120" s="133"/>
      <c r="E120" s="40"/>
      <c r="P120" s="136"/>
    </row>
    <row r="121" spans="1:16" ht="20.25" customHeight="1" x14ac:dyDescent="0.2">
      <c r="A121" s="132"/>
      <c r="B121" s="132"/>
      <c r="C121" s="135"/>
      <c r="D121" s="133"/>
      <c r="E121" s="40"/>
      <c r="P121" s="136"/>
    </row>
    <row r="122" spans="1:16" ht="10.15" customHeight="1" x14ac:dyDescent="0.2">
      <c r="B122" s="18" t="s">
        <v>162</v>
      </c>
      <c r="C122" s="18"/>
      <c r="D122" s="18"/>
    </row>
    <row r="123" spans="1:16" ht="24" customHeight="1" x14ac:dyDescent="0.2">
      <c r="B123" s="240" t="s">
        <v>199</v>
      </c>
      <c r="C123" s="241"/>
      <c r="D123" s="241"/>
      <c r="E123" s="241"/>
      <c r="F123" s="241"/>
      <c r="G123" s="241"/>
      <c r="H123" s="241"/>
      <c r="I123" s="241"/>
      <c r="J123" s="241"/>
      <c r="K123" s="241"/>
      <c r="L123" s="151"/>
      <c r="M123" s="151"/>
      <c r="N123" s="151"/>
      <c r="O123" s="151"/>
    </row>
    <row r="124" spans="1:16" ht="10.15" customHeight="1" x14ac:dyDescent="0.2">
      <c r="B124" s="240" t="s">
        <v>179</v>
      </c>
      <c r="C124" s="241"/>
      <c r="D124" s="241"/>
      <c r="E124" s="241"/>
      <c r="F124" s="241"/>
      <c r="G124" s="241"/>
      <c r="H124" s="151"/>
      <c r="I124" s="151"/>
      <c r="J124" s="151"/>
      <c r="K124" s="151"/>
      <c r="L124" s="151"/>
      <c r="M124" s="151"/>
      <c r="N124" s="151"/>
      <c r="O124" s="151"/>
    </row>
    <row r="125" spans="1:16" ht="10.15" customHeight="1" x14ac:dyDescent="0.2">
      <c r="B125" s="242" t="s">
        <v>178</v>
      </c>
      <c r="C125" s="242"/>
      <c r="O125" s="136"/>
    </row>
    <row r="126" spans="1:16" x14ac:dyDescent="0.2">
      <c r="B126" s="18" t="s">
        <v>164</v>
      </c>
    </row>
    <row r="127" spans="1:16" x14ac:dyDescent="0.2">
      <c r="B127" s="18" t="s">
        <v>184</v>
      </c>
    </row>
    <row r="128" spans="1:16" s="157" customFormat="1" x14ac:dyDescent="0.2">
      <c r="B128" s="157" t="s">
        <v>202</v>
      </c>
      <c r="C128" s="17"/>
      <c r="D128" s="17"/>
    </row>
    <row r="129" spans="2:12" x14ac:dyDescent="0.2">
      <c r="B129" s="18" t="s">
        <v>176</v>
      </c>
    </row>
    <row r="130" spans="2:12" x14ac:dyDescent="0.2">
      <c r="B130" s="18" t="s">
        <v>177</v>
      </c>
    </row>
    <row r="131" spans="2:12" x14ac:dyDescent="0.2">
      <c r="B131" s="18" t="s">
        <v>171</v>
      </c>
    </row>
    <row r="132" spans="2:12" x14ac:dyDescent="0.2">
      <c r="B132" s="156" t="s">
        <v>200</v>
      </c>
      <c r="E132" s="156"/>
      <c r="F132" s="156"/>
      <c r="G132" s="156"/>
      <c r="H132" s="156"/>
      <c r="I132" s="156"/>
      <c r="J132" s="156"/>
      <c r="K132" s="156"/>
      <c r="L132" s="156"/>
    </row>
    <row r="133" spans="2:12" ht="12.75" x14ac:dyDescent="0.2">
      <c r="B133" s="242" t="s">
        <v>201</v>
      </c>
      <c r="C133" s="243"/>
      <c r="D133" s="243"/>
      <c r="E133" s="243"/>
      <c r="F133" s="243"/>
      <c r="G133" s="243"/>
      <c r="H133" s="243"/>
      <c r="I133" s="243"/>
      <c r="J133" s="243"/>
      <c r="K133" s="243"/>
      <c r="L133" s="243"/>
    </row>
    <row r="134" spans="2:12" x14ac:dyDescent="0.2">
      <c r="B134" s="156" t="s">
        <v>203</v>
      </c>
      <c r="E134" s="156"/>
      <c r="F134" s="156"/>
      <c r="G134" s="156"/>
      <c r="H134" s="156"/>
      <c r="I134" s="156"/>
      <c r="J134" s="156"/>
      <c r="K134" s="156"/>
      <c r="L134" s="156"/>
    </row>
  </sheetData>
  <protectedRanges>
    <protectedRange sqref="C3:E4 I3 C10:D10 F9:G10 E74:E76 E14 E16:E42 F74:O77 F89:O90 F61:O61 F112:O115 F105:O106 E80:E107 E109:E111 F107:F110" name="Range1"/>
    <protectedRange sqref="C7:E7" name="Range1_1"/>
    <protectedRange password="CDC0" sqref="H6" name="Range1_2_1"/>
    <protectedRange sqref="D15" name="Range1_2"/>
    <protectedRange sqref="F20:F41" name="Range1_4"/>
    <protectedRange sqref="G20:G41" name="Range1_5"/>
    <protectedRange sqref="H20:H41" name="Range1_6"/>
    <protectedRange sqref="I56:I60 I20:I42 I44:I54" name="Range1_7"/>
    <protectedRange sqref="J20:K41" name="Range1_8"/>
    <protectedRange sqref="L20:L41" name="Range1_9"/>
    <protectedRange sqref="O20:O41" name="Range1_10"/>
    <protectedRange sqref="F42:F60" name="Range1_12"/>
    <protectedRange sqref="G42:G60" name="Range1_13"/>
    <protectedRange sqref="H43:I43 H42 H55:I55 H56:H60 H44:H54" name="Range1_14"/>
    <protectedRange sqref="J42:K60" name="Range1_15"/>
    <protectedRange sqref="L42:L60" name="Range1_16"/>
    <protectedRange sqref="O111 O62:O73 O81:O88 O91:O104 O42:O60" name="Range1_17"/>
    <protectedRange sqref="E69:E73" name="Range1_19"/>
    <protectedRange sqref="F62:F68" name="Range1_20"/>
    <protectedRange sqref="G62:G68" name="Range1_21"/>
    <protectedRange sqref="J62:K68" name="Range1_23"/>
    <protectedRange sqref="L62:L68" name="Range1_24"/>
    <protectedRange sqref="F81:F88" name="Range1_3"/>
    <protectedRange sqref="G81:G88" name="Range1_11"/>
    <protectedRange sqref="H62:I68 H81:I88 H91:I104" name="Range1_18"/>
    <protectedRange sqref="J81:K88" name="Range1_26"/>
    <protectedRange sqref="L81:L88" name="Range1_27"/>
    <protectedRange sqref="F91:F104" name="Range1_29"/>
    <protectedRange sqref="G91:G104" name="Range1_30"/>
    <protectedRange sqref="J91:K104" name="Range1_32"/>
    <protectedRange sqref="L91:L104" name="Range1_33"/>
    <protectedRange sqref="G111:I111" name="Range1_35"/>
    <protectedRange sqref="J111:K111" name="Range1_36"/>
    <protectedRange sqref="L111" name="Range1_37"/>
    <protectedRange sqref="C6:E6" name="Range1_1_2"/>
    <protectedRange sqref="G107:O110" name="Range1_25"/>
  </protectedRanges>
  <mergeCells count="84">
    <mergeCell ref="B107:B110"/>
    <mergeCell ref="A107:A110"/>
    <mergeCell ref="E107:E110"/>
    <mergeCell ref="B123:K123"/>
    <mergeCell ref="B133:L133"/>
    <mergeCell ref="B125:C125"/>
    <mergeCell ref="A111:A115"/>
    <mergeCell ref="B111:B115"/>
    <mergeCell ref="C111:C115"/>
    <mergeCell ref="E111:E115"/>
    <mergeCell ref="B124:G124"/>
    <mergeCell ref="A81:A90"/>
    <mergeCell ref="B81:B90"/>
    <mergeCell ref="C81:C90"/>
    <mergeCell ref="E81:E90"/>
    <mergeCell ref="A91:A106"/>
    <mergeCell ref="B91:B106"/>
    <mergeCell ref="C91:C106"/>
    <mergeCell ref="E91:E106"/>
    <mergeCell ref="N78:N79"/>
    <mergeCell ref="O78:O79"/>
    <mergeCell ref="A80:B80"/>
    <mergeCell ref="H80:O80"/>
    <mergeCell ref="F78:F79"/>
    <mergeCell ref="G78:G79"/>
    <mergeCell ref="H78:H79"/>
    <mergeCell ref="I78:I79"/>
    <mergeCell ref="J78:J79"/>
    <mergeCell ref="K78:K79"/>
    <mergeCell ref="E74:E77"/>
    <mergeCell ref="A78:B79"/>
    <mergeCell ref="D78:E78"/>
    <mergeCell ref="L78:L79"/>
    <mergeCell ref="M78:M79"/>
    <mergeCell ref="A69:A73"/>
    <mergeCell ref="B69:B73"/>
    <mergeCell ref="D69:D73"/>
    <mergeCell ref="A74:A77"/>
    <mergeCell ref="B74:B77"/>
    <mergeCell ref="D74:D77"/>
    <mergeCell ref="A42:A61"/>
    <mergeCell ref="B42:B61"/>
    <mergeCell ref="D42:D61"/>
    <mergeCell ref="E42:E61"/>
    <mergeCell ref="A62:A68"/>
    <mergeCell ref="B62:B68"/>
    <mergeCell ref="O12:O13"/>
    <mergeCell ref="A14:A19"/>
    <mergeCell ref="C14:C77"/>
    <mergeCell ref="H14:O14"/>
    <mergeCell ref="E16:E19"/>
    <mergeCell ref="A20:A41"/>
    <mergeCell ref="B20:B41"/>
    <mergeCell ref="F12:F13"/>
    <mergeCell ref="G12:G13"/>
    <mergeCell ref="H12:H13"/>
    <mergeCell ref="I12:I13"/>
    <mergeCell ref="J12:J13"/>
    <mergeCell ref="K12:K13"/>
    <mergeCell ref="E69:E73"/>
    <mergeCell ref="D20:D41"/>
    <mergeCell ref="E20:E41"/>
    <mergeCell ref="A12:B13"/>
    <mergeCell ref="D12:E12"/>
    <mergeCell ref="L12:L13"/>
    <mergeCell ref="M12:M13"/>
    <mergeCell ref="N12:N13"/>
    <mergeCell ref="G7:K7"/>
    <mergeCell ref="A9:B9"/>
    <mergeCell ref="C9:E9"/>
    <mergeCell ref="A10:B10"/>
    <mergeCell ref="C10:E10"/>
    <mergeCell ref="A8:B8"/>
    <mergeCell ref="C8:E8"/>
    <mergeCell ref="A6:B6"/>
    <mergeCell ref="C6:E6"/>
    <mergeCell ref="A7:B7"/>
    <mergeCell ref="C7:E7"/>
    <mergeCell ref="A3:B3"/>
    <mergeCell ref="C3:F3"/>
    <mergeCell ref="A4:B4"/>
    <mergeCell ref="C4:E4"/>
    <mergeCell ref="A5:B5"/>
    <mergeCell ref="C5:E5"/>
  </mergeCells>
  <pageMargins left="0.75" right="0.75" top="1" bottom="1" header="0.5" footer="0.5"/>
  <pageSetup paperSize="8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1899-12-30T00:00:00Z</cp:lastPrinted>
  <dcterms:created xsi:type="dcterms:W3CDTF">1899-12-29T13:00:00Z</dcterms:created>
  <dcterms:modified xsi:type="dcterms:W3CDTF">2020-04-01T23:38:14Z</dcterms:modified>
  <cp:category/>
  <cp:contentStatus/>
</cp:coreProperties>
</file>