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ASEL\1. Communications and Project Planning\2022 Review\Website\"/>
    </mc:Choice>
  </mc:AlternateContent>
  <xr:revisionPtr revIDLastSave="0" documentId="8_{B57DA89B-499C-4468-A3B4-0BAC60B0D6C8}" xr6:coauthVersionLast="47" xr6:coauthVersionMax="47" xr10:uidLastSave="{00000000-0000-0000-0000-000000000000}"/>
  <bookViews>
    <workbookView xWindow="-28920" yWindow="-15" windowWidth="29040" windowHeight="15840" xr2:uid="{E5A65375-25A8-4653-A8D9-EBE65ABB27AD}"/>
  </bookViews>
  <sheets>
    <sheet name="Crate spac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B5" i="1"/>
  <c r="B14" i="1" l="1"/>
  <c r="B15" i="1" s="1"/>
  <c r="B16" i="1" s="1"/>
  <c r="B17" i="1" s="1"/>
  <c r="B18" i="1" s="1"/>
  <c r="N5" i="1"/>
  <c r="N14" i="1" s="1"/>
  <c r="N15" i="1" s="1"/>
  <c r="N16" i="1" s="1"/>
  <c r="N17" i="1" s="1"/>
  <c r="N18" i="1" s="1"/>
  <c r="H5" i="1"/>
  <c r="H14" i="1" s="1"/>
  <c r="H15" i="1" s="1"/>
  <c r="H16" i="1" s="1"/>
  <c r="H17" i="1" s="1"/>
  <c r="H18" i="1" s="1"/>
  <c r="K5" i="1"/>
  <c r="K14" i="1" s="1"/>
  <c r="K15" i="1" s="1"/>
  <c r="K16" i="1" s="1"/>
  <c r="K17" i="1" s="1"/>
  <c r="K18" i="1" s="1"/>
  <c r="E14" i="1"/>
  <c r="E15" i="1" s="1"/>
  <c r="E16" i="1" s="1"/>
  <c r="E17" i="1" s="1"/>
  <c r="E18" i="1" s="1"/>
  <c r="H24" i="1" l="1"/>
  <c r="H23" i="1" s="1"/>
  <c r="H19" i="1" s="1"/>
  <c r="E24" i="1"/>
  <c r="E23" i="1" s="1"/>
  <c r="E19" i="1" s="1"/>
  <c r="N24" i="1"/>
  <c r="N23" i="1" s="1"/>
  <c r="N19" i="1" s="1"/>
  <c r="B24" i="1"/>
  <c r="B23" i="1" s="1"/>
  <c r="B19" i="1" s="1"/>
  <c r="K24" i="1"/>
  <c r="K23" i="1" s="1"/>
  <c r="K19" i="1" s="1"/>
  <c r="K22" i="1"/>
  <c r="B22" i="1"/>
  <c r="E22" i="1"/>
  <c r="N22" i="1"/>
  <c r="H22" i="1"/>
</calcChain>
</file>

<file path=xl/sharedStrings.xml><?xml version="1.0" encoding="utf-8"?>
<sst xmlns="http://schemas.openxmlformats.org/spreadsheetml/2006/main" count="108" uniqueCount="30">
  <si>
    <t>Species: Sheep</t>
  </si>
  <si>
    <t>Species: Goat</t>
  </si>
  <si>
    <t>Species: Cattle</t>
  </si>
  <si>
    <t>Species: Buffalo</t>
  </si>
  <si>
    <t>Species: Alpaca</t>
  </si>
  <si>
    <r>
      <t>Crate available area (m</t>
    </r>
    <r>
      <rPr>
        <b/>
        <vertAlign val="superscript"/>
        <sz val="11"/>
        <color theme="1"/>
        <rFont val="Calibri"/>
        <family val="2"/>
        <scheme val="minor"/>
      </rPr>
      <t>2</t>
    </r>
    <r>
      <rPr>
        <b/>
        <sz val="11"/>
        <color theme="1"/>
        <rFont val="Calibri"/>
        <family val="2"/>
        <scheme val="minor"/>
      </rPr>
      <t>):</t>
    </r>
  </si>
  <si>
    <t>Avg weight (kg):</t>
  </si>
  <si>
    <t>ASEL crate space/head</t>
  </si>
  <si>
    <t>Add additional space as applicable:</t>
  </si>
  <si>
    <t>10% - mixed cargo lower hold</t>
  </si>
  <si>
    <r>
      <t>10% - &gt;24hr (</t>
    </r>
    <r>
      <rPr>
        <u/>
        <sz val="11"/>
        <color theme="1"/>
        <rFont val="Calibri"/>
        <family val="2"/>
        <scheme val="minor"/>
      </rPr>
      <t>DO NOT ADD IF ANY BELOW APPLY</t>
    </r>
    <r>
      <rPr>
        <sz val="11"/>
        <color theme="1"/>
        <rFont val="Calibri"/>
        <family val="2"/>
        <scheme val="minor"/>
      </rPr>
      <t>)</t>
    </r>
  </si>
  <si>
    <t>10% - buffalo/cattle horns</t>
  </si>
  <si>
    <t>10% - sheep/goat &gt;25mm wool/hair AND/OR horns/excess horns</t>
  </si>
  <si>
    <t>10% - alpaca &gt;25mm wool</t>
  </si>
  <si>
    <t>ASEL pen area required/head:</t>
  </si>
  <si>
    <t>Total head</t>
  </si>
  <si>
    <t>Rounded up no. head:</t>
  </si>
  <si>
    <t>New crate area/head</t>
  </si>
  <si>
    <t>Difference from ASEL</t>
  </si>
  <si>
    <t>Rounded head to apply:</t>
  </si>
  <si>
    <t>No. head that can be loaded:</t>
  </si>
  <si>
    <t>Max difference allowed</t>
  </si>
  <si>
    <t>rounded number of head</t>
  </si>
  <si>
    <t>Liveweight (kg)</t>
  </si>
  <si>
    <r>
      <t>Minimum pen area (m</t>
    </r>
    <r>
      <rPr>
        <b/>
        <vertAlign val="superscript"/>
        <sz val="9"/>
        <color theme="1"/>
        <rFont val="Cambria"/>
        <family val="1"/>
      </rPr>
      <t>2/</t>
    </r>
    <r>
      <rPr>
        <b/>
        <sz val="9"/>
        <color theme="1"/>
        <rFont val="Cambria"/>
        <family val="1"/>
      </rPr>
      <t>head)</t>
    </r>
  </si>
  <si>
    <r>
      <t>Minimum pen area (m</t>
    </r>
    <r>
      <rPr>
        <b/>
        <vertAlign val="superscript"/>
        <sz val="9"/>
        <color theme="1"/>
        <rFont val="Cambria"/>
        <family val="1"/>
      </rPr>
      <t>2</t>
    </r>
    <r>
      <rPr>
        <b/>
        <sz val="9"/>
        <color theme="1"/>
        <rFont val="Cambria"/>
        <family val="1"/>
      </rPr>
      <t>/head)</t>
    </r>
  </si>
  <si>
    <t>1 if decimal &lt; 0.4. 0 if decimal &gt;0.4</t>
  </si>
  <si>
    <t xml:space="preserve">DECIMAL difference </t>
  </si>
  <si>
    <r>
      <t>Instructions:  1. Enter available crate area (m</t>
    </r>
    <r>
      <rPr>
        <b/>
        <vertAlign val="superscript"/>
        <sz val="12"/>
        <color theme="0"/>
        <rFont val="Calibri"/>
        <family val="2"/>
        <scheme val="minor"/>
      </rPr>
      <t>2</t>
    </r>
    <r>
      <rPr>
        <b/>
        <sz val="12"/>
        <color theme="0"/>
        <rFont val="Calibri"/>
        <family val="2"/>
        <scheme val="minor"/>
      </rPr>
      <t>).  2. Enter average weight of animals to be crated.  3. Select "10%" drop-down box if any additional space is required.  The number of head that can be loaded is shown in the green box.</t>
    </r>
  </si>
  <si>
    <t>NOTE: If you use weights outside of or between those in below tables, these weights must be added to tables in order for above calculations to be accuate. To edit spreadsheet and view hidden cells, unprotect the workbook (password: crate)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</si>
</sst>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b/>
      <vertAlign val="superscript"/>
      <sz val="11"/>
      <color theme="1"/>
      <name val="Calibri"/>
      <family val="2"/>
      <scheme val="minor"/>
    </font>
    <font>
      <b/>
      <sz val="11"/>
      <color theme="1" tint="0.499984740745262"/>
      <name val="Calibri"/>
      <family val="2"/>
      <scheme val="minor"/>
    </font>
    <font>
      <sz val="11"/>
      <color theme="1" tint="0.499984740745262"/>
      <name val="Calibri"/>
      <family val="2"/>
      <scheme val="minor"/>
    </font>
    <font>
      <u/>
      <sz val="11"/>
      <color theme="1"/>
      <name val="Calibri"/>
      <family val="2"/>
      <scheme val="minor"/>
    </font>
    <font>
      <b/>
      <sz val="11"/>
      <name val="Calibri"/>
      <family val="2"/>
      <scheme val="minor"/>
    </font>
    <font>
      <b/>
      <sz val="9"/>
      <color theme="1"/>
      <name val="Cambria"/>
      <family val="1"/>
    </font>
    <font>
      <b/>
      <vertAlign val="superscript"/>
      <sz val="9"/>
      <color theme="1"/>
      <name val="Cambria"/>
      <family val="1"/>
    </font>
    <font>
      <sz val="9"/>
      <color theme="1"/>
      <name val="Cambria"/>
      <family val="1"/>
    </font>
    <font>
      <sz val="12"/>
      <color theme="1"/>
      <name val="Calibri"/>
      <family val="2"/>
      <scheme val="minor"/>
    </font>
    <font>
      <b/>
      <sz val="12"/>
      <color theme="0"/>
      <name val="Calibri"/>
      <family val="2"/>
      <scheme val="minor"/>
    </font>
    <font>
      <sz val="12"/>
      <color theme="0"/>
      <name val="Calibri"/>
      <family val="2"/>
      <scheme val="minor"/>
    </font>
    <font>
      <sz val="11"/>
      <color theme="0" tint="-0.34998626667073579"/>
      <name val="Calibri"/>
      <family val="2"/>
      <scheme val="minor"/>
    </font>
    <font>
      <sz val="11"/>
      <name val="Calibri"/>
      <family val="2"/>
      <scheme val="minor"/>
    </font>
    <font>
      <sz val="11"/>
      <color rgb="FF444444"/>
      <name val="Calibri"/>
      <charset val="1"/>
    </font>
    <font>
      <b/>
      <vertAlign val="superscript"/>
      <sz val="12"/>
      <color theme="0"/>
      <name val="Calibri"/>
      <family val="2"/>
      <scheme val="minor"/>
    </font>
    <font>
      <sz val="9"/>
      <color rgb="FF000000"/>
      <name val="Cambria"/>
      <family val="1"/>
    </font>
  </fonts>
  <fills count="10">
    <fill>
      <patternFill patternType="none"/>
    </fill>
    <fill>
      <patternFill patternType="gray125"/>
    </fill>
    <fill>
      <patternFill patternType="solid">
        <fgColor rgb="FFF2F2F2"/>
      </patternFill>
    </fill>
    <fill>
      <patternFill patternType="solid">
        <fgColor theme="4" tint="-0.249977111117893"/>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7C80"/>
        <bgColor indexed="64"/>
      </patternFill>
    </fill>
    <fill>
      <patternFill patternType="solid">
        <fgColor rgb="FFA9D08E"/>
        <bgColor indexed="64"/>
      </patternFill>
    </fill>
  </fills>
  <borders count="5">
    <border>
      <left/>
      <right/>
      <top/>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 fillId="2" borderId="1" applyNumberFormat="0" applyAlignment="0" applyProtection="0"/>
  </cellStyleXfs>
  <cellXfs count="42">
    <xf numFmtId="0" fontId="0" fillId="0" borderId="0" xfId="0"/>
    <xf numFmtId="0" fontId="0" fillId="4" borderId="0" xfId="0" applyFill="1"/>
    <xf numFmtId="0" fontId="11" fillId="0" borderId="2" xfId="0" applyFont="1" applyBorder="1" applyAlignment="1">
      <alignment vertical="center" wrapText="1"/>
    </xf>
    <xf numFmtId="0" fontId="13" fillId="0" borderId="0" xfId="0" applyFont="1"/>
    <xf numFmtId="0" fontId="13" fillId="0" borderId="0" xfId="0" applyFont="1" applyAlignment="1">
      <alignment vertical="center" wrapText="1"/>
    </xf>
    <xf numFmtId="164" fontId="13" fillId="0" borderId="0" xfId="0" applyNumberFormat="1" applyFont="1" applyAlignment="1">
      <alignment vertical="center" wrapText="1"/>
    </xf>
    <xf numFmtId="164" fontId="13" fillId="0" borderId="0" xfId="0" applyNumberFormat="1" applyFont="1"/>
    <xf numFmtId="0" fontId="0" fillId="0" borderId="0" xfId="0" applyAlignment="1">
      <alignment vertical="center"/>
    </xf>
    <xf numFmtId="0" fontId="14" fillId="0" borderId="0" xfId="0" applyFont="1"/>
    <xf numFmtId="0" fontId="3" fillId="0" borderId="0" xfId="0" applyFont="1" applyProtection="1"/>
    <xf numFmtId="0" fontId="0" fillId="0" borderId="0" xfId="0" applyAlignment="1" applyProtection="1">
      <alignment horizontal="left"/>
    </xf>
    <xf numFmtId="0" fontId="0" fillId="4" borderId="0" xfId="0" applyFill="1" applyProtection="1"/>
    <xf numFmtId="0" fontId="7" fillId="0" borderId="0" xfId="0" applyFont="1" applyProtection="1"/>
    <xf numFmtId="164" fontId="8" fillId="0" borderId="0" xfId="0" applyNumberFormat="1" applyFont="1" applyProtection="1"/>
    <xf numFmtId="1" fontId="8" fillId="0" borderId="0" xfId="0" applyNumberFormat="1" applyFont="1" applyProtection="1"/>
    <xf numFmtId="10" fontId="8" fillId="0" borderId="0" xfId="1" applyNumberFormat="1" applyFont="1" applyProtection="1"/>
    <xf numFmtId="0" fontId="10" fillId="0" borderId="0" xfId="0" applyFont="1" applyProtection="1"/>
    <xf numFmtId="2" fontId="18" fillId="7" borderId="0" xfId="0" applyNumberFormat="1" applyFont="1" applyFill="1" applyProtection="1"/>
    <xf numFmtId="0" fontId="19" fillId="9" borderId="0" xfId="0" applyFont="1" applyFill="1" applyProtection="1"/>
    <xf numFmtId="0" fontId="0" fillId="0" borderId="0" xfId="0" quotePrefix="1" applyProtection="1"/>
    <xf numFmtId="0" fontId="0" fillId="0" borderId="0" xfId="0" applyProtection="1"/>
    <xf numFmtId="10" fontId="17" fillId="0" borderId="0" xfId="0" applyNumberFormat="1" applyFont="1" applyProtection="1"/>
    <xf numFmtId="2" fontId="17" fillId="0" borderId="0" xfId="0" applyNumberFormat="1" applyFont="1" applyProtection="1"/>
    <xf numFmtId="0" fontId="7" fillId="0" borderId="0" xfId="0" applyFont="1" applyAlignment="1" applyProtection="1">
      <alignment wrapText="1"/>
    </xf>
    <xf numFmtId="0" fontId="3" fillId="8" borderId="0" xfId="0" applyFont="1" applyFill="1" applyAlignment="1" applyProtection="1">
      <alignment vertical="center"/>
    </xf>
    <xf numFmtId="0" fontId="0" fillId="8" borderId="0" xfId="0" applyFill="1" applyAlignment="1" applyProtection="1">
      <alignment vertical="center"/>
    </xf>
    <xf numFmtId="0" fontId="0" fillId="0" borderId="0" xfId="0" applyAlignment="1" applyProtection="1">
      <alignment wrapText="1"/>
    </xf>
    <xf numFmtId="0" fontId="8" fillId="0" borderId="0" xfId="0" applyFont="1" applyAlignment="1" applyProtection="1">
      <alignment horizontal="right"/>
    </xf>
    <xf numFmtId="0" fontId="3" fillId="6" borderId="0" xfId="0" applyFont="1" applyFill="1" applyAlignment="1" applyProtection="1">
      <alignment horizontal="left"/>
    </xf>
    <xf numFmtId="0" fontId="0" fillId="6" borderId="0" xfId="0" applyFill="1" applyProtection="1"/>
    <xf numFmtId="0" fontId="15" fillId="4" borderId="0" xfId="0" applyFont="1" applyFill="1" applyAlignment="1" applyProtection="1">
      <alignment vertical="center"/>
    </xf>
    <xf numFmtId="10" fontId="16" fillId="4" borderId="0" xfId="0" applyNumberFormat="1" applyFont="1" applyFill="1" applyAlignment="1" applyProtection="1">
      <alignment vertical="center"/>
    </xf>
    <xf numFmtId="0" fontId="16" fillId="4" borderId="0" xfId="0" applyFont="1" applyFill="1" applyAlignment="1" applyProtection="1">
      <alignment vertical="center"/>
    </xf>
    <xf numFmtId="0" fontId="4" fillId="3" borderId="1" xfId="2" applyFont="1" applyFill="1" applyAlignment="1" applyProtection="1">
      <alignment vertical="center"/>
    </xf>
    <xf numFmtId="0" fontId="5" fillId="4" borderId="0" xfId="0" applyFont="1" applyFill="1" applyAlignment="1" applyProtection="1">
      <alignment vertical="center"/>
    </xf>
    <xf numFmtId="0" fontId="2" fillId="5" borderId="1" xfId="2" applyFill="1" applyAlignment="1" applyProtection="1">
      <alignment horizontal="right"/>
      <protection locked="0"/>
    </xf>
    <xf numFmtId="9" fontId="2" fillId="5" borderId="1" xfId="2" applyNumberFormat="1" applyFill="1" applyProtection="1">
      <protection locked="0"/>
    </xf>
    <xf numFmtId="0" fontId="2" fillId="5" borderId="1" xfId="2" applyFill="1" applyProtection="1">
      <protection locked="0"/>
    </xf>
    <xf numFmtId="0" fontId="21" fillId="0" borderId="0" xfId="0" applyFont="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2" xfId="0" applyFont="1" applyBorder="1" applyAlignment="1">
      <alignment vertical="center" wrapText="1"/>
    </xf>
  </cellXfs>
  <cellStyles count="3">
    <cellStyle name="Normal" xfId="0" builtinId="0"/>
    <cellStyle name="Output" xfId="2" builtinId="21"/>
    <cellStyle name="Percent" xfId="1" builtinId="5"/>
  </cellStyles>
  <dxfs count="31">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numFmt numFmtId="164" formatCode="0.000"/>
      <alignment horizontal="general"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font>
        <strike val="0"/>
        <outline val="0"/>
        <shadow val="0"/>
        <u val="none"/>
        <vertAlign val="baseline"/>
        <sz val="9"/>
        <color theme="1"/>
        <name val="Cambria"/>
        <family val="1"/>
        <scheme val="none"/>
      </font>
    </dxf>
    <dxf>
      <font>
        <strike val="0"/>
        <outline val="0"/>
        <shadow val="0"/>
        <u val="none"/>
        <vertAlign val="baseline"/>
        <sz val="9"/>
        <color theme="1"/>
        <name val="Cambria"/>
        <family val="1"/>
        <scheme val="none"/>
      </font>
    </dxf>
    <dxf>
      <font>
        <strike val="0"/>
        <outline val="0"/>
        <shadow val="0"/>
        <u val="none"/>
        <vertAlign val="baseline"/>
        <sz val="9"/>
        <color theme="1"/>
        <name val="Cambria"/>
        <family val="1"/>
        <scheme val="none"/>
      </font>
    </dxf>
    <dxf>
      <border outline="0">
        <bottom style="medium">
          <color indexed="64"/>
        </bottom>
      </border>
    </dxf>
    <dxf>
      <font>
        <b/>
        <i val="0"/>
        <strike val="0"/>
        <condense val="0"/>
        <extend val="0"/>
        <outline val="0"/>
        <shadow val="0"/>
        <u val="none"/>
        <vertAlign val="baseline"/>
        <sz val="9"/>
        <color theme="1"/>
        <name val="Cambria"/>
        <family val="1"/>
        <scheme val="none"/>
      </font>
      <alignment horizontal="general" vertical="center" textRotation="0" wrapText="1" indent="0" justifyLastLine="0" shrinkToFit="0" readingOrder="0"/>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8A08C-F0A5-4289-A09C-0C0185FEE4EB}" name="Table3" displayName="Table3" ref="A26:B83" totalsRowShown="0" headerRowDxfId="28" dataDxfId="26" headerRowBorderDxfId="27">
  <autoFilter ref="A26:B83" xr:uid="{A3CC6232-37C0-495C-B8B4-9DA05E8B971B}"/>
  <tableColumns count="2">
    <tableColumn id="1" xr3:uid="{E77DD254-C69F-4D1E-B985-9DC19158C7D4}" name="Liveweight (kg)" dataDxfId="25"/>
    <tableColumn id="2" xr3:uid="{B742A250-F1F8-46B3-8276-845C48DB6A20}" name="Minimum pen area (m2/head)"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6B4D52-5BE1-4B6A-AAC6-2E70BBC4F1DA}" name="Table10" displayName="Table10" ref="D26:E76" totalsRowShown="0" headerRowDxfId="23" dataDxfId="21" headerRowBorderDxfId="22" tableBorderDxfId="20">
  <autoFilter ref="D26:E76" xr:uid="{6917399B-D713-4082-8BF6-0CAABA0DF453}"/>
  <tableColumns count="2">
    <tableColumn id="1" xr3:uid="{68C23210-53B9-4EE8-9CF6-DA249178FA53}" name="Liveweight (kg)" dataDxfId="19"/>
    <tableColumn id="2" xr3:uid="{2CDB9858-C6E7-43B1-A311-336CDE863665}" name="Minimum pen area (m2/head)" dataDxfId="1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34DE63-5D3E-4DB2-B15F-C3734D6033BC}" name="Table12" displayName="Table12" ref="J26:K127" totalsRowShown="0" headerRowDxfId="17" dataDxfId="15" headerRowBorderDxfId="16" tableBorderDxfId="14">
  <autoFilter ref="J26:K127" xr:uid="{4DFE74D0-3322-47CD-9E7B-1E0461880861}"/>
  <tableColumns count="2">
    <tableColumn id="1" xr3:uid="{C022C4F3-7583-443F-8534-76FD990A75B7}" name="Liveweight (kg)" dataDxfId="13"/>
    <tableColumn id="2" xr3:uid="{8DFA075F-9DF4-435C-8D32-732DA41081E8}" name="Minimum pen area (m2/head)"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454E9BA-9788-4239-81AD-8D531870F93F}" name="Table13" displayName="Table13" ref="M26:N39" totalsRowShown="0" headerRowDxfId="11" dataDxfId="9" headerRowBorderDxfId="10" tableBorderDxfId="8">
  <autoFilter ref="M26:N39" xr:uid="{72F2B62B-648B-4EAB-8840-D8B6540D7CEF}"/>
  <tableColumns count="2">
    <tableColumn id="1" xr3:uid="{F9D37119-AC4C-4B61-8C65-5D2AAE72FAE6}" name="Liveweight (kg)" dataDxfId="7"/>
    <tableColumn id="2" xr3:uid="{EE197ED2-99DD-440B-BC93-E338930C5E92}" name="Minimum pen area (m2/head)"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E4C05F-36A1-46BB-8AAE-495C9683BF52}" name="Table1219" displayName="Table1219" ref="G26:H127" totalsRowShown="0" headerRowDxfId="5" dataDxfId="3" headerRowBorderDxfId="4" tableBorderDxfId="2">
  <autoFilter ref="G26:H127" xr:uid="{A21B173D-CB7A-4C02-AFEF-168C566F4F32}"/>
  <tableColumns count="2">
    <tableColumn id="1" xr3:uid="{6B52C6D0-1BF1-488B-8264-61084BD03EF4}" name="Liveweight (kg)" dataDxfId="1"/>
    <tableColumn id="2" xr3:uid="{A3C3FDD4-7BE5-4BE9-B8FA-0DA2AF95CCF9}" name="Minimum pen area (m2/hea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5B97-A840-40E0-80F4-51F401D8ADE9}">
  <dimension ref="A1:O127"/>
  <sheetViews>
    <sheetView tabSelected="1" workbookViewId="0">
      <selection activeCell="N25" sqref="N25"/>
    </sheetView>
  </sheetViews>
  <sheetFormatPr defaultRowHeight="14.5" x14ac:dyDescent="0.35"/>
  <cols>
    <col min="1" max="1" width="27.54296875" customWidth="1"/>
    <col min="2" max="2" width="12.90625" customWidth="1"/>
    <col min="3" max="3" width="3.54296875" customWidth="1"/>
    <col min="4" max="4" width="27.54296875" customWidth="1"/>
    <col min="5" max="5" width="12.90625" customWidth="1"/>
    <col min="6" max="6" width="3.90625" customWidth="1"/>
    <col min="7" max="7" width="27.54296875" customWidth="1"/>
    <col min="8" max="8" width="12.54296875" customWidth="1"/>
    <col min="9" max="9" width="3.54296875" customWidth="1"/>
    <col min="10" max="10" width="27.54296875" customWidth="1"/>
    <col min="11" max="11" width="12.90625" customWidth="1"/>
    <col min="12" max="12" width="3.453125" customWidth="1"/>
    <col min="13" max="13" width="27.54296875" customWidth="1"/>
    <col min="14" max="14" width="13.08984375" customWidth="1"/>
    <col min="15" max="15" width="3.90625" customWidth="1"/>
  </cols>
  <sheetData>
    <row r="1" spans="1:15" s="8" customFormat="1" ht="47.4" customHeight="1" x14ac:dyDescent="0.35">
      <c r="A1" s="30" t="s">
        <v>28</v>
      </c>
      <c r="B1" s="31"/>
      <c r="C1" s="32"/>
      <c r="D1" s="32"/>
      <c r="E1" s="32"/>
      <c r="F1" s="32"/>
      <c r="G1" s="32"/>
      <c r="H1" s="32"/>
      <c r="I1" s="32"/>
      <c r="J1" s="32"/>
      <c r="K1" s="32"/>
      <c r="L1" s="32"/>
      <c r="M1" s="32"/>
      <c r="N1" s="32"/>
      <c r="O1" s="32"/>
    </row>
    <row r="2" spans="1:15" ht="21" x14ac:dyDescent="0.35">
      <c r="A2" s="33" t="s">
        <v>0</v>
      </c>
      <c r="B2" s="33"/>
      <c r="C2" s="34"/>
      <c r="D2" s="33" t="s">
        <v>1</v>
      </c>
      <c r="E2" s="33"/>
      <c r="F2" s="34"/>
      <c r="G2" s="33" t="s">
        <v>2</v>
      </c>
      <c r="H2" s="33"/>
      <c r="I2" s="34"/>
      <c r="J2" s="33" t="s">
        <v>3</v>
      </c>
      <c r="K2" s="33"/>
      <c r="L2" s="34"/>
      <c r="M2" s="33" t="s">
        <v>4</v>
      </c>
      <c r="N2" s="33"/>
      <c r="O2" s="34"/>
    </row>
    <row r="3" spans="1:15" ht="16.5" x14ac:dyDescent="0.35">
      <c r="A3" s="9" t="s">
        <v>5</v>
      </c>
      <c r="B3" s="35">
        <v>10</v>
      </c>
      <c r="C3" s="11"/>
      <c r="D3" s="9" t="s">
        <v>5</v>
      </c>
      <c r="E3" s="35">
        <v>1</v>
      </c>
      <c r="F3" s="11"/>
      <c r="G3" s="9" t="s">
        <v>5</v>
      </c>
      <c r="H3" s="35"/>
      <c r="I3" s="11"/>
      <c r="J3" s="9" t="s">
        <v>5</v>
      </c>
      <c r="K3" s="35"/>
      <c r="L3" s="11"/>
      <c r="M3" s="9" t="s">
        <v>5</v>
      </c>
      <c r="N3" s="35"/>
      <c r="O3" s="11"/>
    </row>
    <row r="4" spans="1:15" x14ac:dyDescent="0.35">
      <c r="A4" s="9" t="s">
        <v>6</v>
      </c>
      <c r="B4" s="35">
        <v>38</v>
      </c>
      <c r="C4" s="11"/>
      <c r="D4" s="9" t="s">
        <v>6</v>
      </c>
      <c r="E4" s="35">
        <v>22</v>
      </c>
      <c r="F4" s="11"/>
      <c r="G4" s="9" t="s">
        <v>6</v>
      </c>
      <c r="H4" s="35"/>
      <c r="I4" s="11"/>
      <c r="J4" s="9" t="s">
        <v>6</v>
      </c>
      <c r="K4" s="35"/>
      <c r="L4" s="11"/>
      <c r="M4" s="9" t="s">
        <v>6</v>
      </c>
      <c r="N4" s="35"/>
      <c r="O4" s="11"/>
    </row>
    <row r="5" spans="1:15" ht="18" customHeight="1" x14ac:dyDescent="0.35">
      <c r="A5" s="12" t="s">
        <v>7</v>
      </c>
      <c r="B5" s="27">
        <f>LOOKUP(B4,Table3[#All])</f>
        <v>0.222</v>
      </c>
      <c r="C5" s="11"/>
      <c r="D5" s="12" t="s">
        <v>7</v>
      </c>
      <c r="E5" s="27">
        <f>LOOKUP(E4,Table10[#All])</f>
        <v>0.127</v>
      </c>
      <c r="F5" s="11"/>
      <c r="G5" s="12" t="s">
        <v>7</v>
      </c>
      <c r="H5" s="27" t="e">
        <f>LOOKUP(H4,Table1219[#All])</f>
        <v>#N/A</v>
      </c>
      <c r="I5" s="11"/>
      <c r="J5" s="12" t="s">
        <v>7</v>
      </c>
      <c r="K5" s="27" t="e">
        <f>LOOKUP(K4,Table12[#All])</f>
        <v>#N/A</v>
      </c>
      <c r="L5" s="11"/>
      <c r="M5" s="12" t="s">
        <v>7</v>
      </c>
      <c r="N5" s="27" t="e">
        <f>LOOKUP(N4,Table13[#All])</f>
        <v>#N/A</v>
      </c>
      <c r="O5" s="11"/>
    </row>
    <row r="6" spans="1:15" x14ac:dyDescent="0.35">
      <c r="A6" s="9"/>
      <c r="B6" s="10"/>
      <c r="C6" s="11"/>
      <c r="D6" s="9"/>
      <c r="E6" s="10"/>
      <c r="F6" s="11"/>
      <c r="G6" s="9"/>
      <c r="H6" s="10"/>
      <c r="I6" s="11"/>
      <c r="J6" s="9"/>
      <c r="K6" s="10"/>
      <c r="L6" s="11"/>
      <c r="M6" s="9"/>
      <c r="N6" s="10"/>
      <c r="O6" s="11"/>
    </row>
    <row r="7" spans="1:15" x14ac:dyDescent="0.35">
      <c r="A7" s="28" t="s">
        <v>8</v>
      </c>
      <c r="B7" s="29"/>
      <c r="C7" s="11"/>
      <c r="D7" s="28" t="s">
        <v>8</v>
      </c>
      <c r="E7" s="29"/>
      <c r="F7" s="11"/>
      <c r="G7" s="28" t="s">
        <v>8</v>
      </c>
      <c r="H7" s="29"/>
      <c r="I7" s="11"/>
      <c r="J7" s="28" t="s">
        <v>8</v>
      </c>
      <c r="K7" s="29"/>
      <c r="L7" s="11"/>
      <c r="M7" s="28" t="s">
        <v>8</v>
      </c>
      <c r="N7" s="29"/>
      <c r="O7" s="11"/>
    </row>
    <row r="8" spans="1:15" x14ac:dyDescent="0.35">
      <c r="A8" s="20" t="s">
        <v>9</v>
      </c>
      <c r="B8" s="36"/>
      <c r="C8" s="11"/>
      <c r="D8" s="20" t="s">
        <v>9</v>
      </c>
      <c r="E8" s="37"/>
      <c r="F8" s="11"/>
      <c r="G8" s="20" t="s">
        <v>9</v>
      </c>
      <c r="H8" s="36"/>
      <c r="I8" s="11"/>
      <c r="J8" s="20" t="s">
        <v>9</v>
      </c>
      <c r="K8" s="37"/>
      <c r="L8" s="11"/>
      <c r="M8" s="20" t="s">
        <v>9</v>
      </c>
      <c r="N8" s="37"/>
      <c r="O8" s="11"/>
    </row>
    <row r="9" spans="1:15" ht="29" x14ac:dyDescent="0.35">
      <c r="A9" s="26" t="s">
        <v>10</v>
      </c>
      <c r="B9" s="36"/>
      <c r="C9" s="11"/>
      <c r="D9" s="26" t="s">
        <v>10</v>
      </c>
      <c r="E9" s="36"/>
      <c r="F9" s="11"/>
      <c r="G9" s="26" t="s">
        <v>10</v>
      </c>
      <c r="H9" s="36"/>
      <c r="I9" s="11"/>
      <c r="J9" s="26" t="s">
        <v>10</v>
      </c>
      <c r="K9" s="36"/>
      <c r="L9" s="11"/>
      <c r="M9" s="26" t="s">
        <v>10</v>
      </c>
      <c r="N9" s="36"/>
      <c r="O9" s="11"/>
    </row>
    <row r="10" spans="1:15" x14ac:dyDescent="0.35">
      <c r="A10" s="20" t="s">
        <v>11</v>
      </c>
      <c r="B10" s="37"/>
      <c r="C10" s="11"/>
      <c r="D10" s="20" t="s">
        <v>11</v>
      </c>
      <c r="E10" s="37"/>
      <c r="F10" s="11"/>
      <c r="G10" s="20" t="s">
        <v>11</v>
      </c>
      <c r="H10" s="37"/>
      <c r="I10" s="11"/>
      <c r="J10" s="20" t="s">
        <v>11</v>
      </c>
      <c r="K10" s="36"/>
      <c r="L10" s="11"/>
      <c r="M10" s="20" t="s">
        <v>11</v>
      </c>
      <c r="N10" s="37"/>
      <c r="O10" s="11"/>
    </row>
    <row r="11" spans="1:15" ht="43.5" x14ac:dyDescent="0.35">
      <c r="A11" s="26" t="s">
        <v>12</v>
      </c>
      <c r="B11" s="36"/>
      <c r="C11" s="11"/>
      <c r="D11" s="26" t="s">
        <v>12</v>
      </c>
      <c r="E11" s="37"/>
      <c r="F11" s="11"/>
      <c r="G11" s="26" t="s">
        <v>12</v>
      </c>
      <c r="H11" s="37"/>
      <c r="I11" s="11"/>
      <c r="J11" s="26" t="s">
        <v>12</v>
      </c>
      <c r="K11" s="36"/>
      <c r="L11" s="11"/>
      <c r="M11" s="26" t="s">
        <v>12</v>
      </c>
      <c r="N11" s="37"/>
      <c r="O11" s="11"/>
    </row>
    <row r="12" spans="1:15" x14ac:dyDescent="0.35">
      <c r="A12" s="20" t="s">
        <v>13</v>
      </c>
      <c r="B12" s="36"/>
      <c r="C12" s="11"/>
      <c r="D12" s="20" t="s">
        <v>13</v>
      </c>
      <c r="E12" s="37"/>
      <c r="F12" s="11"/>
      <c r="G12" s="20" t="s">
        <v>13</v>
      </c>
      <c r="H12" s="37"/>
      <c r="I12" s="11"/>
      <c r="J12" s="20" t="s">
        <v>13</v>
      </c>
      <c r="K12" s="37"/>
      <c r="L12" s="11"/>
      <c r="M12" s="20" t="s">
        <v>13</v>
      </c>
      <c r="N12" s="37"/>
      <c r="O12" s="11"/>
    </row>
    <row r="13" spans="1:15" x14ac:dyDescent="0.35">
      <c r="A13" s="9"/>
      <c r="B13" s="10"/>
      <c r="C13" s="11"/>
      <c r="D13" s="9"/>
      <c r="E13" s="10"/>
      <c r="F13" s="11"/>
      <c r="G13" s="9"/>
      <c r="H13" s="10"/>
      <c r="I13" s="11"/>
      <c r="J13" s="9"/>
      <c r="K13" s="10"/>
      <c r="L13" s="11"/>
      <c r="M13" s="9"/>
      <c r="N13" s="10"/>
      <c r="O13" s="11"/>
    </row>
    <row r="14" spans="1:15" x14ac:dyDescent="0.35">
      <c r="A14" s="12" t="s">
        <v>14</v>
      </c>
      <c r="B14" s="13">
        <f>B5+(B5*B8)+(B5*B9)+(B5*B10)+(B5*B11)+(B5*B12)</f>
        <v>0.222</v>
      </c>
      <c r="C14" s="11"/>
      <c r="D14" s="12" t="s">
        <v>14</v>
      </c>
      <c r="E14" s="13">
        <f>E5+(E5*E8)+(E5*E9)+(E5*E10)+(E5*E11)+(E5*E12)</f>
        <v>0.127</v>
      </c>
      <c r="F14" s="11"/>
      <c r="G14" s="12" t="s">
        <v>14</v>
      </c>
      <c r="H14" s="13" t="e">
        <f>H5+(H5*H8)+(H5*H9)+(H5*H10)+(H5*H11)+(H5*H12)</f>
        <v>#N/A</v>
      </c>
      <c r="I14" s="11"/>
      <c r="J14" s="12" t="s">
        <v>14</v>
      </c>
      <c r="K14" s="13" t="e">
        <f>K5+(K5*K8)+(K5*K9)+(K5*K10)+(K5*K11)+(K5*K12)</f>
        <v>#N/A</v>
      </c>
      <c r="L14" s="11"/>
      <c r="M14" s="12" t="s">
        <v>14</v>
      </c>
      <c r="N14" s="13" t="e">
        <f>N5+(N5*N8)+(N5*N9)+(N5*N10)+(N5*N11)+(N5*N12)</f>
        <v>#N/A</v>
      </c>
      <c r="O14" s="11"/>
    </row>
    <row r="15" spans="1:15" x14ac:dyDescent="0.35">
      <c r="A15" s="12" t="s">
        <v>15</v>
      </c>
      <c r="B15" s="13">
        <f>B3/B14</f>
        <v>45.045045045045043</v>
      </c>
      <c r="C15" s="11"/>
      <c r="D15" s="12" t="s">
        <v>15</v>
      </c>
      <c r="E15" s="13">
        <f>E3/E14</f>
        <v>7.8740157480314963</v>
      </c>
      <c r="F15" s="11"/>
      <c r="G15" s="12" t="s">
        <v>15</v>
      </c>
      <c r="H15" s="13" t="e">
        <f>H3/H14</f>
        <v>#N/A</v>
      </c>
      <c r="I15" s="11"/>
      <c r="J15" s="12" t="s">
        <v>15</v>
      </c>
      <c r="K15" s="13" t="e">
        <f>K3/K14</f>
        <v>#N/A</v>
      </c>
      <c r="L15" s="11"/>
      <c r="M15" s="12" t="s">
        <v>15</v>
      </c>
      <c r="N15" s="13" t="e">
        <f>N3/N14</f>
        <v>#N/A</v>
      </c>
      <c r="O15" s="11"/>
    </row>
    <row r="16" spans="1:15" x14ac:dyDescent="0.35">
      <c r="A16" s="12" t="s">
        <v>16</v>
      </c>
      <c r="B16" s="14">
        <f>ROUNDUP(B15,0)</f>
        <v>46</v>
      </c>
      <c r="C16" s="11"/>
      <c r="D16" s="12" t="s">
        <v>16</v>
      </c>
      <c r="E16" s="14">
        <f>ROUNDUP(E15,0)</f>
        <v>8</v>
      </c>
      <c r="F16" s="11"/>
      <c r="G16" s="12" t="s">
        <v>16</v>
      </c>
      <c r="H16" s="14" t="e">
        <f>ROUNDUP(H15,0)</f>
        <v>#N/A</v>
      </c>
      <c r="I16" s="11"/>
      <c r="J16" s="12" t="s">
        <v>16</v>
      </c>
      <c r="K16" s="14" t="e">
        <f>ROUNDUP(K15,0)</f>
        <v>#N/A</v>
      </c>
      <c r="L16" s="11"/>
      <c r="M16" s="12" t="s">
        <v>16</v>
      </c>
      <c r="N16" s="14" t="e">
        <f>ROUNDUP(N15,0)</f>
        <v>#N/A</v>
      </c>
      <c r="O16" s="11"/>
    </row>
    <row r="17" spans="1:15" x14ac:dyDescent="0.35">
      <c r="A17" s="12" t="s">
        <v>17</v>
      </c>
      <c r="B17" s="13">
        <f>B3/B16</f>
        <v>0.21739130434782608</v>
      </c>
      <c r="C17" s="11"/>
      <c r="D17" s="12" t="s">
        <v>17</v>
      </c>
      <c r="E17" s="13">
        <f>E3/E16</f>
        <v>0.125</v>
      </c>
      <c r="F17" s="11"/>
      <c r="G17" s="12" t="s">
        <v>17</v>
      </c>
      <c r="H17" s="13" t="e">
        <f>H3/H16</f>
        <v>#N/A</v>
      </c>
      <c r="I17" s="11"/>
      <c r="J17" s="12" t="s">
        <v>17</v>
      </c>
      <c r="K17" s="13" t="e">
        <f>K3/K16</f>
        <v>#N/A</v>
      </c>
      <c r="L17" s="11"/>
      <c r="M17" s="12" t="s">
        <v>17</v>
      </c>
      <c r="N17" s="13" t="e">
        <f>N3/N16</f>
        <v>#N/A</v>
      </c>
      <c r="O17" s="11"/>
    </row>
    <row r="18" spans="1:15" x14ac:dyDescent="0.35">
      <c r="A18" s="12" t="s">
        <v>18</v>
      </c>
      <c r="B18" s="15">
        <f>(B17-B14)/B14</f>
        <v>-2.0759890325107756E-2</v>
      </c>
      <c r="C18" s="11"/>
      <c r="D18" s="12" t="s">
        <v>18</v>
      </c>
      <c r="E18" s="15">
        <f>(E17-E14)/E14</f>
        <v>-1.5748031496063006E-2</v>
      </c>
      <c r="F18" s="11"/>
      <c r="G18" s="12" t="s">
        <v>18</v>
      </c>
      <c r="H18" s="15" t="e">
        <f>(H17-H14)/H14</f>
        <v>#N/A</v>
      </c>
      <c r="I18" s="11"/>
      <c r="J18" s="12" t="s">
        <v>18</v>
      </c>
      <c r="K18" s="15" t="e">
        <f>(K17-K14)/K14</f>
        <v>#N/A</v>
      </c>
      <c r="L18" s="11"/>
      <c r="M18" s="12" t="s">
        <v>18</v>
      </c>
      <c r="N18" s="15" t="e">
        <f>(N17-N14)/N14</f>
        <v>#N/A</v>
      </c>
      <c r="O18" s="11"/>
    </row>
    <row r="19" spans="1:15" x14ac:dyDescent="0.35">
      <c r="A19" s="16" t="s">
        <v>19</v>
      </c>
      <c r="B19" s="17">
        <f>IF(AND(B23=0,B18&gt;-0.05),ROUNDUP(B15,0),ROUNDDOWN(B15,0))</f>
        <v>45</v>
      </c>
      <c r="C19" s="11"/>
      <c r="D19" s="16" t="s">
        <v>20</v>
      </c>
      <c r="E19" s="18">
        <f>IF(AND(E23=0,E18&gt;-0.05),ROUNDUP(E15,0),ROUNDDOWN(E15,0))</f>
        <v>8</v>
      </c>
      <c r="F19" s="11"/>
      <c r="G19" s="16" t="s">
        <v>19</v>
      </c>
      <c r="H19" s="18" t="e">
        <f>IF(AND(H23=0,H18&gt;-0.05),ROUNDUP(H15,0),ROUNDDOWN(H15,0))</f>
        <v>#N/A</v>
      </c>
      <c r="I19" s="11"/>
      <c r="J19" s="16" t="s">
        <v>19</v>
      </c>
      <c r="K19" s="17" t="e">
        <f>IF(AND(K23=0,K18&gt;-0.05),ROUNDUP(K15,0),ROUNDDOWN(K15,0))</f>
        <v>#N/A</v>
      </c>
      <c r="L19" s="11"/>
      <c r="M19" s="16" t="s">
        <v>19</v>
      </c>
      <c r="N19" s="17" t="e">
        <f>IF(AND(N23=0,N18&gt;-0.05),ROUNDUP(N15,0),ROUNDDOWN(N15,0))</f>
        <v>#N/A</v>
      </c>
      <c r="O19" s="11"/>
    </row>
    <row r="20" spans="1:15" x14ac:dyDescent="0.35">
      <c r="A20" s="12"/>
      <c r="B20" s="19"/>
      <c r="C20" s="11"/>
      <c r="D20" s="20"/>
      <c r="E20" s="20"/>
      <c r="F20" s="11"/>
      <c r="G20" s="20"/>
      <c r="H20" s="20"/>
      <c r="I20" s="11"/>
      <c r="J20" s="20"/>
      <c r="K20" s="20"/>
      <c r="L20" s="11"/>
      <c r="M20" s="20"/>
      <c r="N20" s="20"/>
      <c r="O20" s="11"/>
    </row>
    <row r="21" spans="1:15" x14ac:dyDescent="0.35">
      <c r="A21" s="12" t="s">
        <v>21</v>
      </c>
      <c r="B21" s="21">
        <v>-4.99E-2</v>
      </c>
      <c r="C21" s="11"/>
      <c r="D21" s="12" t="s">
        <v>21</v>
      </c>
      <c r="E21" s="21">
        <v>-4.99E-2</v>
      </c>
      <c r="F21" s="11"/>
      <c r="G21" s="12" t="s">
        <v>21</v>
      </c>
      <c r="H21" s="21">
        <v>-4.99E-2</v>
      </c>
      <c r="I21" s="11"/>
      <c r="J21" s="12" t="s">
        <v>21</v>
      </c>
      <c r="K21" s="21">
        <v>-4.99E-2</v>
      </c>
      <c r="L21" s="11"/>
      <c r="M21" s="12" t="s">
        <v>21</v>
      </c>
      <c r="N21" s="21">
        <v>-4.99E-2</v>
      </c>
      <c r="O21" s="11"/>
    </row>
    <row r="22" spans="1:15" x14ac:dyDescent="0.35">
      <c r="A22" s="12" t="s">
        <v>22</v>
      </c>
      <c r="B22" s="22">
        <f>ROUND(B15,0)</f>
        <v>45</v>
      </c>
      <c r="C22" s="11"/>
      <c r="D22" s="12" t="s">
        <v>22</v>
      </c>
      <c r="E22" s="22">
        <f>ROUND(E15,0)</f>
        <v>8</v>
      </c>
      <c r="F22" s="11"/>
      <c r="G22" s="12" t="s">
        <v>22</v>
      </c>
      <c r="H22" s="22" t="e">
        <f>ROUND(H15,0)</f>
        <v>#N/A</v>
      </c>
      <c r="I22" s="11"/>
      <c r="J22" s="12" t="s">
        <v>22</v>
      </c>
      <c r="K22" s="22" t="e">
        <f>ROUND(K15,0)</f>
        <v>#N/A</v>
      </c>
      <c r="L22" s="11"/>
      <c r="M22" s="12" t="s">
        <v>22</v>
      </c>
      <c r="N22" s="22" t="e">
        <f>ROUND(N15,0)</f>
        <v>#N/A</v>
      </c>
      <c r="O22" s="11"/>
    </row>
    <row r="23" spans="1:15" ht="29" x14ac:dyDescent="0.35">
      <c r="A23" s="23" t="s">
        <v>26</v>
      </c>
      <c r="B23" s="22">
        <f>IF(B24&lt;0.6,0,1)</f>
        <v>1</v>
      </c>
      <c r="C23" s="11"/>
      <c r="D23" s="23" t="s">
        <v>26</v>
      </c>
      <c r="E23" s="22">
        <f>IF(E24&lt;0.6,0,1)</f>
        <v>0</v>
      </c>
      <c r="F23" s="11"/>
      <c r="G23" s="23" t="s">
        <v>26</v>
      </c>
      <c r="H23" s="22" t="e">
        <f>IF(H24&lt;0.6,0,1)</f>
        <v>#N/A</v>
      </c>
      <c r="I23" s="11"/>
      <c r="J23" s="23" t="s">
        <v>26</v>
      </c>
      <c r="K23" s="22" t="e">
        <f>IF(K24&lt;0.6,0,1)</f>
        <v>#N/A</v>
      </c>
      <c r="L23" s="11"/>
      <c r="M23" s="23" t="s">
        <v>26</v>
      </c>
      <c r="N23" s="22" t="e">
        <f>IF(N24&lt;0.6,0,1)</f>
        <v>#N/A</v>
      </c>
      <c r="O23" s="11"/>
    </row>
    <row r="24" spans="1:15" x14ac:dyDescent="0.35">
      <c r="A24" s="23" t="s">
        <v>27</v>
      </c>
      <c r="B24" s="22">
        <f>ROUNDUP(B15,0)-B15</f>
        <v>0.95495495495495675</v>
      </c>
      <c r="C24" s="11"/>
      <c r="D24" s="23"/>
      <c r="E24" s="22">
        <f>ROUNDUP(E15,0)-E15</f>
        <v>0.12598425196850371</v>
      </c>
      <c r="F24" s="11"/>
      <c r="G24" s="23"/>
      <c r="H24" s="22" t="e">
        <f>ROUNDUP(H15,0)-H15</f>
        <v>#N/A</v>
      </c>
      <c r="I24" s="11"/>
      <c r="J24" s="23"/>
      <c r="K24" s="22" t="e">
        <f>ROUNDUP(K15,0)-K15</f>
        <v>#N/A</v>
      </c>
      <c r="L24" s="11"/>
      <c r="M24" s="23"/>
      <c r="N24" s="22" t="e">
        <f>ROUNDUP(N15,0)-N15</f>
        <v>#N/A</v>
      </c>
      <c r="O24" s="11"/>
    </row>
    <row r="25" spans="1:15" s="7" customFormat="1" ht="25.65" customHeight="1" x14ac:dyDescent="0.35">
      <c r="A25" s="24" t="s">
        <v>29</v>
      </c>
      <c r="B25" s="25"/>
      <c r="C25" s="25"/>
      <c r="D25" s="25"/>
      <c r="E25" s="25"/>
      <c r="F25" s="25"/>
      <c r="G25" s="25"/>
      <c r="H25" s="25"/>
      <c r="I25" s="25"/>
      <c r="J25" s="25"/>
      <c r="K25" s="25"/>
      <c r="L25" s="25"/>
      <c r="M25" s="25"/>
      <c r="N25" s="25"/>
      <c r="O25" s="25"/>
    </row>
    <row r="26" spans="1:15" ht="25" thickBot="1" x14ac:dyDescent="0.4">
      <c r="A26" s="2" t="s">
        <v>23</v>
      </c>
      <c r="B26" s="2" t="s">
        <v>24</v>
      </c>
      <c r="C26" s="1"/>
      <c r="D26" s="2" t="s">
        <v>23</v>
      </c>
      <c r="E26" s="2" t="s">
        <v>24</v>
      </c>
      <c r="F26" s="1"/>
      <c r="G26" s="2" t="s">
        <v>23</v>
      </c>
      <c r="H26" s="2" t="s">
        <v>24</v>
      </c>
      <c r="I26" s="1"/>
      <c r="J26" s="2" t="s">
        <v>23</v>
      </c>
      <c r="K26" s="2" t="s">
        <v>24</v>
      </c>
      <c r="L26" s="1"/>
      <c r="M26" s="2" t="s">
        <v>23</v>
      </c>
      <c r="N26" s="2" t="s">
        <v>25</v>
      </c>
      <c r="O26" s="1"/>
    </row>
    <row r="27" spans="1:15" x14ac:dyDescent="0.35">
      <c r="A27" s="38">
        <v>20</v>
      </c>
      <c r="B27" s="39">
        <v>0.15</v>
      </c>
      <c r="C27" s="1"/>
      <c r="D27" s="4">
        <v>15</v>
      </c>
      <c r="E27" s="4">
        <v>9.2999999999999999E-2</v>
      </c>
      <c r="F27" s="1"/>
      <c r="G27" s="4">
        <v>150</v>
      </c>
      <c r="H27" s="4">
        <v>0.54</v>
      </c>
      <c r="I27" s="1"/>
      <c r="J27" s="4">
        <v>150</v>
      </c>
      <c r="K27" s="4">
        <v>0.54</v>
      </c>
      <c r="L27" s="1"/>
      <c r="M27" s="4">
        <v>20</v>
      </c>
      <c r="N27" s="5">
        <v>0.23799999999999999</v>
      </c>
      <c r="O27" s="1"/>
    </row>
    <row r="28" spans="1:15" x14ac:dyDescent="0.35">
      <c r="A28" s="38">
        <v>21</v>
      </c>
      <c r="B28" s="39">
        <v>0.154</v>
      </c>
      <c r="C28" s="1"/>
      <c r="D28" s="4">
        <v>16</v>
      </c>
      <c r="E28" s="4">
        <v>9.8000000000000004E-2</v>
      </c>
      <c r="F28" s="1"/>
      <c r="G28" s="4">
        <v>155</v>
      </c>
      <c r="H28" s="4">
        <v>0.55000000000000004</v>
      </c>
      <c r="I28" s="1"/>
      <c r="J28" s="4">
        <v>155</v>
      </c>
      <c r="K28" s="4">
        <v>0.55000000000000004</v>
      </c>
      <c r="L28" s="1"/>
      <c r="M28" s="4">
        <v>25</v>
      </c>
      <c r="N28" s="6">
        <v>0.27449999999999997</v>
      </c>
      <c r="O28" s="1"/>
    </row>
    <row r="29" spans="1:15" x14ac:dyDescent="0.35">
      <c r="A29" s="38">
        <v>22</v>
      </c>
      <c r="B29" s="39">
        <v>0.158</v>
      </c>
      <c r="C29" s="1"/>
      <c r="D29" s="4">
        <v>17</v>
      </c>
      <c r="E29" s="4">
        <v>0.10299999999999999</v>
      </c>
      <c r="F29" s="1"/>
      <c r="G29" s="4">
        <v>160</v>
      </c>
      <c r="H29" s="4">
        <v>0.56000000000000005</v>
      </c>
      <c r="I29" s="1"/>
      <c r="J29" s="4">
        <v>160</v>
      </c>
      <c r="K29" s="4">
        <v>0.56000000000000005</v>
      </c>
      <c r="L29" s="1"/>
      <c r="M29" s="4">
        <v>30</v>
      </c>
      <c r="N29" s="5">
        <v>0.311</v>
      </c>
      <c r="O29" s="1"/>
    </row>
    <row r="30" spans="1:15" x14ac:dyDescent="0.35">
      <c r="A30" s="38">
        <v>23</v>
      </c>
      <c r="B30" s="39">
        <v>0.16200000000000001</v>
      </c>
      <c r="C30" s="1"/>
      <c r="D30" s="4">
        <v>18</v>
      </c>
      <c r="E30" s="4">
        <v>0.107</v>
      </c>
      <c r="F30" s="1"/>
      <c r="G30" s="4">
        <v>165</v>
      </c>
      <c r="H30" s="4">
        <v>0.57000000000000006</v>
      </c>
      <c r="I30" s="1"/>
      <c r="J30" s="4">
        <v>165</v>
      </c>
      <c r="K30" s="4">
        <v>0.57000000000000006</v>
      </c>
      <c r="L30" s="1"/>
      <c r="M30" s="4">
        <v>35</v>
      </c>
      <c r="N30" s="6">
        <v>0.34399999999999997</v>
      </c>
      <c r="O30" s="1"/>
    </row>
    <row r="31" spans="1:15" x14ac:dyDescent="0.35">
      <c r="A31" s="38">
        <v>24</v>
      </c>
      <c r="B31" s="39">
        <v>0.16600000000000001</v>
      </c>
      <c r="C31" s="1"/>
      <c r="D31" s="4">
        <v>19</v>
      </c>
      <c r="E31" s="4">
        <v>0.112</v>
      </c>
      <c r="F31" s="1"/>
      <c r="G31" s="4">
        <v>170</v>
      </c>
      <c r="H31" s="4">
        <v>0.57999999999999996</v>
      </c>
      <c r="I31" s="1"/>
      <c r="J31" s="4">
        <v>170</v>
      </c>
      <c r="K31" s="4">
        <v>0.57999999999999996</v>
      </c>
      <c r="L31" s="1"/>
      <c r="M31" s="4">
        <v>40</v>
      </c>
      <c r="N31" s="5">
        <v>0.377</v>
      </c>
      <c r="O31" s="1"/>
    </row>
    <row r="32" spans="1:15" x14ac:dyDescent="0.35">
      <c r="A32" s="38">
        <v>25</v>
      </c>
      <c r="B32" s="39">
        <v>0.17</v>
      </c>
      <c r="C32" s="1"/>
      <c r="D32" s="4">
        <v>20</v>
      </c>
      <c r="E32" s="4">
        <v>0.11700000000000001</v>
      </c>
      <c r="F32" s="1"/>
      <c r="G32" s="4">
        <v>175</v>
      </c>
      <c r="H32" s="4">
        <v>0.59</v>
      </c>
      <c r="I32" s="1"/>
      <c r="J32" s="4">
        <v>175</v>
      </c>
      <c r="K32" s="4">
        <v>0.59</v>
      </c>
      <c r="L32" s="1"/>
      <c r="M32" s="4">
        <v>45</v>
      </c>
      <c r="N32" s="6">
        <v>0.40649999999999997</v>
      </c>
      <c r="O32" s="1"/>
    </row>
    <row r="33" spans="1:15" x14ac:dyDescent="0.35">
      <c r="A33" s="38">
        <v>26</v>
      </c>
      <c r="B33" s="39">
        <v>0.17399999999999999</v>
      </c>
      <c r="C33" s="1"/>
      <c r="D33" s="4">
        <v>21</v>
      </c>
      <c r="E33" s="4">
        <v>0.122</v>
      </c>
      <c r="F33" s="1"/>
      <c r="G33" s="4">
        <v>180</v>
      </c>
      <c r="H33" s="4">
        <v>0.6</v>
      </c>
      <c r="I33" s="1"/>
      <c r="J33" s="4">
        <v>180</v>
      </c>
      <c r="K33" s="4">
        <v>0.6</v>
      </c>
      <c r="L33" s="1"/>
      <c r="M33" s="4">
        <v>50</v>
      </c>
      <c r="N33" s="5">
        <v>0.436</v>
      </c>
      <c r="O33" s="1"/>
    </row>
    <row r="34" spans="1:15" x14ac:dyDescent="0.35">
      <c r="A34" s="38">
        <v>27</v>
      </c>
      <c r="B34" s="39">
        <v>0.17799999999999999</v>
      </c>
      <c r="C34" s="1"/>
      <c r="D34" s="4">
        <v>22</v>
      </c>
      <c r="E34" s="4">
        <v>0.127</v>
      </c>
      <c r="F34" s="1"/>
      <c r="G34" s="4">
        <v>185</v>
      </c>
      <c r="H34" s="4">
        <v>0.61</v>
      </c>
      <c r="I34" s="1"/>
      <c r="J34" s="4">
        <v>185</v>
      </c>
      <c r="K34" s="4">
        <v>0.61</v>
      </c>
      <c r="L34" s="1"/>
      <c r="M34" s="4">
        <v>55</v>
      </c>
      <c r="N34" s="6">
        <v>0.46399999999999997</v>
      </c>
      <c r="O34" s="1"/>
    </row>
    <row r="35" spans="1:15" x14ac:dyDescent="0.35">
      <c r="A35" s="38">
        <v>28</v>
      </c>
      <c r="B35" s="39">
        <v>0.182</v>
      </c>
      <c r="C35" s="1"/>
      <c r="D35" s="4">
        <v>23</v>
      </c>
      <c r="E35" s="4">
        <v>0.13100000000000001</v>
      </c>
      <c r="F35" s="1"/>
      <c r="G35" s="4">
        <v>190</v>
      </c>
      <c r="H35" s="4">
        <v>0.62</v>
      </c>
      <c r="I35" s="1"/>
      <c r="J35" s="4">
        <v>190</v>
      </c>
      <c r="K35" s="4">
        <v>0.62</v>
      </c>
      <c r="L35" s="1"/>
      <c r="M35" s="4">
        <v>60</v>
      </c>
      <c r="N35" s="5">
        <v>0.49199999999999999</v>
      </c>
      <c r="O35" s="1"/>
    </row>
    <row r="36" spans="1:15" x14ac:dyDescent="0.35">
      <c r="A36" s="38">
        <v>29</v>
      </c>
      <c r="B36" s="39">
        <v>0.186</v>
      </c>
      <c r="C36" s="1"/>
      <c r="D36" s="4">
        <v>24</v>
      </c>
      <c r="E36" s="4">
        <v>0.13600000000000001</v>
      </c>
      <c r="F36" s="1"/>
      <c r="G36" s="4">
        <v>195</v>
      </c>
      <c r="H36" s="4">
        <v>0.63</v>
      </c>
      <c r="I36" s="1"/>
      <c r="J36" s="4">
        <v>195</v>
      </c>
      <c r="K36" s="4">
        <v>0.63</v>
      </c>
      <c r="L36" s="1"/>
      <c r="M36" s="4">
        <v>65</v>
      </c>
      <c r="N36" s="6">
        <v>0.51849999999999996</v>
      </c>
      <c r="O36" s="1"/>
    </row>
    <row r="37" spans="1:15" x14ac:dyDescent="0.35">
      <c r="A37" s="3">
        <v>30</v>
      </c>
      <c r="B37" s="39">
        <v>0.19</v>
      </c>
      <c r="C37" s="1"/>
      <c r="D37" s="4">
        <v>25</v>
      </c>
      <c r="E37" s="4">
        <v>0.14099999999999999</v>
      </c>
      <c r="F37" s="1"/>
      <c r="G37" s="4">
        <v>200</v>
      </c>
      <c r="H37" s="4">
        <v>0.64</v>
      </c>
      <c r="I37" s="1"/>
      <c r="J37" s="4">
        <v>200</v>
      </c>
      <c r="K37" s="4">
        <v>0.64</v>
      </c>
      <c r="L37" s="1"/>
      <c r="M37" s="4">
        <v>70</v>
      </c>
      <c r="N37" s="5">
        <v>0.54500000000000004</v>
      </c>
      <c r="O37" s="1"/>
    </row>
    <row r="38" spans="1:15" x14ac:dyDescent="0.35">
      <c r="A38" s="3">
        <v>31</v>
      </c>
      <c r="B38" s="39">
        <v>0.19400000000000001</v>
      </c>
      <c r="C38" s="1"/>
      <c r="D38" s="4">
        <v>26</v>
      </c>
      <c r="E38" s="4">
        <v>0.14599999999999999</v>
      </c>
      <c r="F38" s="1"/>
      <c r="G38" s="4">
        <v>205</v>
      </c>
      <c r="H38" s="4">
        <v>0.65</v>
      </c>
      <c r="I38" s="1"/>
      <c r="J38" s="4">
        <v>205</v>
      </c>
      <c r="K38" s="4">
        <v>0.65</v>
      </c>
      <c r="L38" s="1"/>
      <c r="M38" s="4">
        <v>75</v>
      </c>
      <c r="N38" s="6">
        <v>0.56999999999999995</v>
      </c>
      <c r="O38" s="1"/>
    </row>
    <row r="39" spans="1:15" x14ac:dyDescent="0.35">
      <c r="A39" s="3">
        <v>32</v>
      </c>
      <c r="B39" s="39">
        <v>0.19800000000000001</v>
      </c>
      <c r="C39" s="1"/>
      <c r="D39" s="4">
        <v>27</v>
      </c>
      <c r="E39" s="4">
        <v>0.151</v>
      </c>
      <c r="F39" s="1"/>
      <c r="G39" s="4">
        <v>210</v>
      </c>
      <c r="H39" s="4">
        <v>0.66</v>
      </c>
      <c r="I39" s="1"/>
      <c r="J39" s="4">
        <v>210</v>
      </c>
      <c r="K39" s="4">
        <v>0.66</v>
      </c>
      <c r="L39" s="1"/>
      <c r="M39" s="4">
        <v>80</v>
      </c>
      <c r="N39" s="5">
        <v>0.59499999999999997</v>
      </c>
      <c r="O39" s="1"/>
    </row>
    <row r="40" spans="1:15" x14ac:dyDescent="0.35">
      <c r="A40" s="3">
        <v>33</v>
      </c>
      <c r="B40" s="39">
        <v>0.20200000000000001</v>
      </c>
      <c r="C40" s="1"/>
      <c r="D40" s="4">
        <v>28</v>
      </c>
      <c r="E40" s="4">
        <v>0.155</v>
      </c>
      <c r="F40" s="1"/>
      <c r="G40" s="4">
        <v>215</v>
      </c>
      <c r="H40" s="4">
        <v>0.67</v>
      </c>
      <c r="I40" s="1"/>
      <c r="J40" s="4">
        <v>215</v>
      </c>
      <c r="K40" s="4">
        <v>0.67</v>
      </c>
      <c r="L40" s="1"/>
    </row>
    <row r="41" spans="1:15" x14ac:dyDescent="0.35">
      <c r="A41" s="3">
        <v>34</v>
      </c>
      <c r="B41" s="39">
        <v>0.20599999999999999</v>
      </c>
      <c r="C41" s="1"/>
      <c r="D41" s="4">
        <v>29</v>
      </c>
      <c r="E41" s="4">
        <v>0.16</v>
      </c>
      <c r="F41" s="1"/>
      <c r="G41" s="4">
        <v>220</v>
      </c>
      <c r="H41" s="4">
        <v>0.68</v>
      </c>
      <c r="I41" s="1"/>
      <c r="J41" s="4">
        <v>220</v>
      </c>
      <c r="K41" s="4">
        <v>0.68</v>
      </c>
      <c r="L41" s="1"/>
    </row>
    <row r="42" spans="1:15" x14ac:dyDescent="0.35">
      <c r="A42" s="3">
        <v>35</v>
      </c>
      <c r="B42" s="39">
        <v>0.21</v>
      </c>
      <c r="C42" s="1"/>
      <c r="D42" s="4">
        <v>30</v>
      </c>
      <c r="E42" s="4">
        <v>0.16500000000000001</v>
      </c>
      <c r="F42" s="1"/>
      <c r="G42" s="4">
        <v>225</v>
      </c>
      <c r="H42" s="4">
        <v>0.69</v>
      </c>
      <c r="I42" s="1"/>
      <c r="J42" s="4">
        <v>225</v>
      </c>
      <c r="K42" s="4">
        <v>0.69</v>
      </c>
      <c r="L42" s="1"/>
    </row>
    <row r="43" spans="1:15" x14ac:dyDescent="0.35">
      <c r="A43" s="3">
        <v>36</v>
      </c>
      <c r="B43" s="39">
        <v>0.214</v>
      </c>
      <c r="C43" s="1"/>
      <c r="D43" s="4">
        <v>31</v>
      </c>
      <c r="E43" s="4">
        <v>0.17</v>
      </c>
      <c r="F43" s="1"/>
      <c r="G43" s="4">
        <v>230</v>
      </c>
      <c r="H43" s="4">
        <v>0.7</v>
      </c>
      <c r="I43" s="1"/>
      <c r="J43" s="4">
        <v>230</v>
      </c>
      <c r="K43" s="4">
        <v>0.7</v>
      </c>
      <c r="L43" s="1"/>
    </row>
    <row r="44" spans="1:15" x14ac:dyDescent="0.35">
      <c r="A44" s="3">
        <v>37</v>
      </c>
      <c r="B44" s="39">
        <v>0.218</v>
      </c>
      <c r="C44" s="1"/>
      <c r="D44" s="4">
        <v>32</v>
      </c>
      <c r="E44" s="4">
        <v>0.17499999999999999</v>
      </c>
      <c r="F44" s="1"/>
      <c r="G44" s="4">
        <v>235</v>
      </c>
      <c r="H44" s="4">
        <v>0.71</v>
      </c>
      <c r="I44" s="1"/>
      <c r="J44" s="4">
        <v>235</v>
      </c>
      <c r="K44" s="4">
        <v>0.71</v>
      </c>
      <c r="L44" s="1"/>
    </row>
    <row r="45" spans="1:15" ht="15" thickBot="1" x14ac:dyDescent="0.4">
      <c r="A45" s="3">
        <v>38</v>
      </c>
      <c r="B45" s="40">
        <v>0.222</v>
      </c>
      <c r="C45" s="1"/>
      <c r="D45" s="4">
        <v>33</v>
      </c>
      <c r="E45" s="4">
        <v>0.17899999999999999</v>
      </c>
      <c r="F45" s="1"/>
      <c r="G45" s="4">
        <v>240</v>
      </c>
      <c r="H45" s="4">
        <v>0.72</v>
      </c>
      <c r="I45" s="1"/>
      <c r="J45" s="4">
        <v>240</v>
      </c>
      <c r="K45" s="4">
        <v>0.72</v>
      </c>
      <c r="L45" s="1"/>
    </row>
    <row r="46" spans="1:15" x14ac:dyDescent="0.35">
      <c r="A46" s="3">
        <v>39</v>
      </c>
      <c r="B46" s="39">
        <v>0.22600000000000001</v>
      </c>
      <c r="C46" s="1"/>
      <c r="D46" s="4">
        <v>34</v>
      </c>
      <c r="E46" s="4">
        <v>0.184</v>
      </c>
      <c r="F46" s="1"/>
      <c r="G46" s="4">
        <v>245</v>
      </c>
      <c r="H46" s="4">
        <v>0.73</v>
      </c>
      <c r="I46" s="1"/>
      <c r="J46" s="4">
        <v>245</v>
      </c>
      <c r="K46" s="4">
        <v>0.73</v>
      </c>
      <c r="L46" s="1"/>
    </row>
    <row r="47" spans="1:15" x14ac:dyDescent="0.35">
      <c r="A47" s="3">
        <v>40</v>
      </c>
      <c r="B47" s="39">
        <v>0.23</v>
      </c>
      <c r="C47" s="1"/>
      <c r="D47" s="4">
        <v>35</v>
      </c>
      <c r="E47" s="4">
        <v>0.189</v>
      </c>
      <c r="F47" s="1"/>
      <c r="G47" s="4">
        <v>250</v>
      </c>
      <c r="H47" s="4">
        <v>0.74</v>
      </c>
      <c r="I47" s="1"/>
      <c r="J47" s="4">
        <v>250</v>
      </c>
      <c r="K47" s="4">
        <v>0.74</v>
      </c>
      <c r="L47" s="1"/>
    </row>
    <row r="48" spans="1:15" x14ac:dyDescent="0.35">
      <c r="A48" s="3">
        <v>41</v>
      </c>
      <c r="B48" s="39">
        <v>0.23400000000000001</v>
      </c>
      <c r="C48" s="1"/>
      <c r="D48" s="4">
        <v>36</v>
      </c>
      <c r="E48" s="4">
        <v>0.19400000000000001</v>
      </c>
      <c r="F48" s="1"/>
      <c r="G48" s="4">
        <v>255</v>
      </c>
      <c r="H48" s="4">
        <v>0.75</v>
      </c>
      <c r="I48" s="1"/>
      <c r="J48" s="4">
        <v>255</v>
      </c>
      <c r="K48" s="4">
        <v>0.75</v>
      </c>
      <c r="L48" s="1"/>
    </row>
    <row r="49" spans="1:12" x14ac:dyDescent="0.35">
      <c r="A49" s="3">
        <v>42</v>
      </c>
      <c r="B49" s="39">
        <v>0.23799999999999999</v>
      </c>
      <c r="C49" s="1"/>
      <c r="D49" s="4">
        <v>37</v>
      </c>
      <c r="E49" s="4">
        <v>0.19900000000000001</v>
      </c>
      <c r="F49" s="1"/>
      <c r="G49" s="4">
        <v>260</v>
      </c>
      <c r="H49" s="4">
        <v>0.76</v>
      </c>
      <c r="I49" s="1"/>
      <c r="J49" s="4">
        <v>260</v>
      </c>
      <c r="K49" s="4">
        <v>0.76</v>
      </c>
      <c r="L49" s="1"/>
    </row>
    <row r="50" spans="1:12" x14ac:dyDescent="0.35">
      <c r="A50" s="3">
        <v>43</v>
      </c>
      <c r="B50" s="39">
        <v>0.24199999999999999</v>
      </c>
      <c r="C50" s="1"/>
      <c r="D50" s="4">
        <v>38</v>
      </c>
      <c r="E50" s="4">
        <v>0.20300000000000001</v>
      </c>
      <c r="F50" s="1"/>
      <c r="G50" s="4">
        <v>265</v>
      </c>
      <c r="H50" s="4">
        <v>0.77</v>
      </c>
      <c r="I50" s="1"/>
      <c r="J50" s="4">
        <v>265</v>
      </c>
      <c r="K50" s="4">
        <v>0.77</v>
      </c>
      <c r="L50" s="1"/>
    </row>
    <row r="51" spans="1:12" x14ac:dyDescent="0.35">
      <c r="A51" s="3">
        <v>44</v>
      </c>
      <c r="B51" s="39">
        <v>0.246</v>
      </c>
      <c r="C51" s="1"/>
      <c r="D51" s="4">
        <v>39</v>
      </c>
      <c r="E51" s="4">
        <v>0.20799999999999999</v>
      </c>
      <c r="F51" s="1"/>
      <c r="G51" s="4">
        <v>270</v>
      </c>
      <c r="H51" s="4">
        <v>0.78</v>
      </c>
      <c r="I51" s="1"/>
      <c r="J51" s="4">
        <v>270</v>
      </c>
      <c r="K51" s="4">
        <v>0.78</v>
      </c>
      <c r="L51" s="1"/>
    </row>
    <row r="52" spans="1:12" x14ac:dyDescent="0.35">
      <c r="A52" s="3">
        <v>45</v>
      </c>
      <c r="B52" s="39">
        <v>0.25</v>
      </c>
      <c r="C52" s="1"/>
      <c r="D52" s="4">
        <v>40</v>
      </c>
      <c r="E52" s="4">
        <v>0.21299999999999999</v>
      </c>
      <c r="F52" s="1"/>
      <c r="G52" s="4">
        <v>275</v>
      </c>
      <c r="H52" s="4">
        <v>0.79</v>
      </c>
      <c r="I52" s="1"/>
      <c r="J52" s="4">
        <v>275</v>
      </c>
      <c r="K52" s="4">
        <v>0.79</v>
      </c>
      <c r="L52" s="1"/>
    </row>
    <row r="53" spans="1:12" x14ac:dyDescent="0.35">
      <c r="A53" s="3">
        <v>46</v>
      </c>
      <c r="B53" s="39">
        <v>0.254</v>
      </c>
      <c r="C53" s="1"/>
      <c r="D53" s="4">
        <v>41</v>
      </c>
      <c r="E53" s="4">
        <v>0.218</v>
      </c>
      <c r="F53" s="1"/>
      <c r="G53" s="4">
        <v>280</v>
      </c>
      <c r="H53" s="4">
        <v>0.8</v>
      </c>
      <c r="I53" s="1"/>
      <c r="J53" s="4">
        <v>280</v>
      </c>
      <c r="K53" s="4">
        <v>0.8</v>
      </c>
      <c r="L53" s="1"/>
    </row>
    <row r="54" spans="1:12" x14ac:dyDescent="0.35">
      <c r="A54" s="3">
        <v>47</v>
      </c>
      <c r="B54" s="39">
        <v>0.25800000000000001</v>
      </c>
      <c r="C54" s="1"/>
      <c r="D54" s="4">
        <v>42</v>
      </c>
      <c r="E54" s="4">
        <v>0.223</v>
      </c>
      <c r="F54" s="1"/>
      <c r="G54" s="4">
        <v>285</v>
      </c>
      <c r="H54" s="4">
        <v>0.81</v>
      </c>
      <c r="I54" s="1"/>
      <c r="J54" s="4">
        <v>285</v>
      </c>
      <c r="K54" s="4">
        <v>0.81</v>
      </c>
      <c r="L54" s="1"/>
    </row>
    <row r="55" spans="1:12" x14ac:dyDescent="0.35">
      <c r="A55" s="3">
        <v>48</v>
      </c>
      <c r="B55" s="39">
        <v>0.26200000000000001</v>
      </c>
      <c r="C55" s="1"/>
      <c r="D55" s="4">
        <v>43</v>
      </c>
      <c r="E55" s="4">
        <v>0.22700000000000001</v>
      </c>
      <c r="F55" s="1"/>
      <c r="G55" s="4">
        <v>290</v>
      </c>
      <c r="H55" s="4">
        <v>0.82</v>
      </c>
      <c r="I55" s="1"/>
      <c r="J55" s="4">
        <v>290</v>
      </c>
      <c r="K55" s="4">
        <v>0.82</v>
      </c>
      <c r="L55" s="1"/>
    </row>
    <row r="56" spans="1:12" x14ac:dyDescent="0.35">
      <c r="A56" s="3">
        <v>49</v>
      </c>
      <c r="B56" s="39">
        <v>0.26600000000000001</v>
      </c>
      <c r="C56" s="1"/>
      <c r="D56" s="4">
        <v>44</v>
      </c>
      <c r="E56" s="4">
        <v>0.23200000000000001</v>
      </c>
      <c r="F56" s="1"/>
      <c r="G56" s="4">
        <v>295</v>
      </c>
      <c r="H56" s="4">
        <v>0.83</v>
      </c>
      <c r="I56" s="1"/>
      <c r="J56" s="4">
        <v>295</v>
      </c>
      <c r="K56" s="4">
        <v>0.83</v>
      </c>
      <c r="L56" s="1"/>
    </row>
    <row r="57" spans="1:12" x14ac:dyDescent="0.35">
      <c r="A57" s="3">
        <v>50</v>
      </c>
      <c r="B57" s="39">
        <v>0.27</v>
      </c>
      <c r="C57" s="1"/>
      <c r="D57" s="4">
        <v>45</v>
      </c>
      <c r="E57" s="4">
        <v>0.23699999999999999</v>
      </c>
      <c r="F57" s="1"/>
      <c r="G57" s="4">
        <v>300</v>
      </c>
      <c r="H57" s="4">
        <v>0.84</v>
      </c>
      <c r="I57" s="1"/>
      <c r="J57" s="4">
        <v>300</v>
      </c>
      <c r="K57" s="4">
        <v>0.84</v>
      </c>
      <c r="L57" s="1"/>
    </row>
    <row r="58" spans="1:12" x14ac:dyDescent="0.35">
      <c r="A58" s="3">
        <v>51</v>
      </c>
      <c r="B58" s="39">
        <v>0.27400000000000002</v>
      </c>
      <c r="C58" s="1"/>
      <c r="D58" s="4">
        <v>46</v>
      </c>
      <c r="E58" s="4">
        <v>0.24199999999999999</v>
      </c>
      <c r="F58" s="1"/>
      <c r="G58" s="4">
        <v>305</v>
      </c>
      <c r="H58" s="4">
        <v>0.85499999999999998</v>
      </c>
      <c r="I58" s="1"/>
      <c r="J58" s="4">
        <v>305</v>
      </c>
      <c r="K58" s="4">
        <v>0.85499999999999998</v>
      </c>
      <c r="L58" s="1"/>
    </row>
    <row r="59" spans="1:12" x14ac:dyDescent="0.35">
      <c r="A59" s="3">
        <v>52</v>
      </c>
      <c r="B59" s="39">
        <v>0.27900000000000003</v>
      </c>
      <c r="C59" s="1"/>
      <c r="D59" s="4">
        <v>47</v>
      </c>
      <c r="E59" s="4">
        <v>0.247</v>
      </c>
      <c r="F59" s="1"/>
      <c r="G59" s="4">
        <v>310</v>
      </c>
      <c r="H59" s="4">
        <v>0.87</v>
      </c>
      <c r="I59" s="1"/>
      <c r="J59" s="4">
        <v>310</v>
      </c>
      <c r="K59" s="4">
        <v>0.87</v>
      </c>
      <c r="L59" s="1"/>
    </row>
    <row r="60" spans="1:12" x14ac:dyDescent="0.35">
      <c r="A60" s="3">
        <v>53</v>
      </c>
      <c r="B60" s="39">
        <v>0.28299999999999997</v>
      </c>
      <c r="C60" s="1"/>
      <c r="D60" s="4">
        <v>48</v>
      </c>
      <c r="E60" s="4">
        <v>0.251</v>
      </c>
      <c r="F60" s="1"/>
      <c r="G60" s="4">
        <v>315</v>
      </c>
      <c r="H60" s="4">
        <v>0.88</v>
      </c>
      <c r="I60" s="1"/>
      <c r="J60" s="4">
        <v>315</v>
      </c>
      <c r="K60" s="4">
        <v>0.88</v>
      </c>
      <c r="L60" s="1"/>
    </row>
    <row r="61" spans="1:12" x14ac:dyDescent="0.35">
      <c r="A61" s="3">
        <v>54</v>
      </c>
      <c r="B61" s="39">
        <v>0.28799999999999998</v>
      </c>
      <c r="C61" s="1"/>
      <c r="D61" s="4">
        <v>49</v>
      </c>
      <c r="E61" s="4">
        <v>0.25600000000000001</v>
      </c>
      <c r="F61" s="1"/>
      <c r="G61" s="4">
        <v>320</v>
      </c>
      <c r="H61" s="4">
        <v>0.89</v>
      </c>
      <c r="I61" s="1"/>
      <c r="J61" s="4">
        <v>320</v>
      </c>
      <c r="K61" s="4">
        <v>0.89</v>
      </c>
      <c r="L61" s="1"/>
    </row>
    <row r="62" spans="1:12" x14ac:dyDescent="0.35">
      <c r="A62" s="3">
        <v>55</v>
      </c>
      <c r="B62" s="39">
        <v>0.29299999999999998</v>
      </c>
      <c r="C62" s="1"/>
      <c r="D62" s="4">
        <v>50</v>
      </c>
      <c r="E62" s="4">
        <v>0.26100000000000001</v>
      </c>
      <c r="F62" s="1"/>
      <c r="G62" s="4">
        <v>325</v>
      </c>
      <c r="H62" s="4">
        <v>0.9</v>
      </c>
      <c r="I62" s="1"/>
      <c r="J62" s="4">
        <v>325</v>
      </c>
      <c r="K62" s="4">
        <v>0.9</v>
      </c>
      <c r="L62" s="1"/>
    </row>
    <row r="63" spans="1:12" x14ac:dyDescent="0.35">
      <c r="A63" s="3">
        <v>56</v>
      </c>
      <c r="B63" s="39">
        <v>0.29699999999999999</v>
      </c>
      <c r="C63" s="1"/>
      <c r="D63" s="4">
        <v>51</v>
      </c>
      <c r="E63" s="4">
        <v>0.26600000000000001</v>
      </c>
      <c r="F63" s="1"/>
      <c r="G63" s="4">
        <v>330</v>
      </c>
      <c r="H63" s="4">
        <v>0.91</v>
      </c>
      <c r="I63" s="1"/>
      <c r="J63" s="4">
        <v>330</v>
      </c>
      <c r="K63" s="4">
        <v>0.91</v>
      </c>
      <c r="L63" s="1"/>
    </row>
    <row r="64" spans="1:12" ht="15" thickBot="1" x14ac:dyDescent="0.4">
      <c r="A64" s="3">
        <v>57</v>
      </c>
      <c r="B64" s="40">
        <v>0.30199999999999999</v>
      </c>
      <c r="C64" s="1"/>
      <c r="D64" s="4">
        <v>52</v>
      </c>
      <c r="E64" s="4">
        <v>0.27100000000000002</v>
      </c>
      <c r="F64" s="1"/>
      <c r="G64" s="4">
        <v>335</v>
      </c>
      <c r="H64" s="4">
        <v>0.92</v>
      </c>
      <c r="I64" s="1"/>
      <c r="J64" s="4">
        <v>335</v>
      </c>
      <c r="K64" s="4">
        <v>0.92</v>
      </c>
      <c r="L64" s="1"/>
    </row>
    <row r="65" spans="1:12" x14ac:dyDescent="0.35">
      <c r="A65" s="3">
        <v>58</v>
      </c>
      <c r="B65" s="38">
        <v>0.30599999999999999</v>
      </c>
      <c r="C65" s="1"/>
      <c r="D65" s="4">
        <v>53</v>
      </c>
      <c r="E65" s="4">
        <v>0.27500000000000002</v>
      </c>
      <c r="F65" s="1"/>
      <c r="G65" s="4">
        <v>340</v>
      </c>
      <c r="H65" s="4">
        <v>0.93</v>
      </c>
      <c r="I65" s="1"/>
      <c r="J65" s="4">
        <v>340</v>
      </c>
      <c r="K65" s="4">
        <v>0.93</v>
      </c>
      <c r="L65" s="1"/>
    </row>
    <row r="66" spans="1:12" x14ac:dyDescent="0.35">
      <c r="A66" s="3">
        <v>59</v>
      </c>
      <c r="B66" s="38">
        <v>0.311</v>
      </c>
      <c r="C66" s="1"/>
      <c r="D66" s="4">
        <v>54</v>
      </c>
      <c r="E66" s="4">
        <v>0.28000000000000003</v>
      </c>
      <c r="F66" s="1"/>
      <c r="G66" s="4">
        <v>345</v>
      </c>
      <c r="H66" s="4">
        <v>0.94</v>
      </c>
      <c r="I66" s="1"/>
      <c r="J66" s="4">
        <v>345</v>
      </c>
      <c r="K66" s="4">
        <v>0.94</v>
      </c>
      <c r="L66" s="1"/>
    </row>
    <row r="67" spans="1:12" x14ac:dyDescent="0.35">
      <c r="A67" s="3">
        <v>60</v>
      </c>
      <c r="B67" s="38">
        <v>0.315</v>
      </c>
      <c r="C67" s="1"/>
      <c r="D67" s="4">
        <v>55</v>
      </c>
      <c r="E67" s="4">
        <v>0.28499999999999998</v>
      </c>
      <c r="F67" s="1"/>
      <c r="G67" s="4">
        <v>350</v>
      </c>
      <c r="H67" s="4">
        <v>0.95</v>
      </c>
      <c r="I67" s="1"/>
      <c r="J67" s="4">
        <v>350</v>
      </c>
      <c r="K67" s="4">
        <v>0.95</v>
      </c>
      <c r="L67" s="1"/>
    </row>
    <row r="68" spans="1:12" x14ac:dyDescent="0.35">
      <c r="A68" s="3">
        <v>61</v>
      </c>
      <c r="B68" s="38">
        <v>0.32</v>
      </c>
      <c r="C68" s="1"/>
      <c r="D68" s="4">
        <v>60</v>
      </c>
      <c r="E68" s="4">
        <v>0.309</v>
      </c>
      <c r="F68" s="1"/>
      <c r="G68" s="4">
        <v>355</v>
      </c>
      <c r="H68" s="4">
        <v>0.96499999999999997</v>
      </c>
      <c r="I68" s="1"/>
      <c r="J68" s="4">
        <v>355</v>
      </c>
      <c r="K68" s="4">
        <v>0.96499999999999997</v>
      </c>
      <c r="L68" s="1"/>
    </row>
    <row r="69" spans="1:12" x14ac:dyDescent="0.35">
      <c r="A69" s="3">
        <v>62</v>
      </c>
      <c r="B69" s="38">
        <v>0.32400000000000001</v>
      </c>
      <c r="C69" s="1"/>
      <c r="D69" s="4">
        <v>65</v>
      </c>
      <c r="E69" s="4">
        <v>0.33300000000000002</v>
      </c>
      <c r="F69" s="1"/>
      <c r="G69" s="4">
        <v>360</v>
      </c>
      <c r="H69" s="4">
        <v>0.98</v>
      </c>
      <c r="I69" s="1"/>
      <c r="J69" s="4">
        <v>360</v>
      </c>
      <c r="K69" s="4">
        <v>0.98</v>
      </c>
      <c r="L69" s="1"/>
    </row>
    <row r="70" spans="1:12" x14ac:dyDescent="0.35">
      <c r="A70" s="3">
        <v>63</v>
      </c>
      <c r="B70" s="38">
        <v>0.32900000000000001</v>
      </c>
      <c r="C70" s="1"/>
      <c r="D70" s="4">
        <v>70</v>
      </c>
      <c r="E70" s="4">
        <v>0.35699999999999998</v>
      </c>
      <c r="F70" s="1"/>
      <c r="G70" s="4">
        <v>365</v>
      </c>
      <c r="H70" s="4">
        <v>0.99</v>
      </c>
      <c r="I70" s="1"/>
      <c r="J70" s="4">
        <v>365</v>
      </c>
      <c r="K70" s="4">
        <v>0.99</v>
      </c>
      <c r="L70" s="1"/>
    </row>
    <row r="71" spans="1:12" x14ac:dyDescent="0.35">
      <c r="A71" s="3">
        <v>64</v>
      </c>
      <c r="B71" s="38">
        <v>0.33300000000000002</v>
      </c>
      <c r="C71" s="1"/>
      <c r="D71" s="4">
        <v>75</v>
      </c>
      <c r="E71" s="4">
        <v>0.38100000000000001</v>
      </c>
      <c r="F71" s="1"/>
      <c r="G71" s="4">
        <v>370</v>
      </c>
      <c r="H71" s="4">
        <v>1</v>
      </c>
      <c r="I71" s="1"/>
      <c r="J71" s="4">
        <v>370</v>
      </c>
      <c r="K71" s="4">
        <v>1</v>
      </c>
      <c r="L71" s="1"/>
    </row>
    <row r="72" spans="1:12" x14ac:dyDescent="0.35">
      <c r="A72" s="3">
        <v>65</v>
      </c>
      <c r="B72" s="38">
        <v>0.33800000000000002</v>
      </c>
      <c r="C72" s="1"/>
      <c r="D72" s="4">
        <v>80</v>
      </c>
      <c r="E72" s="4">
        <v>0.40500000000000003</v>
      </c>
      <c r="F72" s="1"/>
      <c r="G72" s="4">
        <v>375</v>
      </c>
      <c r="H72" s="4">
        <v>1.01</v>
      </c>
      <c r="I72" s="1"/>
      <c r="J72" s="4">
        <v>375</v>
      </c>
      <c r="K72" s="4">
        <v>1.01</v>
      </c>
      <c r="L72" s="1"/>
    </row>
    <row r="73" spans="1:12" x14ac:dyDescent="0.35">
      <c r="A73" s="3">
        <v>66</v>
      </c>
      <c r="B73" s="38">
        <v>0.34200000000000003</v>
      </c>
      <c r="C73" s="1"/>
      <c r="D73" s="4">
        <v>85</v>
      </c>
      <c r="E73" s="4">
        <v>0.42899999999999999</v>
      </c>
      <c r="F73" s="1"/>
      <c r="G73" s="4">
        <v>380</v>
      </c>
      <c r="H73" s="4">
        <v>1.02</v>
      </c>
      <c r="I73" s="1"/>
      <c r="J73" s="4">
        <v>380</v>
      </c>
      <c r="K73" s="4">
        <v>1.02</v>
      </c>
      <c r="L73" s="1"/>
    </row>
    <row r="74" spans="1:12" x14ac:dyDescent="0.35">
      <c r="A74" s="3">
        <v>67</v>
      </c>
      <c r="B74" s="38">
        <v>0.34699999999999998</v>
      </c>
      <c r="C74" s="1"/>
      <c r="D74" s="4">
        <v>90</v>
      </c>
      <c r="E74" s="4">
        <v>0.45300000000000001</v>
      </c>
      <c r="F74" s="1"/>
      <c r="G74" s="4">
        <v>385</v>
      </c>
      <c r="H74" s="4">
        <v>1.03</v>
      </c>
      <c r="I74" s="1"/>
      <c r="J74" s="4">
        <v>385</v>
      </c>
      <c r="K74" s="4">
        <v>1.03</v>
      </c>
      <c r="L74" s="1"/>
    </row>
    <row r="75" spans="1:12" x14ac:dyDescent="0.35">
      <c r="A75" s="3">
        <v>68</v>
      </c>
      <c r="B75" s="38">
        <v>0.35199999999999998</v>
      </c>
      <c r="C75" s="1"/>
      <c r="D75" s="4">
        <v>95</v>
      </c>
      <c r="E75" s="4">
        <v>0.47699999999999998</v>
      </c>
      <c r="F75" s="1"/>
      <c r="G75" s="4">
        <v>390</v>
      </c>
      <c r="H75" s="4">
        <v>1.04</v>
      </c>
      <c r="I75" s="1"/>
      <c r="J75" s="4">
        <v>390</v>
      </c>
      <c r="K75" s="4">
        <v>1.04</v>
      </c>
      <c r="L75" s="1"/>
    </row>
    <row r="76" spans="1:12" x14ac:dyDescent="0.35">
      <c r="A76" s="3">
        <v>69</v>
      </c>
      <c r="B76" s="38">
        <v>0.35599999999999998</v>
      </c>
      <c r="C76" s="1"/>
      <c r="D76" s="4">
        <v>100</v>
      </c>
      <c r="E76" s="4">
        <v>0.501</v>
      </c>
      <c r="F76" s="1"/>
      <c r="G76" s="4">
        <v>395</v>
      </c>
      <c r="H76" s="4">
        <v>1.05</v>
      </c>
      <c r="I76" s="1"/>
      <c r="J76" s="4">
        <v>395</v>
      </c>
      <c r="K76" s="4">
        <v>1.05</v>
      </c>
      <c r="L76" s="1"/>
    </row>
    <row r="77" spans="1:12" x14ac:dyDescent="0.35">
      <c r="A77" s="3">
        <v>70</v>
      </c>
      <c r="B77" s="38">
        <v>0.36</v>
      </c>
      <c r="F77" s="1"/>
      <c r="G77" s="4">
        <v>400</v>
      </c>
      <c r="H77" s="4">
        <v>1.06</v>
      </c>
      <c r="I77" s="1"/>
      <c r="J77" s="4">
        <v>400</v>
      </c>
      <c r="K77" s="4">
        <v>1.06</v>
      </c>
      <c r="L77" s="1"/>
    </row>
    <row r="78" spans="1:12" x14ac:dyDescent="0.35">
      <c r="A78" s="3">
        <v>75</v>
      </c>
      <c r="B78" s="38">
        <v>0.38300000000000001</v>
      </c>
      <c r="F78" s="1"/>
      <c r="G78" s="4">
        <v>405</v>
      </c>
      <c r="H78" s="4">
        <v>1.07</v>
      </c>
      <c r="I78" s="1"/>
      <c r="J78" s="4">
        <v>405</v>
      </c>
      <c r="K78" s="4">
        <v>1.07</v>
      </c>
      <c r="L78" s="1"/>
    </row>
    <row r="79" spans="1:12" x14ac:dyDescent="0.35">
      <c r="A79" s="3">
        <v>80</v>
      </c>
      <c r="B79" s="38">
        <v>0.40500000000000003</v>
      </c>
      <c r="F79" s="1"/>
      <c r="G79" s="4">
        <v>410</v>
      </c>
      <c r="H79" s="4">
        <v>1.08</v>
      </c>
      <c r="I79" s="1"/>
      <c r="J79" s="4">
        <v>410</v>
      </c>
      <c r="K79" s="4">
        <v>1.08</v>
      </c>
      <c r="L79" s="1"/>
    </row>
    <row r="80" spans="1:12" x14ac:dyDescent="0.35">
      <c r="A80" s="3">
        <v>85</v>
      </c>
      <c r="B80" s="38">
        <v>0.42799999999999999</v>
      </c>
      <c r="F80" s="1"/>
      <c r="G80" s="4">
        <v>415</v>
      </c>
      <c r="H80" s="4">
        <v>1.0900000000000001</v>
      </c>
      <c r="I80" s="1"/>
      <c r="J80" s="4">
        <v>415</v>
      </c>
      <c r="K80" s="4">
        <v>1.0900000000000001</v>
      </c>
      <c r="L80" s="1"/>
    </row>
    <row r="81" spans="1:12" x14ac:dyDescent="0.35">
      <c r="A81" s="3">
        <v>90</v>
      </c>
      <c r="B81" s="38">
        <v>0.45</v>
      </c>
      <c r="F81" s="1"/>
      <c r="G81" s="4">
        <v>420</v>
      </c>
      <c r="H81" s="4">
        <v>1.1000000000000001</v>
      </c>
      <c r="I81" s="1"/>
      <c r="J81" s="4">
        <v>420</v>
      </c>
      <c r="K81" s="4">
        <v>1.1000000000000001</v>
      </c>
      <c r="L81" s="1"/>
    </row>
    <row r="82" spans="1:12" x14ac:dyDescent="0.35">
      <c r="A82" s="3">
        <v>95</v>
      </c>
      <c r="B82" s="38">
        <v>0.47299999999999998</v>
      </c>
      <c r="F82" s="1"/>
      <c r="G82" s="4">
        <v>425</v>
      </c>
      <c r="H82" s="4">
        <v>1.1100000000000001</v>
      </c>
      <c r="I82" s="1"/>
      <c r="J82" s="4">
        <v>425</v>
      </c>
      <c r="K82" s="4">
        <v>1.1100000000000001</v>
      </c>
      <c r="L82" s="1"/>
    </row>
    <row r="83" spans="1:12" ht="15" thickBot="1" x14ac:dyDescent="0.4">
      <c r="A83" s="3">
        <v>100</v>
      </c>
      <c r="B83" s="41">
        <v>0.495</v>
      </c>
      <c r="F83" s="1"/>
      <c r="G83" s="4">
        <v>430</v>
      </c>
      <c r="H83" s="4">
        <v>1.1200000000000001</v>
      </c>
      <c r="I83" s="1"/>
      <c r="J83" s="4">
        <v>430</v>
      </c>
      <c r="K83" s="4">
        <v>1.1200000000000001</v>
      </c>
      <c r="L83" s="1"/>
    </row>
    <row r="84" spans="1:12" x14ac:dyDescent="0.35">
      <c r="F84" s="1"/>
      <c r="G84" s="4">
        <v>435</v>
      </c>
      <c r="H84" s="4">
        <v>1.135</v>
      </c>
      <c r="I84" s="1"/>
      <c r="J84" s="4">
        <v>435</v>
      </c>
      <c r="K84" s="4">
        <v>1.135</v>
      </c>
      <c r="L84" s="1"/>
    </row>
    <row r="85" spans="1:12" x14ac:dyDescent="0.35">
      <c r="F85" s="1"/>
      <c r="G85" s="4">
        <v>440</v>
      </c>
      <c r="H85" s="4">
        <v>1.1499999999999999</v>
      </c>
      <c r="I85" s="1"/>
      <c r="J85" s="4">
        <v>440</v>
      </c>
      <c r="K85" s="4">
        <v>1.1499999999999999</v>
      </c>
      <c r="L85" s="1"/>
    </row>
    <row r="86" spans="1:12" x14ac:dyDescent="0.35">
      <c r="F86" s="1"/>
      <c r="G86" s="4">
        <v>445</v>
      </c>
      <c r="H86" s="4">
        <v>1.1599999999999999</v>
      </c>
      <c r="I86" s="1"/>
      <c r="J86" s="4">
        <v>445</v>
      </c>
      <c r="K86" s="4">
        <v>1.1599999999999999</v>
      </c>
      <c r="L86" s="1"/>
    </row>
    <row r="87" spans="1:12" x14ac:dyDescent="0.35">
      <c r="F87" s="1"/>
      <c r="G87" s="4">
        <v>450</v>
      </c>
      <c r="H87" s="4">
        <v>1.17</v>
      </c>
      <c r="I87" s="1"/>
      <c r="J87" s="4">
        <v>450</v>
      </c>
      <c r="K87" s="4">
        <v>1.17</v>
      </c>
      <c r="L87" s="1"/>
    </row>
    <row r="88" spans="1:12" x14ac:dyDescent="0.35">
      <c r="F88" s="1"/>
      <c r="G88" s="4">
        <v>455</v>
      </c>
      <c r="H88" s="4">
        <v>1.18</v>
      </c>
      <c r="I88" s="1"/>
      <c r="J88" s="4">
        <v>455</v>
      </c>
      <c r="K88" s="4">
        <v>1.18</v>
      </c>
      <c r="L88" s="1"/>
    </row>
    <row r="89" spans="1:12" x14ac:dyDescent="0.35">
      <c r="F89" s="1"/>
      <c r="G89" s="4">
        <v>460</v>
      </c>
      <c r="H89" s="4">
        <v>1.19</v>
      </c>
      <c r="I89" s="1"/>
      <c r="J89" s="4">
        <v>460</v>
      </c>
      <c r="K89" s="4">
        <v>1.19</v>
      </c>
      <c r="L89" s="1"/>
    </row>
    <row r="90" spans="1:12" x14ac:dyDescent="0.35">
      <c r="F90" s="1"/>
      <c r="G90" s="4">
        <v>465</v>
      </c>
      <c r="H90" s="4">
        <v>1.2</v>
      </c>
      <c r="I90" s="1"/>
      <c r="J90" s="4">
        <v>465</v>
      </c>
      <c r="K90" s="4">
        <v>1.2</v>
      </c>
      <c r="L90" s="1"/>
    </row>
    <row r="91" spans="1:12" x14ac:dyDescent="0.35">
      <c r="F91" s="1"/>
      <c r="G91" s="4">
        <v>470</v>
      </c>
      <c r="H91" s="4">
        <v>1.21</v>
      </c>
      <c r="I91" s="1"/>
      <c r="J91" s="4">
        <v>470</v>
      </c>
      <c r="K91" s="4">
        <v>1.21</v>
      </c>
      <c r="L91" s="1"/>
    </row>
    <row r="92" spans="1:12" x14ac:dyDescent="0.35">
      <c r="F92" s="1"/>
      <c r="G92" s="4">
        <v>475</v>
      </c>
      <c r="H92" s="4">
        <v>1.22</v>
      </c>
      <c r="I92" s="1"/>
      <c r="J92" s="4">
        <v>475</v>
      </c>
      <c r="K92" s="4">
        <v>1.22</v>
      </c>
      <c r="L92" s="1"/>
    </row>
    <row r="93" spans="1:12" x14ac:dyDescent="0.35">
      <c r="F93" s="1"/>
      <c r="G93" s="4">
        <v>480</v>
      </c>
      <c r="H93" s="4">
        <v>1.23</v>
      </c>
      <c r="I93" s="1"/>
      <c r="J93" s="4">
        <v>480</v>
      </c>
      <c r="K93" s="4">
        <v>1.23</v>
      </c>
      <c r="L93" s="1"/>
    </row>
    <row r="94" spans="1:12" x14ac:dyDescent="0.35">
      <c r="F94" s="1"/>
      <c r="G94" s="4">
        <v>485</v>
      </c>
      <c r="H94" s="4">
        <v>1.24</v>
      </c>
      <c r="I94" s="1"/>
      <c r="J94" s="4">
        <v>485</v>
      </c>
      <c r="K94" s="4">
        <v>1.24</v>
      </c>
      <c r="L94" s="1"/>
    </row>
    <row r="95" spans="1:12" x14ac:dyDescent="0.35">
      <c r="F95" s="1"/>
      <c r="G95" s="4">
        <v>490</v>
      </c>
      <c r="H95" s="4">
        <v>1.25</v>
      </c>
      <c r="I95" s="1"/>
      <c r="J95" s="4">
        <v>490</v>
      </c>
      <c r="K95" s="4">
        <v>1.25</v>
      </c>
      <c r="L95" s="1"/>
    </row>
    <row r="96" spans="1:12" x14ac:dyDescent="0.35">
      <c r="F96" s="1"/>
      <c r="G96" s="4">
        <v>495</v>
      </c>
      <c r="H96" s="4">
        <v>1.26</v>
      </c>
      <c r="I96" s="1"/>
      <c r="J96" s="4">
        <v>495</v>
      </c>
      <c r="K96" s="4">
        <v>1.26</v>
      </c>
      <c r="L96" s="1"/>
    </row>
    <row r="97" spans="6:12" x14ac:dyDescent="0.35">
      <c r="F97" s="1"/>
      <c r="G97" s="4">
        <v>500</v>
      </c>
      <c r="H97" s="4">
        <v>1.27</v>
      </c>
      <c r="I97" s="1"/>
      <c r="J97" s="4">
        <v>500</v>
      </c>
      <c r="K97" s="4">
        <v>1.27</v>
      </c>
      <c r="L97" s="1"/>
    </row>
    <row r="98" spans="6:12" x14ac:dyDescent="0.35">
      <c r="F98" s="1"/>
      <c r="G98" s="4">
        <v>505</v>
      </c>
      <c r="H98" s="4">
        <v>1.28</v>
      </c>
      <c r="I98" s="1"/>
      <c r="J98" s="4">
        <v>505</v>
      </c>
      <c r="K98" s="4">
        <v>1.28</v>
      </c>
      <c r="L98" s="1"/>
    </row>
    <row r="99" spans="6:12" x14ac:dyDescent="0.35">
      <c r="F99" s="1"/>
      <c r="G99" s="4">
        <v>510</v>
      </c>
      <c r="H99" s="4">
        <v>1.29</v>
      </c>
      <c r="I99" s="1"/>
      <c r="J99" s="4">
        <v>510</v>
      </c>
      <c r="K99" s="4">
        <v>1.29</v>
      </c>
      <c r="L99" s="1"/>
    </row>
    <row r="100" spans="6:12" x14ac:dyDescent="0.35">
      <c r="F100" s="1"/>
      <c r="G100" s="4">
        <v>515</v>
      </c>
      <c r="H100" s="4">
        <v>1.3</v>
      </c>
      <c r="I100" s="1"/>
      <c r="J100" s="4">
        <v>515</v>
      </c>
      <c r="K100" s="4">
        <v>1.3</v>
      </c>
      <c r="L100" s="1"/>
    </row>
    <row r="101" spans="6:12" x14ac:dyDescent="0.35">
      <c r="F101" s="1"/>
      <c r="G101" s="4">
        <v>520</v>
      </c>
      <c r="H101" s="4">
        <v>1.31</v>
      </c>
      <c r="I101" s="1"/>
      <c r="J101" s="4">
        <v>520</v>
      </c>
      <c r="K101" s="4">
        <v>1.31</v>
      </c>
      <c r="L101" s="1"/>
    </row>
    <row r="102" spans="6:12" x14ac:dyDescent="0.35">
      <c r="F102" s="1"/>
      <c r="G102" s="4">
        <v>525</v>
      </c>
      <c r="H102" s="4">
        <v>1.3250000000000002</v>
      </c>
      <c r="I102" s="1"/>
      <c r="J102" s="4">
        <v>525</v>
      </c>
      <c r="K102" s="4">
        <v>1.3250000000000002</v>
      </c>
      <c r="L102" s="1"/>
    </row>
    <row r="103" spans="6:12" x14ac:dyDescent="0.35">
      <c r="F103" s="1"/>
      <c r="G103" s="4">
        <v>530</v>
      </c>
      <c r="H103" s="4">
        <v>1.34</v>
      </c>
      <c r="I103" s="1"/>
      <c r="J103" s="4">
        <v>530</v>
      </c>
      <c r="K103" s="4">
        <v>1.34</v>
      </c>
      <c r="L103" s="1"/>
    </row>
    <row r="104" spans="6:12" x14ac:dyDescent="0.35">
      <c r="F104" s="1"/>
      <c r="G104" s="4">
        <v>535</v>
      </c>
      <c r="H104" s="4">
        <v>1.35</v>
      </c>
      <c r="I104" s="1"/>
      <c r="J104" s="4">
        <v>535</v>
      </c>
      <c r="K104" s="4">
        <v>1.35</v>
      </c>
      <c r="L104" s="1"/>
    </row>
    <row r="105" spans="6:12" x14ac:dyDescent="0.35">
      <c r="F105" s="1"/>
      <c r="G105" s="4">
        <v>540</v>
      </c>
      <c r="H105" s="4">
        <v>1.36</v>
      </c>
      <c r="I105" s="1"/>
      <c r="J105" s="4">
        <v>540</v>
      </c>
      <c r="K105" s="4">
        <v>1.36</v>
      </c>
      <c r="L105" s="1"/>
    </row>
    <row r="106" spans="6:12" x14ac:dyDescent="0.35">
      <c r="F106" s="1"/>
      <c r="G106" s="4">
        <v>545</v>
      </c>
      <c r="H106" s="4">
        <v>1.37</v>
      </c>
      <c r="I106" s="1"/>
      <c r="J106" s="4">
        <v>545</v>
      </c>
      <c r="K106" s="4">
        <v>1.37</v>
      </c>
      <c r="L106" s="1"/>
    </row>
    <row r="107" spans="6:12" x14ac:dyDescent="0.35">
      <c r="F107" s="1"/>
      <c r="G107" s="4">
        <v>550</v>
      </c>
      <c r="H107" s="4">
        <v>1.38</v>
      </c>
      <c r="I107" s="1"/>
      <c r="J107" s="4">
        <v>550</v>
      </c>
      <c r="K107" s="4">
        <v>1.38</v>
      </c>
      <c r="L107" s="1"/>
    </row>
    <row r="108" spans="6:12" x14ac:dyDescent="0.35">
      <c r="F108" s="1"/>
      <c r="G108" s="4">
        <v>555</v>
      </c>
      <c r="H108" s="4">
        <v>1.39</v>
      </c>
      <c r="I108" s="1"/>
      <c r="J108" s="4">
        <v>555</v>
      </c>
      <c r="K108" s="4">
        <v>1.39</v>
      </c>
      <c r="L108" s="1"/>
    </row>
    <row r="109" spans="6:12" x14ac:dyDescent="0.35">
      <c r="F109" s="1"/>
      <c r="G109" s="4">
        <v>560</v>
      </c>
      <c r="H109" s="4">
        <v>1.4</v>
      </c>
      <c r="I109" s="1"/>
      <c r="J109" s="4">
        <v>560</v>
      </c>
      <c r="K109" s="4">
        <v>1.4</v>
      </c>
      <c r="L109" s="1"/>
    </row>
    <row r="110" spans="6:12" x14ac:dyDescent="0.35">
      <c r="F110" s="1"/>
      <c r="G110" s="4">
        <v>565</v>
      </c>
      <c r="H110" s="4">
        <v>1.41</v>
      </c>
      <c r="I110" s="1"/>
      <c r="J110" s="4">
        <v>565</v>
      </c>
      <c r="K110" s="4">
        <v>1.41</v>
      </c>
      <c r="L110" s="1"/>
    </row>
    <row r="111" spans="6:12" x14ac:dyDescent="0.35">
      <c r="F111" s="1"/>
      <c r="G111" s="4">
        <v>570</v>
      </c>
      <c r="H111" s="4">
        <v>1.42</v>
      </c>
      <c r="I111" s="1"/>
      <c r="J111" s="4">
        <v>570</v>
      </c>
      <c r="K111" s="4">
        <v>1.42</v>
      </c>
      <c r="L111" s="1"/>
    </row>
    <row r="112" spans="6:12" x14ac:dyDescent="0.35">
      <c r="F112" s="1"/>
      <c r="G112" s="4">
        <v>575</v>
      </c>
      <c r="H112" s="4">
        <v>1.43</v>
      </c>
      <c r="I112" s="1"/>
      <c r="J112" s="4">
        <v>575</v>
      </c>
      <c r="K112" s="4">
        <v>1.43</v>
      </c>
      <c r="L112" s="1"/>
    </row>
    <row r="113" spans="6:12" x14ac:dyDescent="0.35">
      <c r="F113" s="1"/>
      <c r="G113" s="4">
        <v>580</v>
      </c>
      <c r="H113" s="4">
        <v>1.44</v>
      </c>
      <c r="I113" s="1"/>
      <c r="J113" s="4">
        <v>580</v>
      </c>
      <c r="K113" s="4">
        <v>1.44</v>
      </c>
      <c r="L113" s="1"/>
    </row>
    <row r="114" spans="6:12" x14ac:dyDescent="0.35">
      <c r="F114" s="1"/>
      <c r="G114" s="4">
        <v>585</v>
      </c>
      <c r="H114" s="4">
        <v>1.45</v>
      </c>
      <c r="I114" s="1"/>
      <c r="J114" s="4">
        <v>585</v>
      </c>
      <c r="K114" s="4">
        <v>1.45</v>
      </c>
      <c r="L114" s="1"/>
    </row>
    <row r="115" spans="6:12" x14ac:dyDescent="0.35">
      <c r="F115" s="1"/>
      <c r="G115" s="4">
        <v>590</v>
      </c>
      <c r="H115" s="4">
        <v>1.46</v>
      </c>
      <c r="I115" s="1"/>
      <c r="J115" s="4">
        <v>590</v>
      </c>
      <c r="K115" s="4">
        <v>1.46</v>
      </c>
      <c r="L115" s="1"/>
    </row>
    <row r="116" spans="6:12" x14ac:dyDescent="0.35">
      <c r="F116" s="1"/>
      <c r="G116" s="4">
        <v>595</v>
      </c>
      <c r="H116" s="4">
        <v>1.47</v>
      </c>
      <c r="I116" s="1"/>
      <c r="J116" s="4">
        <v>595</v>
      </c>
      <c r="K116" s="4">
        <v>1.47</v>
      </c>
      <c r="L116" s="1"/>
    </row>
    <row r="117" spans="6:12" x14ac:dyDescent="0.35">
      <c r="F117" s="1"/>
      <c r="G117" s="4">
        <v>600</v>
      </c>
      <c r="H117" s="4">
        <v>1.48</v>
      </c>
      <c r="I117" s="1"/>
      <c r="J117" s="4">
        <v>600</v>
      </c>
      <c r="K117" s="4">
        <v>1.48</v>
      </c>
      <c r="L117" s="1"/>
    </row>
    <row r="118" spans="6:12" x14ac:dyDescent="0.35">
      <c r="F118" s="1"/>
      <c r="G118" s="4">
        <v>605</v>
      </c>
      <c r="H118" s="4">
        <v>1.49</v>
      </c>
      <c r="I118" s="1"/>
      <c r="J118" s="4">
        <v>605</v>
      </c>
      <c r="K118" s="4">
        <v>1.49</v>
      </c>
      <c r="L118" s="1"/>
    </row>
    <row r="119" spans="6:12" x14ac:dyDescent="0.35">
      <c r="F119" s="1"/>
      <c r="G119" s="4">
        <v>610</v>
      </c>
      <c r="H119" s="4">
        <v>1.5</v>
      </c>
      <c r="I119" s="1"/>
      <c r="J119" s="4">
        <v>610</v>
      </c>
      <c r="K119" s="4">
        <v>1.5</v>
      </c>
      <c r="L119" s="1"/>
    </row>
    <row r="120" spans="6:12" x14ac:dyDescent="0.35">
      <c r="F120" s="1"/>
      <c r="G120" s="4">
        <v>615</v>
      </c>
      <c r="H120" s="4">
        <v>1.5150000000000001</v>
      </c>
      <c r="I120" s="1"/>
      <c r="J120" s="4">
        <v>615</v>
      </c>
      <c r="K120" s="4">
        <v>1.5150000000000001</v>
      </c>
      <c r="L120" s="1"/>
    </row>
    <row r="121" spans="6:12" x14ac:dyDescent="0.35">
      <c r="F121" s="1"/>
      <c r="G121" s="4">
        <v>620</v>
      </c>
      <c r="H121" s="4">
        <v>1.53</v>
      </c>
      <c r="I121" s="1"/>
      <c r="J121" s="4">
        <v>620</v>
      </c>
      <c r="K121" s="4">
        <v>1.53</v>
      </c>
      <c r="L121" s="1"/>
    </row>
    <row r="122" spans="6:12" x14ac:dyDescent="0.35">
      <c r="F122" s="1"/>
      <c r="G122" s="4">
        <v>625</v>
      </c>
      <c r="H122" s="4">
        <v>1.54</v>
      </c>
      <c r="I122" s="1"/>
      <c r="J122" s="4">
        <v>625</v>
      </c>
      <c r="K122" s="4">
        <v>1.54</v>
      </c>
      <c r="L122" s="1"/>
    </row>
    <row r="123" spans="6:12" x14ac:dyDescent="0.35">
      <c r="F123" s="1"/>
      <c r="G123" s="4">
        <v>630</v>
      </c>
      <c r="H123" s="4">
        <v>1.55</v>
      </c>
      <c r="I123" s="1"/>
      <c r="J123" s="4">
        <v>630</v>
      </c>
      <c r="K123" s="4">
        <v>1.55</v>
      </c>
      <c r="L123" s="1"/>
    </row>
    <row r="124" spans="6:12" x14ac:dyDescent="0.35">
      <c r="F124" s="1"/>
      <c r="G124" s="4">
        <v>635</v>
      </c>
      <c r="H124" s="4">
        <v>1.56</v>
      </c>
      <c r="I124" s="1"/>
      <c r="J124" s="4">
        <v>635</v>
      </c>
      <c r="K124" s="4">
        <v>1.56</v>
      </c>
      <c r="L124" s="1"/>
    </row>
    <row r="125" spans="6:12" x14ac:dyDescent="0.35">
      <c r="F125" s="1"/>
      <c r="G125" s="4">
        <v>640</v>
      </c>
      <c r="H125" s="4">
        <v>1.57</v>
      </c>
      <c r="I125" s="1"/>
      <c r="J125" s="4">
        <v>640</v>
      </c>
      <c r="K125" s="4">
        <v>1.57</v>
      </c>
      <c r="L125" s="1"/>
    </row>
    <row r="126" spans="6:12" x14ac:dyDescent="0.35">
      <c r="F126" s="1"/>
      <c r="G126" s="4">
        <v>645</v>
      </c>
      <c r="H126" s="4">
        <v>1.58</v>
      </c>
      <c r="I126" s="1"/>
      <c r="J126" s="4">
        <v>645</v>
      </c>
      <c r="K126" s="4">
        <v>1.58</v>
      </c>
      <c r="L126" s="1"/>
    </row>
    <row r="127" spans="6:12" x14ac:dyDescent="0.35">
      <c r="F127" s="1"/>
      <c r="G127" s="4">
        <v>650</v>
      </c>
      <c r="H127" s="4">
        <v>1.59</v>
      </c>
      <c r="I127" s="1"/>
      <c r="J127" s="4">
        <v>650</v>
      </c>
      <c r="K127" s="4">
        <v>1.59</v>
      </c>
      <c r="L127" s="1"/>
    </row>
  </sheetData>
  <sheetProtection selectLockedCells="1"/>
  <conditionalFormatting sqref="I11">
    <cfRule type="cellIs" dxfId="30" priority="1" operator="lessThan">
      <formula>-0.05</formula>
    </cfRule>
    <cfRule type="cellIs" dxfId="29" priority="2" operator="greaterThan">
      <formula>"&gt;-4.99%"</formula>
    </cfRule>
  </conditionalFormatting>
  <dataValidations count="1">
    <dataValidation type="list" allowBlank="1" showInputMessage="1" showErrorMessage="1" sqref="B8:B12 E8:E12 H8:H12 K8:K12 N8:N12" xr:uid="{7054FD66-5739-4C33-BE33-28B8BA04BE72}">
      <formula1>"10%"</formula1>
    </dataValidation>
  </dataValidations>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6FD6131ACCD942B99EE496FC609FF4" ma:contentTypeVersion="17" ma:contentTypeDescription="Create a new document." ma:contentTypeScope="" ma:versionID="937c2bd1fc1ad95f957f0cf030ab8155">
  <xsd:schema xmlns:xsd="http://www.w3.org/2001/XMLSchema" xmlns:xs="http://www.w3.org/2001/XMLSchema" xmlns:p="http://schemas.microsoft.com/office/2006/metadata/properties" xmlns:ns2="ac7ce04e-ea5d-4d46-bab0-39b1fa6a6f36" xmlns:ns3="425a5c30-4c2f-474f-aa2f-443e46b3d189" targetNamespace="http://schemas.microsoft.com/office/2006/metadata/properties" ma:root="true" ma:fieldsID="7fba7b6357ba8ae1ae987f7fdc409d50" ns2:_="" ns3:_="">
    <xsd:import namespace="ac7ce04e-ea5d-4d46-bab0-39b1fa6a6f36"/>
    <xsd:import namespace="425a5c30-4c2f-474f-aa2f-443e46b3d189"/>
    <xsd:element name="properties">
      <xsd:complexType>
        <xsd:sequence>
          <xsd:element name="documentManagement">
            <xsd:complexType>
              <xsd:all>
                <xsd:element ref="ns2:MediaServiceMetadata" minOccurs="0"/>
                <xsd:element ref="ns2:MediaServiceFastMetadata" minOccurs="0"/>
                <xsd:element ref="ns2:Embargoed"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7ce04e-ea5d-4d46-bab0-39b1fa6a6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mbargoed" ma:index="10" nillable="true" ma:displayName="Embargoed" ma:default="0" ma:description="Is this file under embargo?" ma:format="Dropdown" ma:internalName="Embargoed">
      <xsd:simpleType>
        <xsd:restriction base="dms:Boolea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7598eba-33fc-4c36-91ef-cfebcfd8a58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5a5c30-4c2f-474f-aa2f-443e46b3d18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5135d28-65e1-4c28-be9f-a9c126b1373d}" ma:internalName="TaxCatchAll" ma:showField="CatchAllData" ma:web="425a5c30-4c2f-474f-aa2f-443e46b3d1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mbargoed xmlns="ac7ce04e-ea5d-4d46-bab0-39b1fa6a6f36">false</Embargoed>
    <lcf76f155ced4ddcb4097134ff3c332f xmlns="ac7ce04e-ea5d-4d46-bab0-39b1fa6a6f36">
      <Terms xmlns="http://schemas.microsoft.com/office/infopath/2007/PartnerControls"/>
    </lcf76f155ced4ddcb4097134ff3c332f>
    <TaxCatchAll xmlns="425a5c30-4c2f-474f-aa2f-443e46b3d189" xsi:nil="true"/>
  </documentManagement>
</p:properties>
</file>

<file path=customXml/itemProps1.xml><?xml version="1.0" encoding="utf-8"?>
<ds:datastoreItem xmlns:ds="http://schemas.openxmlformats.org/officeDocument/2006/customXml" ds:itemID="{C33E5011-D168-4FE5-A31B-13D31FC82D89}"/>
</file>

<file path=customXml/itemProps2.xml><?xml version="1.0" encoding="utf-8"?>
<ds:datastoreItem xmlns:ds="http://schemas.openxmlformats.org/officeDocument/2006/customXml" ds:itemID="{BDD6C775-E32B-476F-AD49-152438EADE27}"/>
</file>

<file path=customXml/itemProps3.xml><?xml version="1.0" encoding="utf-8"?>
<ds:datastoreItem xmlns:ds="http://schemas.openxmlformats.org/officeDocument/2006/customXml" ds:itemID="{9E7E125B-D454-4E98-B31C-E191FDDDEA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Crate space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dc:creator>
  <cp:keywords/>
  <dc:description/>
  <cp:lastModifiedBy>Brayshaw, Ashleigh</cp:lastModifiedBy>
  <cp:revision/>
  <dcterms:created xsi:type="dcterms:W3CDTF">2021-11-02T04:52:45Z</dcterms:created>
  <dcterms:modified xsi:type="dcterms:W3CDTF">2022-05-10T21:48:51Z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0x0101004B6FD6131ACCD942B99EE496FC609FF4</vt:lpwstr>
  </property>
</Properties>
</file>