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5.xml" ContentType="application/vnd.openxmlformats-officedocument.drawing+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drawings/drawing6.xml" ContentType="application/vnd.openxmlformats-officedocument.drawing+xml"/>
  <Override PartName="/xl/charts/chart87.xml" ContentType="application/vnd.openxmlformats-officedocument.drawingml.chart+xml"/>
  <Override PartName="/xl/charts/chart88.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autoCompressPictures="0"/>
  <mc:AlternateContent xmlns:mc="http://schemas.openxmlformats.org/markup-compatibility/2006">
    <mc:Choice Requires="x15">
      <x15ac:absPath xmlns:x15ac="http://schemas.microsoft.com/office/spreadsheetml/2010/11/ac" url="http://spire.environment.gov.au/spire/743624/789000/789006/169/Consultancy 5 - Cold Hard Facts 2020-2024/"/>
    </mc:Choice>
  </mc:AlternateContent>
  <xr:revisionPtr revIDLastSave="0" documentId="8_{8DA7CB61-F83B-4B99-9F95-B8814CC7F72D}" xr6:coauthVersionLast="44" xr6:coauthVersionMax="44" xr10:uidLastSave="{00000000-0000-0000-0000-000000000000}"/>
  <bookViews>
    <workbookView xWindow="-120" yWindow="-120" windowWidth="29040" windowHeight="15840" tabRatio="794" activeTab="6" xr2:uid="{00000000-000D-0000-FFFF-FFFF00000000}"/>
  </bookViews>
  <sheets>
    <sheet name="Sheet1" sheetId="40" state="hidden" r:id="rId1"/>
    <sheet name="Appendix B Index" sheetId="81" r:id="rId2"/>
    <sheet name="B1.CHF3.Taxonomy" sheetId="69" r:id="rId3"/>
    <sheet name="B2.1.Sales.Mix.Input" sheetId="79" r:id="rId4"/>
    <sheet name="B2.2.Sales.Mix.Output" sheetId="27" r:id="rId5"/>
    <sheet name="B3.Banks" sheetId="22" r:id="rId6"/>
    <sheet name="B4.1.Bulk.PCE " sheetId="82" r:id="rId7"/>
    <sheet name="B4.2.PCE.AC" sheetId="83" r:id="rId8"/>
    <sheet name="B5.Usage" sheetId="70" r:id="rId9"/>
    <sheet name="Aust-NA Transition Concept" sheetId="15" state="hidden" r:id="rId10"/>
    <sheet name="Aust-NA Proposal" sheetId="14" state="hidden" r:id="rId11"/>
  </sheets>
  <externalReferences>
    <externalReference r:id="rId12"/>
  </externalReferences>
  <definedNames>
    <definedName name="_xlnm._FilterDatabase" localSheetId="5" hidden="1">'B3.Banks'!$Y$5:$Y$331</definedName>
    <definedName name="_xlnm._FilterDatabase" localSheetId="8" hidden="1">'B5.Usage'!$Y$5:$Y$331</definedName>
    <definedName name="Em.f" localSheetId="6">#REF!</definedName>
    <definedName name="Em.f" localSheetId="7">#REF!</definedName>
    <definedName name="Em.f">#REF!</definedName>
    <definedName name="leakage_scenario" localSheetId="1">[1]Scenarios!$B$51:$B$56</definedName>
    <definedName name="leakage_scenario" localSheetId="6">#REF!</definedName>
    <definedName name="leakage_scenario" localSheetId="7">#REF!</definedName>
    <definedName name="leakage_scenario">#REF!</definedName>
    <definedName name="leakage_scenario_offset" localSheetId="1">[1]Scenarios!$E$53</definedName>
    <definedName name="leakage_scenario_offset" localSheetId="6">#REF!</definedName>
    <definedName name="leakage_scenario_offset" localSheetId="7">#REF!</definedName>
    <definedName name="leakage_scenario_offset">#REF!</definedName>
    <definedName name="leakage_scenario_row_count" localSheetId="6">#REF!</definedName>
    <definedName name="leakage_scenario_row_count" localSheetId="7">#REF!</definedName>
    <definedName name="leakage_scenario_row_count">#REF!</definedName>
    <definedName name="PK" localSheetId="6">#REF!</definedName>
    <definedName name="PK" localSheetId="7">#REF!</definedName>
    <definedName name="PK">#REF!</definedName>
    <definedName name="sales_mix_scenario" localSheetId="1">[1]Scenarios!$C$51:$C$56</definedName>
    <definedName name="sales_mix_scenario" localSheetId="6">#REF!</definedName>
    <definedName name="sales_mix_scenario" localSheetId="7">#REF!</definedName>
    <definedName name="sales_mix_scenario">#REF!</definedName>
    <definedName name="sales_scenario_row_count" localSheetId="6">#REF!</definedName>
    <definedName name="sales_scenario_row_count" localSheetId="7">#REF!</definedName>
    <definedName name="sales_scenario_row_count">#REF!</definedName>
    <definedName name="sales_scenorio_offset" comment="The number of rows to offset when referencing the current sales mix scenario." localSheetId="1">[1]Scenarios!$E$57</definedName>
    <definedName name="sales_scenorio_offset" comment="The number of rows to offset when referencing the current sales mix scenario." localSheetId="6">#REF!</definedName>
    <definedName name="sales_scenorio_offset" comment="The number of rows to offset when referencing the current sales mix scenario." localSheetId="7">#REF!</definedName>
    <definedName name="sales_scenorio_offset" comment="The number of rows to offset when referencing the current sales mix scenario.">#REF!</definedName>
    <definedName name="scenario_names" localSheetId="1">[1]Scenarios!$B$5:$B$44</definedName>
    <definedName name="scenario_names" localSheetId="6">#REF!</definedName>
    <definedName name="scenario_names" localSheetId="7">#REF!</definedName>
    <definedName name="scenario_names">#REF!</definedName>
    <definedName name="scenario_table_row" localSheetId="1">[1]Scenarios!$E$59</definedName>
    <definedName name="scenario_table_row" localSheetId="6">#REF!</definedName>
    <definedName name="scenario_table_row" localSheetId="7">#REF!</definedName>
    <definedName name="scenario_table_row">#REF!</definedName>
    <definedName name="T.1" localSheetId="6">#REF!</definedName>
    <definedName name="T.1" localSheetId="7">#REF!</definedName>
    <definedName name="T.1">#REF!</definedName>
    <definedName name="T.2" localSheetId="6">#REF!</definedName>
    <definedName name="T.2" localSheetId="7">#REF!</definedName>
    <definedName name="T.2">#REF!</definedName>
    <definedName name="V.1" localSheetId="6">#REF!</definedName>
    <definedName name="V.1" localSheetId="7">#REF!</definedName>
    <definedName name="V.1">#REF!</definedName>
    <definedName name="V.2" localSheetId="6">#REF!</definedName>
    <definedName name="V.2" localSheetId="7">#REF!</definedName>
    <definedName name="V.2">#REF!</definedName>
  </definedNames>
  <calcPr calcId="191029" calcMode="manual"/>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82" l="1"/>
  <c r="O12" i="82" l="1"/>
  <c r="N12" i="82"/>
  <c r="M12" i="82"/>
  <c r="J17" i="40" l="1"/>
  <c r="G17" i="40"/>
  <c r="G30" i="40"/>
  <c r="E5" i="15"/>
  <c r="G5" i="15" s="1"/>
  <c r="R21" i="15" s="1"/>
  <c r="O5" i="15"/>
  <c r="H5" i="15"/>
  <c r="H6" i="15" s="1"/>
  <c r="I5" i="15"/>
  <c r="I6" i="15" s="1"/>
  <c r="I7" i="15" s="1"/>
  <c r="I8" i="15" s="1"/>
  <c r="I9" i="15" s="1"/>
  <c r="I10" i="15" s="1"/>
  <c r="I11" i="15" s="1"/>
  <c r="I12" i="15" s="1"/>
  <c r="I13" i="15" s="1"/>
  <c r="I14" i="15" s="1"/>
  <c r="I15" i="15" s="1"/>
  <c r="I16" i="15" s="1"/>
  <c r="I17" i="15" s="1"/>
  <c r="I18" i="15" s="1"/>
  <c r="J5" i="15"/>
  <c r="J6" i="15" s="1"/>
  <c r="J7" i="15" s="1"/>
  <c r="J8" i="15" s="1"/>
  <c r="J9" i="15" s="1"/>
  <c r="J10" i="15" s="1"/>
  <c r="J11" i="15" s="1"/>
  <c r="J12" i="15" s="1"/>
  <c r="J13" i="15" s="1"/>
  <c r="J14" i="15" s="1"/>
  <c r="J15" i="15" s="1"/>
  <c r="J16" i="15" s="1"/>
  <c r="J17" i="15" s="1"/>
  <c r="J18" i="15" s="1"/>
  <c r="K5" i="15"/>
  <c r="K6" i="15" s="1"/>
  <c r="K7" i="15" s="1"/>
  <c r="K8" i="15" s="1"/>
  <c r="K9" i="15" s="1"/>
  <c r="K10" i="15" s="1"/>
  <c r="K11" i="15" s="1"/>
  <c r="K12" i="15" s="1"/>
  <c r="K13" i="15" s="1"/>
  <c r="K14" i="15" s="1"/>
  <c r="K15" i="15" s="1"/>
  <c r="K16" i="15" s="1"/>
  <c r="K17" i="15" s="1"/>
  <c r="K18" i="15" s="1"/>
  <c r="L5" i="15"/>
  <c r="L6" i="15" s="1"/>
  <c r="L7" i="15" s="1"/>
  <c r="L8" i="15" s="1"/>
  <c r="L9" i="15" s="1"/>
  <c r="L10" i="15" s="1"/>
  <c r="L11" i="15" s="1"/>
  <c r="L12" i="15" s="1"/>
  <c r="L13" i="15" s="1"/>
  <c r="L14" i="15" s="1"/>
  <c r="L15" i="15" s="1"/>
  <c r="L16" i="15" s="1"/>
  <c r="L17" i="15" s="1"/>
  <c r="L18" i="15" s="1"/>
  <c r="M5" i="15"/>
  <c r="M6" i="15" s="1"/>
  <c r="M7" i="15" s="1"/>
  <c r="M8" i="15" s="1"/>
  <c r="M9" i="15" s="1"/>
  <c r="M10" i="15" s="1"/>
  <c r="M11" i="15" s="1"/>
  <c r="M12" i="15" s="1"/>
  <c r="M13" i="15" s="1"/>
  <c r="M14" i="15" s="1"/>
  <c r="M15" i="15" s="1"/>
  <c r="M16" i="15" s="1"/>
  <c r="M17" i="15" s="1"/>
  <c r="M18" i="15" s="1"/>
  <c r="N5" i="15"/>
  <c r="N6" i="15" s="1"/>
  <c r="N7" i="15" s="1"/>
  <c r="N8" i="15" s="1"/>
  <c r="N9" i="15" s="1"/>
  <c r="N10" i="15" s="1"/>
  <c r="N11" i="15" s="1"/>
  <c r="N12" i="15" s="1"/>
  <c r="N13" i="15" s="1"/>
  <c r="N14" i="15" s="1"/>
  <c r="N15" i="15" s="1"/>
  <c r="N16" i="15" s="1"/>
  <c r="N17" i="15" s="1"/>
  <c r="N18" i="15" s="1"/>
  <c r="AD5" i="15"/>
  <c r="S6" i="15"/>
  <c r="T6" i="15"/>
  <c r="T22" i="15" s="1"/>
  <c r="U6" i="15"/>
  <c r="U7" i="15" s="1"/>
  <c r="V6" i="15"/>
  <c r="V22" i="15" s="1"/>
  <c r="W6" i="15"/>
  <c r="X6" i="15"/>
  <c r="X22" i="15" s="1"/>
  <c r="Z6" i="15"/>
  <c r="Z7" i="15" s="1"/>
  <c r="AD6" i="15"/>
  <c r="S7" i="15"/>
  <c r="S8" i="15" s="1"/>
  <c r="T7" i="15"/>
  <c r="T23" i="15" s="1"/>
  <c r="W7" i="15"/>
  <c r="W8" i="15" s="1"/>
  <c r="Y7" i="15"/>
  <c r="Y8" i="15" s="1"/>
  <c r="Y9" i="15" s="1"/>
  <c r="S21" i="15"/>
  <c r="T21" i="15"/>
  <c r="U21" i="15"/>
  <c r="V21" i="15"/>
  <c r="W21" i="15"/>
  <c r="X21" i="15"/>
  <c r="Y21" i="15"/>
  <c r="Z21" i="15"/>
  <c r="AA21" i="15"/>
  <c r="AB21" i="15"/>
  <c r="AC21" i="15"/>
  <c r="S22" i="15"/>
  <c r="W22" i="15"/>
  <c r="Y22" i="15"/>
  <c r="AA22" i="15"/>
  <c r="AB22" i="15"/>
  <c r="S23" i="15"/>
  <c r="Y23" i="15"/>
  <c r="AA23" i="15"/>
  <c r="AB23" i="15"/>
  <c r="AA24" i="15"/>
  <c r="AB24" i="15"/>
  <c r="AA25" i="15"/>
  <c r="AB25" i="15"/>
  <c r="AA26" i="15"/>
  <c r="AB26" i="15"/>
  <c r="AA27" i="15"/>
  <c r="AB27" i="15"/>
  <c r="AA28" i="15"/>
  <c r="AB28" i="15"/>
  <c r="AA29" i="15"/>
  <c r="AB29" i="15"/>
  <c r="AA30" i="15"/>
  <c r="AB30" i="15"/>
  <c r="AA31" i="15"/>
  <c r="AB31" i="15"/>
  <c r="AA32" i="15"/>
  <c r="AB32" i="15"/>
  <c r="AA33" i="15"/>
  <c r="AB33" i="15"/>
  <c r="E48" i="15"/>
  <c r="E49" i="15" s="1"/>
  <c r="E50" i="15" s="1"/>
  <c r="E51" i="15" s="1"/>
  <c r="E52" i="15" s="1"/>
  <c r="E53" i="15" s="1"/>
  <c r="E54" i="15" s="1"/>
  <c r="E55" i="15" s="1"/>
  <c r="E56" i="15" s="1"/>
  <c r="E57" i="15" s="1"/>
  <c r="E58" i="15" s="1"/>
  <c r="E59" i="15" s="1"/>
  <c r="E60" i="15" s="1"/>
  <c r="E61" i="15" s="1"/>
  <c r="E62" i="15" s="1"/>
  <c r="E63" i="15" s="1"/>
  <c r="E64" i="15" s="1"/>
  <c r="E65" i="15" s="1"/>
  <c r="E66" i="15" s="1"/>
  <c r="E67" i="15" s="1"/>
  <c r="E68" i="15" s="1"/>
  <c r="E69" i="15" s="1"/>
  <c r="E70" i="15" s="1"/>
  <c r="E71" i="15" s="1"/>
  <c r="E72" i="15" s="1"/>
  <c r="E73" i="15" s="1"/>
  <c r="E74" i="15" s="1"/>
  <c r="E75" i="15" s="1"/>
  <c r="E76" i="15" s="1"/>
  <c r="E77" i="15" s="1"/>
  <c r="E78" i="15" s="1"/>
  <c r="E79" i="15" s="1"/>
  <c r="E80" i="15" s="1"/>
  <c r="E81" i="15" s="1"/>
  <c r="E82" i="15" s="1"/>
  <c r="E83" i="15" s="1"/>
  <c r="E84" i="15" s="1"/>
  <c r="F5" i="14"/>
  <c r="G5" i="14"/>
  <c r="E6" i="14"/>
  <c r="F47" i="14"/>
  <c r="G47" i="14"/>
  <c r="E48" i="14"/>
  <c r="E49" i="14" s="1"/>
  <c r="E7" i="14"/>
  <c r="H7" i="15"/>
  <c r="F48" i="14"/>
  <c r="AD7" i="15"/>
  <c r="AD8" i="15"/>
  <c r="AD9" i="15" s="1"/>
  <c r="AD10" i="15" s="1"/>
  <c r="AD11" i="15" s="1"/>
  <c r="AD12" i="15" s="1"/>
  <c r="AD13" i="15" s="1"/>
  <c r="AD14" i="15" s="1"/>
  <c r="AD15" i="15" s="1"/>
  <c r="AD16" i="15" s="1"/>
  <c r="AD17" i="15" s="1"/>
  <c r="H8" i="15"/>
  <c r="H9" i="15" s="1"/>
  <c r="G48" i="14" l="1"/>
  <c r="G6" i="14"/>
  <c r="G7" i="14" s="1"/>
  <c r="O7" i="15"/>
  <c r="AD21" i="15"/>
  <c r="O9" i="15"/>
  <c r="H10" i="15"/>
  <c r="H11" i="15" s="1"/>
  <c r="O6" i="15"/>
  <c r="F49" i="14"/>
  <c r="E50" i="14"/>
  <c r="G49" i="14"/>
  <c r="E8" i="14"/>
  <c r="E6" i="15"/>
  <c r="E7" i="15" s="1"/>
  <c r="O8" i="15"/>
  <c r="F6" i="14"/>
  <c r="F7" i="14" s="1"/>
  <c r="X7" i="15"/>
  <c r="X23" i="15" s="1"/>
  <c r="Y24" i="15"/>
  <c r="T8" i="15"/>
  <c r="V7" i="15"/>
  <c r="W9" i="15"/>
  <c r="W24" i="15"/>
  <c r="Z8" i="15"/>
  <c r="Z24" i="15" s="1"/>
  <c r="Z23" i="15"/>
  <c r="W23" i="15"/>
  <c r="Z22" i="15"/>
  <c r="U22" i="15"/>
  <c r="S24" i="15"/>
  <c r="S9" i="15"/>
  <c r="W10" i="15"/>
  <c r="W25" i="15"/>
  <c r="U23" i="15"/>
  <c r="U8" i="15"/>
  <c r="Y10" i="15"/>
  <c r="Y25" i="15"/>
  <c r="AC6" i="15"/>
  <c r="AC22" i="15" s="1"/>
  <c r="G6" i="15"/>
  <c r="R22" i="15" s="1"/>
  <c r="Z9" i="15" l="1"/>
  <c r="X8" i="15"/>
  <c r="O10" i="15"/>
  <c r="AD22" i="15"/>
  <c r="G8" i="14"/>
  <c r="F8" i="14"/>
  <c r="E9" i="14"/>
  <c r="G50" i="14"/>
  <c r="F50" i="14"/>
  <c r="E51" i="14"/>
  <c r="H12" i="15"/>
  <c r="O11" i="15"/>
  <c r="V23" i="15"/>
  <c r="V8" i="15"/>
  <c r="AC7" i="15"/>
  <c r="AC23" i="15" s="1"/>
  <c r="AD23" i="15" s="1"/>
  <c r="T9" i="15"/>
  <c r="T24" i="15"/>
  <c r="S10" i="15"/>
  <c r="S25" i="15"/>
  <c r="Z10" i="15"/>
  <c r="Z25" i="15"/>
  <c r="U24" i="15"/>
  <c r="U9" i="15"/>
  <c r="AC8" i="15"/>
  <c r="AC24" i="15" s="1"/>
  <c r="E8" i="15"/>
  <c r="G7" i="15"/>
  <c r="R23" i="15" s="1"/>
  <c r="X9" i="15"/>
  <c r="X24" i="15"/>
  <c r="W11" i="15"/>
  <c r="W26" i="15"/>
  <c r="Y11" i="15"/>
  <c r="Y26" i="15"/>
  <c r="F9" i="14" l="1"/>
  <c r="G9" i="14"/>
  <c r="E10" i="14"/>
  <c r="E52" i="14"/>
  <c r="F51" i="14"/>
  <c r="G51" i="14"/>
  <c r="O12" i="15"/>
  <c r="H13" i="15"/>
  <c r="V24" i="15"/>
  <c r="AD24" i="15" s="1"/>
  <c r="V9" i="15"/>
  <c r="T25" i="15"/>
  <c r="T10" i="15"/>
  <c r="S26" i="15"/>
  <c r="S11" i="15"/>
  <c r="Z26" i="15"/>
  <c r="Z11" i="15"/>
  <c r="W27" i="15"/>
  <c r="W12" i="15"/>
  <c r="Y12" i="15"/>
  <c r="Y27" i="15"/>
  <c r="U10" i="15"/>
  <c r="U25" i="15"/>
  <c r="AC9" i="15"/>
  <c r="AC25" i="15" s="1"/>
  <c r="G8" i="15"/>
  <c r="R24" i="15" s="1"/>
  <c r="E9" i="15"/>
  <c r="X10" i="15"/>
  <c r="X25" i="15"/>
  <c r="G52" i="14" l="1"/>
  <c r="E53" i="14"/>
  <c r="F52" i="14"/>
  <c r="E11" i="14"/>
  <c r="F10" i="14"/>
  <c r="G10" i="14"/>
  <c r="O13" i="15"/>
  <c r="H14" i="15"/>
  <c r="T26" i="15"/>
  <c r="T11" i="15"/>
  <c r="V10" i="15"/>
  <c r="AC10" i="15" s="1"/>
  <c r="AC26" i="15" s="1"/>
  <c r="V25" i="15"/>
  <c r="AD25" i="15" s="1"/>
  <c r="S12" i="15"/>
  <c r="S27" i="15"/>
  <c r="Z27" i="15"/>
  <c r="Z12" i="15"/>
  <c r="E10" i="15"/>
  <c r="G9" i="15"/>
  <c r="R25" i="15" s="1"/>
  <c r="Y13" i="15"/>
  <c r="Y28" i="15"/>
  <c r="X11" i="15"/>
  <c r="X26" i="15"/>
  <c r="U26" i="15"/>
  <c r="U11" i="15"/>
  <c r="W13" i="15"/>
  <c r="W28" i="15"/>
  <c r="E12" i="14" l="1"/>
  <c r="F11" i="14"/>
  <c r="G11" i="14"/>
  <c r="E54" i="14"/>
  <c r="F53" i="14"/>
  <c r="G53" i="14"/>
  <c r="O14" i="15"/>
  <c r="H15" i="15"/>
  <c r="T12" i="15"/>
  <c r="T27" i="15"/>
  <c r="V26" i="15"/>
  <c r="AD26" i="15" s="1"/>
  <c r="V11" i="15"/>
  <c r="S28" i="15"/>
  <c r="S13" i="15"/>
  <c r="Z13" i="15"/>
  <c r="Z28" i="15"/>
  <c r="U12" i="15"/>
  <c r="U27" i="15"/>
  <c r="AC11" i="15"/>
  <c r="AC27" i="15" s="1"/>
  <c r="E11" i="15"/>
  <c r="G10" i="15"/>
  <c r="R26" i="15" s="1"/>
  <c r="Y14" i="15"/>
  <c r="Y29" i="15"/>
  <c r="W29" i="15"/>
  <c r="W14" i="15"/>
  <c r="X27" i="15"/>
  <c r="X12" i="15"/>
  <c r="E55" i="14" l="1"/>
  <c r="G54" i="14"/>
  <c r="F54" i="14"/>
  <c r="F12" i="14"/>
  <c r="G12" i="14"/>
  <c r="E13" i="14"/>
  <c r="H16" i="15"/>
  <c r="O15" i="15"/>
  <c r="V27" i="15"/>
  <c r="AD27" i="15" s="1"/>
  <c r="V12" i="15"/>
  <c r="AC12" i="15" s="1"/>
  <c r="AC28" i="15" s="1"/>
  <c r="T28" i="15"/>
  <c r="T13" i="15"/>
  <c r="Z29" i="15"/>
  <c r="Z14" i="15"/>
  <c r="S29" i="15"/>
  <c r="S14" i="15"/>
  <c r="W15" i="15"/>
  <c r="W30" i="15"/>
  <c r="U28" i="15"/>
  <c r="U13" i="15"/>
  <c r="X28" i="15"/>
  <c r="X13" i="15"/>
  <c r="Y30" i="15"/>
  <c r="Y15" i="15"/>
  <c r="E12" i="15"/>
  <c r="G11" i="15"/>
  <c r="R27" i="15" s="1"/>
  <c r="F13" i="14" l="1"/>
  <c r="E14" i="14"/>
  <c r="G13" i="14"/>
  <c r="E56" i="14"/>
  <c r="F55" i="14"/>
  <c r="G55" i="14"/>
  <c r="O16" i="15"/>
  <c r="H17" i="15"/>
  <c r="V28" i="15"/>
  <c r="AD28" i="15" s="1"/>
  <c r="V13" i="15"/>
  <c r="AC13" i="15" s="1"/>
  <c r="AC29" i="15" s="1"/>
  <c r="T29" i="15"/>
  <c r="T14" i="15"/>
  <c r="S15" i="15"/>
  <c r="S30" i="15"/>
  <c r="Z15" i="15"/>
  <c r="Z30" i="15"/>
  <c r="X14" i="15"/>
  <c r="X29" i="15"/>
  <c r="U29" i="15"/>
  <c r="U14" i="15"/>
  <c r="W16" i="15"/>
  <c r="W31" i="15"/>
  <c r="E13" i="15"/>
  <c r="G12" i="15"/>
  <c r="R28" i="15" s="1"/>
  <c r="Y31" i="15"/>
  <c r="Y16" i="15"/>
  <c r="G14" i="14" l="1"/>
  <c r="E15" i="14"/>
  <c r="F14" i="14"/>
  <c r="E57" i="14"/>
  <c r="G56" i="14"/>
  <c r="F56" i="14"/>
  <c r="H18" i="15"/>
  <c r="O17" i="15"/>
  <c r="O18" i="15" s="1"/>
  <c r="T30" i="15"/>
  <c r="T15" i="15"/>
  <c r="V29" i="15"/>
  <c r="AD29" i="15" s="1"/>
  <c r="V14" i="15"/>
  <c r="AC14" i="15" s="1"/>
  <c r="AC30" i="15" s="1"/>
  <c r="Z16" i="15"/>
  <c r="Z31" i="15"/>
  <c r="S31" i="15"/>
  <c r="S16" i="15"/>
  <c r="Y32" i="15"/>
  <c r="Y17" i="15"/>
  <c r="Y33" i="15" s="1"/>
  <c r="W32" i="15"/>
  <c r="W17" i="15"/>
  <c r="W33" i="15" s="1"/>
  <c r="X30" i="15"/>
  <c r="X15" i="15"/>
  <c r="E14" i="15"/>
  <c r="G13" i="15"/>
  <c r="R29" i="15" s="1"/>
  <c r="U30" i="15"/>
  <c r="U15" i="15"/>
  <c r="F57" i="14" l="1"/>
  <c r="E58" i="14"/>
  <c r="G57" i="14"/>
  <c r="G15" i="14"/>
  <c r="E16" i="14"/>
  <c r="F15" i="14"/>
  <c r="T31" i="15"/>
  <c r="T16" i="15"/>
  <c r="V30" i="15"/>
  <c r="AD30" i="15" s="1"/>
  <c r="V15" i="15"/>
  <c r="AC15" i="15" s="1"/>
  <c r="AC31" i="15" s="1"/>
  <c r="S17" i="15"/>
  <c r="S33" i="15" s="1"/>
  <c r="S32" i="15"/>
  <c r="Z17" i="15"/>
  <c r="Z33" i="15" s="1"/>
  <c r="Z32" i="15"/>
  <c r="U16" i="15"/>
  <c r="U31" i="15"/>
  <c r="X31" i="15"/>
  <c r="X16" i="15"/>
  <c r="E15" i="15"/>
  <c r="G14" i="15"/>
  <c r="R30" i="15" s="1"/>
  <c r="F58" i="14" l="1"/>
  <c r="E59" i="14"/>
  <c r="G58" i="14"/>
  <c r="G16" i="14"/>
  <c r="F16" i="14"/>
  <c r="E17" i="14"/>
  <c r="T17" i="15"/>
  <c r="T33" i="15" s="1"/>
  <c r="T32" i="15"/>
  <c r="V16" i="15"/>
  <c r="AC16" i="15" s="1"/>
  <c r="AC32" i="15" s="1"/>
  <c r="V31" i="15"/>
  <c r="AD31" i="15" s="1"/>
  <c r="X17" i="15"/>
  <c r="X33" i="15" s="1"/>
  <c r="X32" i="15"/>
  <c r="U17" i="15"/>
  <c r="U32" i="15"/>
  <c r="E16" i="15"/>
  <c r="G15" i="15"/>
  <c r="R31" i="15" s="1"/>
  <c r="G17" i="14" l="1"/>
  <c r="F17" i="14"/>
  <c r="E18" i="14"/>
  <c r="E60" i="14"/>
  <c r="G59" i="14"/>
  <c r="F59" i="14"/>
  <c r="V32" i="15"/>
  <c r="AD32" i="15" s="1"/>
  <c r="V17" i="15"/>
  <c r="V33" i="15" s="1"/>
  <c r="E17" i="15"/>
  <c r="G16" i="15"/>
  <c r="R32" i="15" s="1"/>
  <c r="U33" i="15"/>
  <c r="AC17" i="15" l="1"/>
  <c r="AC33" i="15" s="1"/>
  <c r="G18" i="14"/>
  <c r="E19" i="14"/>
  <c r="F18" i="14"/>
  <c r="F60" i="14"/>
  <c r="E61" i="14"/>
  <c r="G60" i="14"/>
  <c r="AD33" i="15"/>
  <c r="E18" i="15"/>
  <c r="E19" i="15" s="1"/>
  <c r="E20" i="15" s="1"/>
  <c r="E21" i="15" s="1"/>
  <c r="E22" i="15" s="1"/>
  <c r="E23" i="15" s="1"/>
  <c r="E24" i="15" s="1"/>
  <c r="E25" i="15" s="1"/>
  <c r="E26" i="15" s="1"/>
  <c r="E27" i="15" s="1"/>
  <c r="E28" i="15" s="1"/>
  <c r="E29" i="15" s="1"/>
  <c r="E30" i="15" s="1"/>
  <c r="E31" i="15" s="1"/>
  <c r="E32" i="15" s="1"/>
  <c r="E33" i="15" s="1"/>
  <c r="E34" i="15" s="1"/>
  <c r="E35" i="15" s="1"/>
  <c r="E36" i="15" s="1"/>
  <c r="E37" i="15" s="1"/>
  <c r="E38" i="15" s="1"/>
  <c r="E39" i="15" s="1"/>
  <c r="E40" i="15" s="1"/>
  <c r="E41" i="15" s="1"/>
  <c r="E42" i="15" s="1"/>
  <c r="E43" i="15" s="1"/>
  <c r="G17" i="15"/>
  <c r="E20" i="14" l="1"/>
  <c r="F19" i="14"/>
  <c r="G19" i="14"/>
  <c r="F61" i="14"/>
  <c r="G61" i="14"/>
  <c r="E62" i="14"/>
  <c r="G18" i="15"/>
  <c r="R33" i="15"/>
  <c r="G62" i="14" l="1"/>
  <c r="E63" i="14"/>
  <c r="F62" i="14"/>
  <c r="F20" i="14"/>
  <c r="G20" i="14"/>
  <c r="E21" i="14"/>
  <c r="E64" i="14" l="1"/>
  <c r="F63" i="14"/>
  <c r="G63" i="14"/>
  <c r="G21" i="14"/>
  <c r="E22" i="14"/>
  <c r="F21" i="14"/>
  <c r="E23" i="14" l="1"/>
  <c r="F22" i="14"/>
  <c r="G22" i="14"/>
  <c r="E65" i="14"/>
  <c r="F64" i="14"/>
  <c r="G64" i="14"/>
  <c r="G65" i="14" l="1"/>
  <c r="E66" i="14"/>
  <c r="F65" i="14"/>
  <c r="F23" i="14"/>
  <c r="G23" i="14"/>
  <c r="E24" i="14"/>
  <c r="G66" i="14" l="1"/>
  <c r="E67" i="14"/>
  <c r="F66" i="14"/>
  <c r="F24" i="14"/>
  <c r="G24" i="14"/>
  <c r="E25" i="14"/>
  <c r="G67" i="14" l="1"/>
  <c r="F67" i="14"/>
  <c r="E68" i="14"/>
  <c r="F25" i="14"/>
  <c r="G25" i="14"/>
  <c r="E26" i="14"/>
  <c r="G26" i="14" l="1"/>
  <c r="F26" i="14"/>
  <c r="E27" i="14"/>
  <c r="G68" i="14"/>
  <c r="F68" i="14"/>
  <c r="E69" i="14"/>
  <c r="F27" i="14" l="1"/>
  <c r="G27" i="14"/>
  <c r="E28" i="14"/>
  <c r="E70" i="14"/>
  <c r="F69" i="14"/>
  <c r="G69" i="14"/>
  <c r="F70" i="14" l="1"/>
  <c r="G70" i="14"/>
  <c r="E71" i="14"/>
  <c r="E29" i="14"/>
  <c r="F28" i="14"/>
  <c r="G28" i="14"/>
  <c r="F29" i="14" l="1"/>
  <c r="G29" i="14"/>
  <c r="E30" i="14"/>
  <c r="E72" i="14"/>
  <c r="F71" i="14"/>
  <c r="G71" i="14"/>
  <c r="E73" i="14" l="1"/>
  <c r="F72" i="14"/>
  <c r="G72" i="14"/>
  <c r="F30" i="14"/>
  <c r="G30" i="14"/>
  <c r="E31" i="14"/>
  <c r="F31" i="14" l="1"/>
  <c r="G31" i="14"/>
  <c r="E32" i="14"/>
  <c r="F73" i="14"/>
  <c r="G73" i="14"/>
  <c r="E74" i="14"/>
  <c r="E75" i="14" l="1"/>
  <c r="G74" i="14"/>
  <c r="F74" i="14"/>
  <c r="E33" i="14"/>
  <c r="F32" i="14"/>
  <c r="G32" i="14"/>
  <c r="G33" i="14" l="1"/>
  <c r="F33" i="14"/>
  <c r="E34" i="14"/>
  <c r="F75" i="14"/>
  <c r="G75" i="14"/>
  <c r="E76" i="14"/>
  <c r="G34" i="14" l="1"/>
  <c r="E35" i="14"/>
  <c r="F34" i="14"/>
  <c r="F76" i="14"/>
  <c r="G76" i="14"/>
  <c r="E77" i="14"/>
  <c r="E78" i="14" l="1"/>
  <c r="G77" i="14"/>
  <c r="F77" i="14"/>
  <c r="E36" i="14"/>
  <c r="F35" i="14"/>
  <c r="G35" i="14"/>
  <c r="E37" i="14" l="1"/>
  <c r="G36" i="14"/>
  <c r="F36" i="14"/>
  <c r="F78" i="14"/>
  <c r="G78" i="14"/>
  <c r="E79" i="14"/>
  <c r="F79" i="14" l="1"/>
  <c r="G79" i="14"/>
  <c r="E80" i="14"/>
  <c r="E38" i="14"/>
  <c r="F37" i="14"/>
  <c r="G37" i="14"/>
  <c r="F38" i="14" l="1"/>
  <c r="G38" i="14"/>
  <c r="E39" i="14"/>
  <c r="E81" i="14"/>
  <c r="F80" i="14"/>
  <c r="G80" i="14"/>
  <c r="E40" i="14" l="1"/>
  <c r="G39" i="14"/>
  <c r="F39" i="14"/>
  <c r="F81" i="14"/>
  <c r="G81" i="14"/>
  <c r="E82" i="14"/>
  <c r="F82" i="14" l="1"/>
  <c r="G82" i="14"/>
  <c r="E83" i="14"/>
  <c r="E41" i="14"/>
  <c r="F40" i="14"/>
  <c r="G40" i="14"/>
  <c r="F41" i="14" l="1"/>
  <c r="G41" i="14"/>
  <c r="E42" i="14"/>
  <c r="E84" i="14"/>
  <c r="F83" i="14"/>
  <c r="G83" i="14"/>
  <c r="F84" i="14" l="1"/>
  <c r="G84" i="14"/>
  <c r="G42" i="14"/>
  <c r="F42" i="14"/>
  <c r="E4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Thinkwell</author>
  </authors>
  <commentList>
    <comment ref="F61" authorId="0" shapeId="0" xr:uid="{00000000-0006-0000-0600-000001000000}">
      <text>
        <r>
          <rPr>
            <b/>
            <sz val="9"/>
            <color indexed="81"/>
            <rFont val="Tahoma"/>
            <family val="2"/>
          </rPr>
          <t>Thinkwell:</t>
        </r>
        <r>
          <rPr>
            <sz val="9"/>
            <color indexed="81"/>
            <rFont val="Tahoma"/>
            <family val="2"/>
          </rPr>
          <t xml:space="preserve">
Is this meant to be 5-2 or is there something missing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Peter Brodribb</author>
  </authors>
  <commentList>
    <comment ref="Y4" authorId="0" shapeId="0" xr:uid="{00000000-0006-0000-0A00-000001000000}">
      <text>
        <r>
          <rPr>
            <sz val="10"/>
            <color indexed="81"/>
            <rFont val="Calibri"/>
            <family val="2"/>
          </rPr>
          <t xml:space="preserve">De-select years on filter to reduce year range.
</t>
        </r>
      </text>
    </comment>
    <comment ref="C26" authorId="1" shapeId="0" xr:uid="{00000000-0006-0000-0A00-000003000000}">
      <text>
        <r>
          <rPr>
            <b/>
            <sz val="9"/>
            <color rgb="FF000000"/>
            <rFont val="Calibri"/>
            <family val="2"/>
          </rPr>
          <t>Equivelant refrigerant charge:</t>
        </r>
        <r>
          <rPr>
            <sz val="9"/>
            <color rgb="FF000000"/>
            <rFont val="Calibri"/>
            <family val="2"/>
          </rPr>
          <t xml:space="preserve">  The equivalent charge size relates to the amount of High GWP  HFC that will be displaced, not the actual charge of the lower GWP refrigerant which can be up to 60% less (e.g. Hydrocarbon). This also represents a worst case scenario in GWP terms. 
</t>
        </r>
        <r>
          <rPr>
            <sz val="9"/>
            <color rgb="FF000000"/>
            <rFont val="Calibri"/>
            <family val="2"/>
          </rPr>
          <t xml:space="preserve">
</t>
        </r>
        <r>
          <rPr>
            <sz val="9"/>
            <color rgb="FF000000"/>
            <rFont val="Calibri"/>
            <family val="2"/>
          </rPr>
          <t>The equivalent charge provides a comparative representation of the rate of transition of the number of devices, and the energy services they provide. Whereas the actual refrigerant charges in aggregate can provide insights into the scale of the bank and skills required to service different refrigerant classes.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Peter Brodribb</author>
  </authors>
  <commentList>
    <comment ref="Y4" authorId="0" shapeId="0" xr:uid="{00000000-0006-0000-0B00-000001000000}">
      <text>
        <r>
          <rPr>
            <sz val="10"/>
            <color rgb="FF000000"/>
            <rFont val="Calibri"/>
            <family val="2"/>
          </rPr>
          <t xml:space="preserve">De-select years on filter to reduce year range.
</t>
        </r>
      </text>
    </comment>
    <comment ref="AY6" authorId="1" shapeId="0" xr:uid="{5B9C1CDB-1236-4241-9E4A-F3DB47A5A680}">
      <text>
        <r>
          <rPr>
            <sz val="10"/>
            <color rgb="FF000000"/>
            <rFont val="Tahoma"/>
            <family val="2"/>
          </rPr>
          <t>Total includes HCFCs</t>
        </r>
      </text>
    </comment>
  </commentList>
</comments>
</file>

<file path=xl/sharedStrings.xml><?xml version="1.0" encoding="utf-8"?>
<sst xmlns="http://schemas.openxmlformats.org/spreadsheetml/2006/main" count="1803" uniqueCount="409">
  <si>
    <t>Total</t>
  </si>
  <si>
    <t>Year</t>
  </si>
  <si>
    <t>HCFC-22</t>
  </si>
  <si>
    <t>HCFC-123</t>
  </si>
  <si>
    <t>HFC-134a</t>
  </si>
  <si>
    <t>HFC-404A</t>
  </si>
  <si>
    <t>HFC-410A</t>
  </si>
  <si>
    <t>HFC-407C</t>
  </si>
  <si>
    <t>HFC-32</t>
  </si>
  <si>
    <t>HFC-Mix</t>
  </si>
  <si>
    <t>GWP&lt;2150</t>
  </si>
  <si>
    <t>GWP&lt;1000</t>
  </si>
  <si>
    <t>HFO-1234</t>
  </si>
  <si>
    <t>HC</t>
  </si>
  <si>
    <t>CO2</t>
  </si>
  <si>
    <t>Ammonia</t>
  </si>
  <si>
    <t>HCF-134a</t>
  </si>
  <si>
    <t>HCF-404A</t>
  </si>
  <si>
    <t>GWP &lt;2150</t>
  </si>
  <si>
    <t>GWP &lt;1000</t>
  </si>
  <si>
    <t>GWP &lt;10</t>
  </si>
  <si>
    <t>Bank (kg)</t>
  </si>
  <si>
    <t>HCF-410A</t>
  </si>
  <si>
    <t>HCF-407C</t>
  </si>
  <si>
    <t>HCF-32</t>
  </si>
  <si>
    <t>Notes:</t>
  </si>
  <si>
    <t>MAC2-1</t>
  </si>
  <si>
    <t>MAC2-2</t>
  </si>
  <si>
    <t>MAC2-3</t>
  </si>
  <si>
    <t>Other</t>
  </si>
  <si>
    <t>Actual</t>
  </si>
  <si>
    <t>Passenger vehicles</t>
  </si>
  <si>
    <t>Light commercial vehicles</t>
  </si>
  <si>
    <t>Domestic refrigeration</t>
  </si>
  <si>
    <t>RCFC: Total</t>
  </si>
  <si>
    <t>MAC2-4</t>
  </si>
  <si>
    <t>Portable AC 0-10 kWr</t>
  </si>
  <si>
    <t xml:space="preserve">Non-Ducted: Unitary 0-10 kWr </t>
  </si>
  <si>
    <t>Product category</t>
  </si>
  <si>
    <t>HCFC</t>
  </si>
  <si>
    <t>HFC</t>
  </si>
  <si>
    <t>AC5-1</t>
  </si>
  <si>
    <t>Chillers</t>
  </si>
  <si>
    <t>AC5-2</t>
  </si>
  <si>
    <t>&gt;500 &amp; &lt;1000 kWr</t>
  </si>
  <si>
    <t>&gt;1000 kWr</t>
  </si>
  <si>
    <t>Sales mix</t>
  </si>
  <si>
    <t>Single split: non-ducted</t>
  </si>
  <si>
    <t>RT Packaged systems</t>
  </si>
  <si>
    <t>Close control</t>
  </si>
  <si>
    <t>HW heat pump: commercial</t>
  </si>
  <si>
    <t>Pool heat pump</t>
  </si>
  <si>
    <t>RCFC3-1</t>
  </si>
  <si>
    <t>RCFC3-2</t>
  </si>
  <si>
    <t>RCFC3-3</t>
  </si>
  <si>
    <t>Bank</t>
  </si>
  <si>
    <t>RCFC1-1</t>
  </si>
  <si>
    <t>RCFC1-2</t>
  </si>
  <si>
    <t>RCFC1-3</t>
  </si>
  <si>
    <t>Ice makers</t>
  </si>
  <si>
    <t>RCFC1-4</t>
  </si>
  <si>
    <t>RCFC1-5</t>
  </si>
  <si>
    <t>Walk-in coolrooms: medium</t>
  </si>
  <si>
    <t>RCFC1-6</t>
  </si>
  <si>
    <t>Walk-in coolrooms: large</t>
  </si>
  <si>
    <t>Beverage cooling (post mix)</t>
  </si>
  <si>
    <t>Beverage cooling (beer)</t>
  </si>
  <si>
    <t>Water dispensers (incl. bottle)</t>
  </si>
  <si>
    <t>RCFC2-1</t>
  </si>
  <si>
    <t>RCFC2-2</t>
  </si>
  <si>
    <t>RCFC2-3</t>
  </si>
  <si>
    <t>RCFC2-4</t>
  </si>
  <si>
    <t>Refrigerators and freezers</t>
  </si>
  <si>
    <t>Baseline</t>
  </si>
  <si>
    <t>CFC-12</t>
  </si>
  <si>
    <t>Cumulative</t>
  </si>
  <si>
    <t>BAU</t>
  </si>
  <si>
    <t>Annual</t>
    <phoneticPr fontId="15" type="noConversion"/>
  </si>
  <si>
    <t>Figure XX: Cumulative emission reduction in Mt CO2e (AR4 GWP) for Non-Article 5 Counties (includes Australia)</t>
  </si>
  <si>
    <t>Reduction Mt CO2e</t>
  </si>
  <si>
    <t>Emissions (Mt CO2e)</t>
  </si>
  <si>
    <t>Annual (Mt CO2e)</t>
  </si>
  <si>
    <t>Cut %</t>
  </si>
  <si>
    <t>AR4 GWPs</t>
  </si>
  <si>
    <t>Figure XX: Cumulative emission reduction in Mt CO2e (AR2 GWP) for Non-Article 5 Counties (includes Australia)</t>
  </si>
  <si>
    <t>AR2 GWPs</t>
  </si>
  <si>
    <t>Australian emission reduction based on NA proposal</t>
  </si>
  <si>
    <t>Annual (t)</t>
  </si>
  <si>
    <t>FP</t>
  </si>
  <si>
    <t>Fm</t>
  </si>
  <si>
    <t>MAC</t>
  </si>
  <si>
    <t>AC</t>
  </si>
  <si>
    <t>RCFC</t>
  </si>
  <si>
    <t>DR</t>
  </si>
  <si>
    <t>Scenario 1</t>
  </si>
  <si>
    <t>Foams</t>
  </si>
  <si>
    <t>HW heat pump: domestic</t>
  </si>
  <si>
    <t>No MAC</t>
  </si>
  <si>
    <t>Remote</t>
  </si>
  <si>
    <t>Medium AC</t>
  </si>
  <si>
    <t>Large AC</t>
  </si>
  <si>
    <t>Small MAC</t>
  </si>
  <si>
    <t>Large MAC</t>
  </si>
  <si>
    <t>Domestic Refrigeration</t>
  </si>
  <si>
    <t>Refer above</t>
  </si>
  <si>
    <t>Aerosols</t>
  </si>
  <si>
    <t>RCFC - Remote</t>
  </si>
  <si>
    <t>AC - Medium AC</t>
  </si>
  <si>
    <t>Scenario selected</t>
  </si>
  <si>
    <t>CFC-12 includes those manufactured with CFC, many of these have been retrofitted with HFC-134a and HC.</t>
  </si>
  <si>
    <t>Total (Mt CO2e)</t>
  </si>
  <si>
    <t>Total (Tonnes = Thousands of kgs)</t>
  </si>
  <si>
    <t>Selected scenario</t>
  </si>
  <si>
    <t>RCFC - Self contained</t>
  </si>
  <si>
    <t>Leak Rates BAU</t>
  </si>
  <si>
    <t>Sales Mix BAU</t>
  </si>
  <si>
    <t>ODS</t>
  </si>
  <si>
    <t>SGG</t>
  </si>
  <si>
    <t>Tables</t>
  </si>
  <si>
    <r>
      <t>§</t>
    </r>
    <r>
      <rPr>
        <sz val="7"/>
        <color theme="1"/>
        <rFont val="Times New Roman"/>
        <family val="1"/>
      </rPr>
      <t xml:space="preserve">  </t>
    </r>
    <r>
      <rPr>
        <sz val="11"/>
        <color theme="1"/>
        <rFont val="Times New Roman"/>
        <family val="1"/>
      </rPr>
      <t>Improvements in handling losses and leaks from all classes of RAC equipment 43.67 Mt CO</t>
    </r>
    <r>
      <rPr>
        <vertAlign val="subscript"/>
        <sz val="11"/>
        <color theme="1"/>
        <rFont val="Times New Roman"/>
        <family val="1"/>
      </rPr>
      <t>2</t>
    </r>
    <r>
      <rPr>
        <sz val="11"/>
        <color theme="1"/>
        <rFont val="Times New Roman"/>
        <family val="1"/>
      </rPr>
      <t>e avoided (68%</t>
    </r>
    <r>
      <rPr>
        <vertAlign val="superscript"/>
        <sz val="11"/>
        <color theme="1"/>
        <rFont val="Times New Roman"/>
        <family val="1"/>
      </rPr>
      <t>ODS</t>
    </r>
    <r>
      <rPr>
        <sz val="11"/>
        <color theme="1"/>
        <rFont val="Times New Roman"/>
        <family val="1"/>
      </rPr>
      <t xml:space="preserve"> / 32%</t>
    </r>
    <r>
      <rPr>
        <vertAlign val="superscript"/>
        <sz val="11"/>
        <color theme="1"/>
        <rFont val="Times New Roman"/>
        <family val="1"/>
      </rPr>
      <t>SGG</t>
    </r>
    <r>
      <rPr>
        <sz val="11"/>
        <color theme="1"/>
        <rFont val="Times New Roman"/>
        <family val="1"/>
      </rPr>
      <t>);</t>
    </r>
  </si>
  <si>
    <r>
      <t>§</t>
    </r>
    <r>
      <rPr>
        <sz val="7"/>
        <color theme="1"/>
        <rFont val="Times New Roman"/>
        <family val="1"/>
      </rPr>
      <t xml:space="preserve">  </t>
    </r>
    <r>
      <rPr>
        <sz val="11"/>
        <color theme="1"/>
        <rFont val="Times New Roman"/>
        <family val="1"/>
      </rPr>
      <t>The continuation of Refrigerant Reclaim Australia’s industry stewardship scheme 12.74 Mt avoided (CO</t>
    </r>
    <r>
      <rPr>
        <vertAlign val="subscript"/>
        <sz val="11"/>
        <color theme="1"/>
        <rFont val="Times New Roman"/>
        <family val="1"/>
      </rPr>
      <t>2</t>
    </r>
    <r>
      <rPr>
        <sz val="11"/>
        <color theme="1"/>
        <rFont val="Times New Roman"/>
        <family val="1"/>
      </rPr>
      <t>e 32%</t>
    </r>
    <r>
      <rPr>
        <vertAlign val="superscript"/>
        <sz val="11"/>
        <color theme="1"/>
        <rFont val="Times New Roman"/>
        <family val="1"/>
      </rPr>
      <t>ODS</t>
    </r>
    <r>
      <rPr>
        <sz val="11"/>
        <color theme="1"/>
        <rFont val="Times New Roman"/>
        <family val="1"/>
      </rPr>
      <t xml:space="preserve"> / 68%</t>
    </r>
    <r>
      <rPr>
        <vertAlign val="superscript"/>
        <sz val="11"/>
        <color theme="1"/>
        <rFont val="Times New Roman"/>
        <family val="1"/>
      </rPr>
      <t>SGG</t>
    </r>
    <r>
      <rPr>
        <sz val="11"/>
        <color theme="1"/>
        <rFont val="Times New Roman"/>
        <family val="1"/>
      </rPr>
      <t xml:space="preserve">); </t>
    </r>
  </si>
  <si>
    <r>
      <t>§</t>
    </r>
    <r>
      <rPr>
        <sz val="7"/>
        <color theme="1"/>
        <rFont val="Times New Roman"/>
        <family val="1"/>
      </rPr>
      <t xml:space="preserve">  </t>
    </r>
    <r>
      <rPr>
        <sz val="11"/>
        <color theme="1"/>
        <rFont val="Times New Roman"/>
        <family val="1"/>
      </rPr>
      <t>Decreasing but continuing abatement resulting from the early ban of disposable cylinders 1.61 Mt CO</t>
    </r>
    <r>
      <rPr>
        <vertAlign val="subscript"/>
        <sz val="11"/>
        <color theme="1"/>
        <rFont val="Times New Roman"/>
        <family val="1"/>
      </rPr>
      <t>2</t>
    </r>
    <r>
      <rPr>
        <sz val="11"/>
        <color theme="1"/>
        <rFont val="Times New Roman"/>
        <family val="1"/>
      </rPr>
      <t>e avoided (11%</t>
    </r>
    <r>
      <rPr>
        <vertAlign val="superscript"/>
        <sz val="11"/>
        <color theme="1"/>
        <rFont val="Times New Roman"/>
        <family val="1"/>
      </rPr>
      <t>ODS</t>
    </r>
    <r>
      <rPr>
        <sz val="11"/>
        <color theme="1"/>
        <rFont val="Times New Roman"/>
        <family val="1"/>
      </rPr>
      <t xml:space="preserve"> / 89%</t>
    </r>
    <r>
      <rPr>
        <vertAlign val="superscript"/>
        <sz val="11"/>
        <color theme="1"/>
        <rFont val="Times New Roman"/>
        <family val="1"/>
      </rPr>
      <t>SGG</t>
    </r>
    <r>
      <rPr>
        <sz val="11"/>
        <color theme="1"/>
        <rFont val="Times New Roman"/>
        <family val="1"/>
      </rPr>
      <t>); and,</t>
    </r>
  </si>
  <si>
    <r>
      <t>§</t>
    </r>
    <r>
      <rPr>
        <sz val="7"/>
        <color theme="1"/>
        <rFont val="Times New Roman"/>
        <family val="1"/>
      </rPr>
      <t xml:space="preserve">  </t>
    </r>
    <r>
      <rPr>
        <sz val="11"/>
        <color theme="1"/>
        <rFont val="Times New Roman"/>
        <family val="1"/>
      </rPr>
      <t>Improvements in reducing handling losses and leaks from all classes of fire protection systems that employ SGGs 1.31 Mt CO</t>
    </r>
    <r>
      <rPr>
        <vertAlign val="subscript"/>
        <sz val="11"/>
        <color theme="1"/>
        <rFont val="Times New Roman"/>
        <family val="1"/>
      </rPr>
      <t>2</t>
    </r>
    <r>
      <rPr>
        <sz val="11"/>
        <color theme="1"/>
        <rFont val="Times New Roman"/>
        <family val="1"/>
      </rPr>
      <t>e avoided (0%</t>
    </r>
    <r>
      <rPr>
        <vertAlign val="superscript"/>
        <sz val="11"/>
        <color theme="1"/>
        <rFont val="Times New Roman"/>
        <family val="1"/>
      </rPr>
      <t>ODS</t>
    </r>
    <r>
      <rPr>
        <sz val="11"/>
        <color theme="1"/>
        <rFont val="Times New Roman"/>
        <family val="1"/>
      </rPr>
      <t>/ 100%</t>
    </r>
    <r>
      <rPr>
        <vertAlign val="superscript"/>
        <sz val="11"/>
        <color theme="1"/>
        <rFont val="Times New Roman"/>
        <family val="1"/>
      </rPr>
      <t>SGG</t>
    </r>
    <r>
      <rPr>
        <sz val="11"/>
        <color theme="1"/>
        <rFont val="Times New Roman"/>
        <family val="1"/>
      </rPr>
      <t>).</t>
    </r>
  </si>
  <si>
    <t>Projected Emissions Abatement 2014 – 2030</t>
  </si>
  <si>
    <r>
      <t>The EUCE Model projects that end-use licensing controls and trading authorisations currently in place will avoid total direct emissions, over the projection period from 2014 to 2030, equivalent to 59.3 Mt CO</t>
    </r>
    <r>
      <rPr>
        <i/>
        <vertAlign val="subscript"/>
        <sz val="11"/>
        <color theme="1"/>
        <rFont val="Times New Roman"/>
        <family val="1"/>
      </rPr>
      <t>2</t>
    </r>
    <r>
      <rPr>
        <i/>
        <sz val="11"/>
        <color theme="1"/>
        <rFont val="Times New Roman"/>
        <family val="1"/>
      </rPr>
      <t xml:space="preserve"> (</t>
    </r>
    <r>
      <rPr>
        <sz val="11"/>
        <color theme="1"/>
        <rFont val="Times New Roman"/>
        <family val="1"/>
      </rPr>
      <t>57%</t>
    </r>
    <r>
      <rPr>
        <vertAlign val="superscript"/>
        <sz val="11"/>
        <color theme="1"/>
        <rFont val="Times New Roman"/>
        <family val="1"/>
      </rPr>
      <t xml:space="preserve">ODS </t>
    </r>
    <r>
      <rPr>
        <sz val="11"/>
        <color theme="1"/>
        <rFont val="Times New Roman"/>
        <family val="1"/>
      </rPr>
      <t>/ 43%</t>
    </r>
    <r>
      <rPr>
        <vertAlign val="superscript"/>
        <sz val="11"/>
        <color theme="1"/>
        <rFont val="Times New Roman"/>
        <family val="1"/>
      </rPr>
      <t>SGG</t>
    </r>
    <r>
      <rPr>
        <sz val="11"/>
        <color theme="1"/>
        <rFont val="Times New Roman"/>
        <family val="1"/>
      </rPr>
      <t xml:space="preserve">). </t>
    </r>
  </si>
  <si>
    <r>
      <t>End-use licensing controls of ODS and SGGs, enforced under the Act in Australia, are calculated to have avoided the equivalent of 24.7 Mt of CO</t>
    </r>
    <r>
      <rPr>
        <vertAlign val="subscript"/>
        <sz val="11"/>
        <color theme="1"/>
        <rFont val="Times New Roman"/>
        <family val="1"/>
      </rPr>
      <t>2</t>
    </r>
    <r>
      <rPr>
        <sz val="11"/>
        <color theme="1"/>
        <rFont val="Times New Roman"/>
        <family val="1"/>
      </rPr>
      <t xml:space="preserve"> (68%</t>
    </r>
    <r>
      <rPr>
        <vertAlign val="superscript"/>
        <sz val="11"/>
        <color theme="1"/>
        <rFont val="Times New Roman"/>
        <family val="1"/>
      </rPr>
      <t xml:space="preserve">ODS </t>
    </r>
    <r>
      <rPr>
        <sz val="11"/>
        <color theme="1"/>
        <rFont val="Times New Roman"/>
        <family val="1"/>
      </rPr>
      <t>/ 32%</t>
    </r>
    <r>
      <rPr>
        <vertAlign val="superscript"/>
        <sz val="11"/>
        <color theme="1"/>
        <rFont val="Times New Roman"/>
        <family val="1"/>
      </rPr>
      <t>SGG</t>
    </r>
    <r>
      <rPr>
        <sz val="11"/>
        <color theme="1"/>
        <rFont val="Times New Roman"/>
        <family val="1"/>
      </rPr>
      <t>) emissions between 2003 and 2013, as a result of reducing direct emissions of ODS and SGGs. These controls are projected to avoid a further 59.3 Mt CO</t>
    </r>
    <r>
      <rPr>
        <vertAlign val="subscript"/>
        <sz val="11"/>
        <color theme="1"/>
        <rFont val="Times New Roman"/>
        <family val="1"/>
      </rPr>
      <t>2</t>
    </r>
    <r>
      <rPr>
        <sz val="11"/>
        <color theme="1"/>
        <rFont val="Times New Roman"/>
        <family val="1"/>
      </rPr>
      <t>e (57%</t>
    </r>
    <r>
      <rPr>
        <vertAlign val="superscript"/>
        <sz val="11"/>
        <color theme="1"/>
        <rFont val="Times New Roman"/>
        <family val="1"/>
      </rPr>
      <t xml:space="preserve">ODS </t>
    </r>
    <r>
      <rPr>
        <sz val="11"/>
        <color theme="1"/>
        <rFont val="Times New Roman"/>
        <family val="1"/>
      </rPr>
      <t>/ 43%</t>
    </r>
    <r>
      <rPr>
        <vertAlign val="superscript"/>
        <sz val="11"/>
        <color theme="1"/>
        <rFont val="Times New Roman"/>
        <family val="1"/>
      </rPr>
      <t>SGG</t>
    </r>
    <r>
      <rPr>
        <sz val="11"/>
        <color theme="1"/>
        <rFont val="Times New Roman"/>
        <family val="1"/>
      </rPr>
      <t>) of direct emissions of ODS and SGGs in the period from 2014 to 2030.</t>
    </r>
  </si>
  <si>
    <t>2014 to 2030.</t>
  </si>
  <si>
    <t>Mt of CO2 (68%ODS / 32%SGG)</t>
  </si>
  <si>
    <t xml:space="preserve"> Mt CO2e (57%ODS / 43%SGG)</t>
  </si>
  <si>
    <r>
      <t>indirect emissions reductions, as a result of reduced energy use, of at least 3.6 Mt CO</t>
    </r>
    <r>
      <rPr>
        <vertAlign val="subscript"/>
        <sz val="11"/>
        <color theme="1"/>
        <rFont val="Times New Roman"/>
        <family val="1"/>
      </rPr>
      <t xml:space="preserve">2 </t>
    </r>
    <r>
      <rPr>
        <sz val="11"/>
        <color theme="1"/>
        <rFont val="Times New Roman"/>
        <family val="1"/>
      </rPr>
      <t>between 2003 and 2013, and are projected to avoid a further 7 Mt CO</t>
    </r>
    <r>
      <rPr>
        <vertAlign val="subscript"/>
        <sz val="11"/>
        <color theme="1"/>
        <rFont val="Times New Roman"/>
        <family val="1"/>
      </rPr>
      <t xml:space="preserve">2 </t>
    </r>
    <r>
      <rPr>
        <sz val="11"/>
        <color theme="1"/>
        <rFont val="Times New Roman"/>
        <family val="1"/>
      </rPr>
      <t xml:space="preserve">between 2014 and 2030. </t>
    </r>
  </si>
  <si>
    <r>
      <t>The EUCE Model calculates that the introduction of end-use licensing controls and trading authorisations, in a process starting in 2003, has avoided direct emissions between 2003 and 2013 equivalent to 24.7 Mt of CO</t>
    </r>
    <r>
      <rPr>
        <i/>
        <vertAlign val="subscript"/>
        <sz val="11"/>
        <color theme="1"/>
        <rFont val="Times New Roman"/>
        <family val="1"/>
      </rPr>
      <t>2</t>
    </r>
    <r>
      <rPr>
        <sz val="11"/>
        <color theme="1"/>
        <rFont val="Times New Roman"/>
        <family val="1"/>
      </rPr>
      <t xml:space="preserve"> </t>
    </r>
    <r>
      <rPr>
        <i/>
        <sz val="11"/>
        <color theme="1"/>
        <rFont val="Times New Roman"/>
        <family val="1"/>
      </rPr>
      <t>(68%</t>
    </r>
    <r>
      <rPr>
        <i/>
        <vertAlign val="superscript"/>
        <sz val="11"/>
        <color theme="1"/>
        <rFont val="Times New Roman"/>
        <family val="1"/>
      </rPr>
      <t xml:space="preserve">ODS </t>
    </r>
    <r>
      <rPr>
        <i/>
        <sz val="11"/>
        <color theme="1"/>
        <rFont val="Times New Roman"/>
        <family val="1"/>
      </rPr>
      <t>/ 32%</t>
    </r>
    <r>
      <rPr>
        <i/>
        <vertAlign val="superscript"/>
        <sz val="11"/>
        <color theme="1"/>
        <rFont val="Times New Roman"/>
        <family val="1"/>
      </rPr>
      <t>SGG</t>
    </r>
    <r>
      <rPr>
        <i/>
        <sz val="11"/>
        <color theme="1"/>
        <rFont val="Times New Roman"/>
        <family val="1"/>
      </rPr>
      <t>)</t>
    </r>
  </si>
  <si>
    <r>
      <t>§</t>
    </r>
    <r>
      <rPr>
        <sz val="7"/>
        <color theme="1"/>
        <rFont val="Times New Roman"/>
        <family val="1"/>
      </rPr>
      <t xml:space="preserve">  </t>
    </r>
    <r>
      <rPr>
        <sz val="11"/>
        <color theme="1"/>
        <rFont val="Times New Roman"/>
        <family val="1"/>
      </rPr>
      <t>Improvements in reducing handling losses and leaks from all classes of RAC equipment 19.37 Mt CO</t>
    </r>
    <r>
      <rPr>
        <vertAlign val="subscript"/>
        <sz val="11"/>
        <color theme="1"/>
        <rFont val="Times New Roman"/>
        <family val="1"/>
      </rPr>
      <t>2</t>
    </r>
    <r>
      <rPr>
        <sz val="11"/>
        <color theme="1"/>
        <rFont val="Times New Roman"/>
        <family val="1"/>
      </rPr>
      <t>e avoided (72%</t>
    </r>
    <r>
      <rPr>
        <vertAlign val="superscript"/>
        <sz val="11"/>
        <color theme="1"/>
        <rFont val="Times New Roman"/>
        <family val="1"/>
      </rPr>
      <t>ODS</t>
    </r>
    <r>
      <rPr>
        <sz val="11"/>
        <color theme="1"/>
        <rFont val="Times New Roman"/>
        <family val="1"/>
      </rPr>
      <t xml:space="preserve"> / 28%</t>
    </r>
    <r>
      <rPr>
        <vertAlign val="superscript"/>
        <sz val="11"/>
        <color theme="1"/>
        <rFont val="Times New Roman"/>
        <family val="1"/>
      </rPr>
      <t>SGG</t>
    </r>
    <r>
      <rPr>
        <sz val="11"/>
        <color theme="1"/>
        <rFont val="Times New Roman"/>
        <family val="1"/>
      </rPr>
      <t>);</t>
    </r>
  </si>
  <si>
    <r>
      <t>§</t>
    </r>
    <r>
      <rPr>
        <sz val="7"/>
        <color theme="1"/>
        <rFont val="Times New Roman"/>
        <family val="1"/>
      </rPr>
      <t xml:space="preserve">  </t>
    </r>
    <r>
      <rPr>
        <sz val="11"/>
        <color theme="1"/>
        <rFont val="Times New Roman"/>
        <family val="1"/>
      </rPr>
      <t>The continuation of Refrigerant Reclaim Australia’s industry stewardship scheme and its expansion to SGGs 3.28 Mt CO</t>
    </r>
    <r>
      <rPr>
        <vertAlign val="subscript"/>
        <sz val="11"/>
        <color theme="1"/>
        <rFont val="Times New Roman"/>
        <family val="1"/>
      </rPr>
      <t>2</t>
    </r>
    <r>
      <rPr>
        <sz val="11"/>
        <color theme="1"/>
        <rFont val="Times New Roman"/>
        <family val="1"/>
      </rPr>
      <t>e avoided (65%</t>
    </r>
    <r>
      <rPr>
        <vertAlign val="superscript"/>
        <sz val="11"/>
        <color theme="1"/>
        <rFont val="Times New Roman"/>
        <family val="1"/>
      </rPr>
      <t>ODS</t>
    </r>
    <r>
      <rPr>
        <sz val="11"/>
        <color theme="1"/>
        <rFont val="Times New Roman"/>
        <family val="1"/>
      </rPr>
      <t xml:space="preserve"> / 35%</t>
    </r>
    <r>
      <rPr>
        <vertAlign val="superscript"/>
        <sz val="11"/>
        <color theme="1"/>
        <rFont val="Times New Roman"/>
        <family val="1"/>
      </rPr>
      <t>SGG</t>
    </r>
    <r>
      <rPr>
        <sz val="11"/>
        <color theme="1"/>
        <rFont val="Times New Roman"/>
        <family val="1"/>
      </rPr>
      <t xml:space="preserve">); </t>
    </r>
  </si>
  <si>
    <r>
      <t>§</t>
    </r>
    <r>
      <rPr>
        <sz val="7"/>
        <color theme="1"/>
        <rFont val="Times New Roman"/>
        <family val="1"/>
      </rPr>
      <t xml:space="preserve">  </t>
    </r>
    <r>
      <rPr>
        <sz val="11"/>
        <color theme="1"/>
        <rFont val="Times New Roman"/>
        <family val="1"/>
      </rPr>
      <t>The banning of disposable cylinders and a delayed move by wholesalers to centralised decanting of bulk ODS and SGGs 1.69 Mt CO</t>
    </r>
    <r>
      <rPr>
        <vertAlign val="subscript"/>
        <sz val="11"/>
        <color theme="1"/>
        <rFont val="Times New Roman"/>
        <family val="1"/>
      </rPr>
      <t>2</t>
    </r>
    <r>
      <rPr>
        <sz val="11"/>
        <color theme="1"/>
        <rFont val="Times New Roman"/>
        <family val="1"/>
      </rPr>
      <t>e avoided (33%</t>
    </r>
    <r>
      <rPr>
        <vertAlign val="superscript"/>
        <sz val="11"/>
        <color theme="1"/>
        <rFont val="Times New Roman"/>
        <family val="1"/>
      </rPr>
      <t>ODS</t>
    </r>
    <r>
      <rPr>
        <sz val="11"/>
        <color theme="1"/>
        <rFont val="Times New Roman"/>
        <family val="1"/>
      </rPr>
      <t xml:space="preserve"> / 67%</t>
    </r>
    <r>
      <rPr>
        <vertAlign val="superscript"/>
        <sz val="11"/>
        <color theme="1"/>
        <rFont val="Times New Roman"/>
        <family val="1"/>
      </rPr>
      <t>SGG</t>
    </r>
    <r>
      <rPr>
        <sz val="11"/>
        <color theme="1"/>
        <rFont val="Times New Roman"/>
        <family val="1"/>
      </rPr>
      <t xml:space="preserve">); and, </t>
    </r>
  </si>
  <si>
    <r>
      <t>§</t>
    </r>
    <r>
      <rPr>
        <sz val="7"/>
        <color theme="1"/>
        <rFont val="Times New Roman"/>
        <family val="1"/>
      </rPr>
      <t xml:space="preserve">  </t>
    </r>
    <r>
      <rPr>
        <sz val="11"/>
        <color theme="1"/>
        <rFont val="Times New Roman"/>
        <family val="1"/>
      </rPr>
      <t>Improvements in reducing handling losses and leaks from all classes of fire protection systems as a result of the Act produced a modest reduction in emissions of 0.33 Mt CO</t>
    </r>
    <r>
      <rPr>
        <vertAlign val="subscript"/>
        <sz val="11"/>
        <color theme="1"/>
        <rFont val="Times New Roman"/>
        <family val="1"/>
      </rPr>
      <t>2</t>
    </r>
    <r>
      <rPr>
        <sz val="11"/>
        <color theme="1"/>
        <rFont val="Times New Roman"/>
        <family val="1"/>
      </rPr>
      <t>e avoided (0%</t>
    </r>
    <r>
      <rPr>
        <vertAlign val="superscript"/>
        <sz val="11"/>
        <color theme="1"/>
        <rFont val="Times New Roman"/>
        <family val="1"/>
      </rPr>
      <t>ODS</t>
    </r>
    <r>
      <rPr>
        <sz val="11"/>
        <color theme="1"/>
        <rFont val="Times New Roman"/>
        <family val="1"/>
      </rPr>
      <t xml:space="preserve"> / 100%</t>
    </r>
    <r>
      <rPr>
        <vertAlign val="superscript"/>
        <sz val="11"/>
        <color theme="1"/>
        <rFont val="Times New Roman"/>
        <family val="1"/>
      </rPr>
      <t>SGG</t>
    </r>
    <r>
      <rPr>
        <sz val="11"/>
        <color theme="1"/>
        <rFont val="Times New Roman"/>
        <family val="1"/>
      </rPr>
      <t>) between 2003 and 2013.</t>
    </r>
  </si>
  <si>
    <t>Improvements in reducing handling losses and leaks from all classes of RAC equipment</t>
  </si>
  <si>
    <t>The continuation of Refrigerant Reclaim Australia’s industry stewardship scheme and its expansion to SGGs</t>
  </si>
  <si>
    <t>The banning of disposable cylinders and a delayed move by wholesalers to centralised decanting of bulk</t>
  </si>
  <si>
    <t>Improvements in reducing handling losses and leaks from all classes of fire protection systems</t>
  </si>
  <si>
    <t>Direct emissions projected to be avoided: 2014 to 2030.</t>
  </si>
  <si>
    <t xml:space="preserve">Improvements in handling losses and leaks from all classes of RAC equipment </t>
  </si>
  <si>
    <t>The continuation of Refrigerant Reclaim Australia’s industry stewardship scheme</t>
  </si>
  <si>
    <t>Decreasing but continuing abatement resulting from the early ban of disposable cylinders</t>
  </si>
  <si>
    <t xml:space="preserve"> 2003 to 2013</t>
  </si>
  <si>
    <t>Indirect emissions reductions, as a result of reduced energy use</t>
  </si>
  <si>
    <t>Direct emissions estimated to be avoided</t>
  </si>
  <si>
    <t>Improvement measure</t>
  </si>
  <si>
    <t>Bank (Mt CO2e)</t>
  </si>
  <si>
    <t>DR2-1</t>
  </si>
  <si>
    <t>DR2-2</t>
  </si>
  <si>
    <t>RV and caravan</t>
  </si>
  <si>
    <t>AC1-2</t>
  </si>
  <si>
    <t>AC1-1</t>
  </si>
  <si>
    <t>AC3-7</t>
  </si>
  <si>
    <t>AC3-6</t>
  </si>
  <si>
    <t>AC3-5</t>
  </si>
  <si>
    <t>VRV/VRF split systems</t>
  </si>
  <si>
    <t>AC3-4</t>
  </si>
  <si>
    <t>Multi split</t>
  </si>
  <si>
    <t>AC3-3</t>
  </si>
  <si>
    <t>AC3-2</t>
  </si>
  <si>
    <t>AC3-1</t>
  </si>
  <si>
    <t>&lt;350 kWr</t>
  </si>
  <si>
    <t>Walk-in coolrooms: small: remote</t>
  </si>
  <si>
    <t>RCFC2-7</t>
  </si>
  <si>
    <t>RCFC2-6</t>
  </si>
  <si>
    <t>RCFC2-5</t>
  </si>
  <si>
    <t>Refrigeration cabinets: remote</t>
  </si>
  <si>
    <t>Walk-in coolrooms: small: Slid-in/Drop-in</t>
  </si>
  <si>
    <t>Refrigeration beverage vending machines</t>
  </si>
  <si>
    <t>Refrigeration cabinets: self-contained</t>
  </si>
  <si>
    <t>Other self contained refrigeration equipment</t>
  </si>
  <si>
    <t>MAC2-5</t>
  </si>
  <si>
    <t>AC - Small AC: Split</t>
  </si>
  <si>
    <t>AC - Small AC: Self-contained</t>
  </si>
  <si>
    <t>RCFC - Transport</t>
  </si>
  <si>
    <t>There is no new sales mix for RCFC - Supermarket as it is assessed as a store mix.</t>
  </si>
  <si>
    <t>Small AC: Self-contained</t>
  </si>
  <si>
    <t>Small AC: Split</t>
  </si>
  <si>
    <t>RCFC: Transport</t>
  </si>
  <si>
    <t>Small AC: Sealed</t>
  </si>
  <si>
    <t>Medium AC: Split &amp; Light Com</t>
  </si>
  <si>
    <t>Total AC</t>
  </si>
  <si>
    <t>Total MAC</t>
  </si>
  <si>
    <t>RCFC: Self Contained</t>
  </si>
  <si>
    <t>RCFC: Remote</t>
  </si>
  <si>
    <t>RCFC: Supermarket</t>
  </si>
  <si>
    <t>Item no</t>
  </si>
  <si>
    <t>Class</t>
  </si>
  <si>
    <t>Segment</t>
  </si>
  <si>
    <t>Application</t>
  </si>
  <si>
    <t>STATIONARY AIR CONDITIONING</t>
  </si>
  <si>
    <t xml:space="preserve">Stationary air conditioning (AC) </t>
  </si>
  <si>
    <t>AC1: Small AC: Self-contained</t>
  </si>
  <si>
    <t>Window/wall</t>
  </si>
  <si>
    <t>Portable AC</t>
  </si>
  <si>
    <t>AC2-1</t>
  </si>
  <si>
    <t>Domestic &amp; light commercial</t>
  </si>
  <si>
    <t>Light commercial</t>
  </si>
  <si>
    <t>AC4: Large AC: Chillers</t>
  </si>
  <si>
    <t>AC4-1</t>
  </si>
  <si>
    <t>AC4-2</t>
  </si>
  <si>
    <t>AC4-3</t>
  </si>
  <si>
    <t>AC4-4</t>
  </si>
  <si>
    <t>AC5: Other</t>
  </si>
  <si>
    <t>MOBILE AIR CONDITIONING</t>
  </si>
  <si>
    <t>Mobile air conditioning (MAC)</t>
  </si>
  <si>
    <t>MAC1: Small Mobile AC</t>
  </si>
  <si>
    <t>MAC1-1</t>
  </si>
  <si>
    <t>MAC1-2</t>
  </si>
  <si>
    <t>MAC1-3</t>
  </si>
  <si>
    <t>Rigid truck and other</t>
  </si>
  <si>
    <t>MAC1-4</t>
  </si>
  <si>
    <t>Truck: articulated</t>
  </si>
  <si>
    <t>MAC1-5</t>
  </si>
  <si>
    <t>Commuter buses</t>
  </si>
  <si>
    <t>Rail</t>
  </si>
  <si>
    <t xml:space="preserve">Passenger rail </t>
  </si>
  <si>
    <t>Locomotive</t>
  </si>
  <si>
    <t>Vehicles: RV and caravan</t>
  </si>
  <si>
    <t>DOMESTIC REFRIGERATION</t>
  </si>
  <si>
    <t>Domestic refrigeration (DR)</t>
  </si>
  <si>
    <t>DR1: Domestic refrig &amp; freezers</t>
  </si>
  <si>
    <t>DR1-1</t>
  </si>
  <si>
    <t>Domestic refrigerators</t>
  </si>
  <si>
    <t>DR1-2</t>
  </si>
  <si>
    <t>Domestic freezers</t>
  </si>
  <si>
    <t>DR2: Portable refrigerators</t>
  </si>
  <si>
    <t>Portable and vehicle refrigeration</t>
  </si>
  <si>
    <t>Vehicle refrigeration</t>
  </si>
  <si>
    <t>REFRIGERATED COLD FOOD CHAIN</t>
  </si>
  <si>
    <t>Self contained (%)</t>
  </si>
  <si>
    <t xml:space="preserve">Refrigerated cold food chain (RCFC) </t>
  </si>
  <si>
    <t>RCFC1: Small Commercial Refrigeration</t>
  </si>
  <si>
    <t>Self-contained</t>
  </si>
  <si>
    <t>RCFC1-7</t>
  </si>
  <si>
    <t>RCFC1-8</t>
  </si>
  <si>
    <t>RCFC2: Medium Commercial Refrigeration</t>
  </si>
  <si>
    <t>Transport refrigeration</t>
  </si>
  <si>
    <t>Process, and mfg. refrigeration (&lt;40 kWr)</t>
  </si>
  <si>
    <t>RCFC3: Supermarket</t>
  </si>
  <si>
    <t>Supermarkets</t>
  </si>
  <si>
    <t>Supermarket refrigeration: small</t>
  </si>
  <si>
    <t>Supermarket refrigeration: medium</t>
  </si>
  <si>
    <t>Supermarket refrigeration: large</t>
  </si>
  <si>
    <t>RCFC4: Transport refrigeration</t>
  </si>
  <si>
    <t>RCFC4-1</t>
  </si>
  <si>
    <t>Mobile refrigeration: road: trailer - inter-modal</t>
  </si>
  <si>
    <t>RCFC4-2</t>
  </si>
  <si>
    <t>Mobile refrigeration: road: diesel drive</t>
  </si>
  <si>
    <t>RCFC4-3</t>
  </si>
  <si>
    <t>Mobile refrigeration: road: off engine</t>
  </si>
  <si>
    <t>Industrial refrigeration</t>
  </si>
  <si>
    <t>RCFC5-1</t>
  </si>
  <si>
    <t>Cold storage and distribution</t>
  </si>
  <si>
    <t>RCFC4-4</t>
  </si>
  <si>
    <t>Mobile refrigeration: marine</t>
  </si>
  <si>
    <t>RCFC5: Process and industrial refrigeration</t>
  </si>
  <si>
    <t>Process and mfg. (&gt;=40 kWr)</t>
  </si>
  <si>
    <t>Fire</t>
  </si>
  <si>
    <t>Metered Dose Inhalers</t>
  </si>
  <si>
    <t>RCFC2-8</t>
  </si>
  <si>
    <t>Bank Setting</t>
  </si>
  <si>
    <t>MAC2-6</t>
  </si>
  <si>
    <t>Other remote equipment</t>
  </si>
  <si>
    <t>MAC2-7</t>
  </si>
  <si>
    <t>Off-road, defence and other.</t>
  </si>
  <si>
    <t>Marine</t>
  </si>
  <si>
    <t>Un-registered</t>
  </si>
  <si>
    <t>Single split system: non-ducted: 1-phase</t>
  </si>
  <si>
    <t>AC2-2</t>
  </si>
  <si>
    <t>Single split system: non-ducted: 3-phase</t>
  </si>
  <si>
    <t>Single split system: ducted: 1-phase</t>
  </si>
  <si>
    <t>Single split system: ducted: 3-phase</t>
  </si>
  <si>
    <t>AC3-8</t>
  </si>
  <si>
    <t>MAC2: Large Mobile AC</t>
  </si>
  <si>
    <t>Commercial or domestic use heat pumps</t>
  </si>
  <si>
    <t>2014</t>
  </si>
  <si>
    <t>2015</t>
  </si>
  <si>
    <t>2016</t>
  </si>
  <si>
    <t>Registered vehicles &lt;3.5t GVM</t>
  </si>
  <si>
    <t>Registered vehicles ≥3.5t GVM</t>
  </si>
  <si>
    <t>Registered vehicles ≥4.5t &amp; &lt;12t GVM</t>
  </si>
  <si>
    <t>Registered vehicles ≥12t GVM</t>
  </si>
  <si>
    <t>Buses and coaches: Small</t>
  </si>
  <si>
    <t>Buses and coaches: Large</t>
  </si>
  <si>
    <t>Milk vat refrigeration (direct expansion)</t>
  </si>
  <si>
    <t>Packaged liquid chillers (incl. milk vat)</t>
  </si>
  <si>
    <t>metric tonnes</t>
  </si>
  <si>
    <t>HFC metric tonne data not available for these years</t>
  </si>
  <si>
    <t>CO2e- ktonnes</t>
  </si>
  <si>
    <t>Totals not calculable as HFC metric tonne data not available for these years</t>
  </si>
  <si>
    <t>HCFC-Mix (excl. 123)</t>
  </si>
  <si>
    <t xml:space="preserve"> Category Code</t>
  </si>
  <si>
    <t>AC2: Small AC: Split</t>
  </si>
  <si>
    <t>AC3: Medium AC: Ducted &amp; light commercial</t>
  </si>
  <si>
    <t>HW Heat pumps</t>
  </si>
  <si>
    <t>Heat pump clothes dryers</t>
  </si>
  <si>
    <t>Registered marine vessels and pleasure craft.</t>
  </si>
  <si>
    <t>RCFC5-3</t>
  </si>
  <si>
    <t>Units</t>
  </si>
  <si>
    <t>2013</t>
  </si>
  <si>
    <t>HFO-1234/1233</t>
  </si>
  <si>
    <t>Note: Above chart excludes refrigerants with GWP&lt;10.</t>
  </si>
  <si>
    <t>NON RAC APPLICATIONS</t>
  </si>
  <si>
    <t>Total usage (Mt CO2e)</t>
  </si>
  <si>
    <t>Total usage (kg)</t>
  </si>
  <si>
    <t>Summary of usage</t>
  </si>
  <si>
    <t>Total usage = Service usage + OEM usage + Charge new equipment + Retro-fit existing equipment</t>
  </si>
  <si>
    <t>CHF3 Taxonomy</t>
  </si>
  <si>
    <t>Bank projections by class and segment</t>
  </si>
  <si>
    <t>Refrigerant recycled</t>
  </si>
  <si>
    <t>Refrigerant reclaimed</t>
  </si>
  <si>
    <t>REFRIGERANT RECYCLE AND RECLAIM</t>
  </si>
  <si>
    <t>AU Phase-down</t>
  </si>
  <si>
    <t>MoP Phase-down</t>
  </si>
  <si>
    <t>New equipment sales mix by equipment type: Input units</t>
  </si>
  <si>
    <t>Large MAC: Registered buses (&gt;12 GMT)</t>
  </si>
  <si>
    <t>Large AC: Chillers: &gt;1000 kWr</t>
  </si>
  <si>
    <t>Medium AC: Split system: ducted</t>
  </si>
  <si>
    <t>Small AC: Single split: non-ducted</t>
  </si>
  <si>
    <t xml:space="preserve">Small AC: Sealed: Non-Ducted: Unitary 0-10 kWr </t>
  </si>
  <si>
    <t>New equipment sales mix by segment: Aggregated mass output</t>
  </si>
  <si>
    <t>Domestic refrigeration: Refrigerators and freezers (excl. portable and transport)</t>
  </si>
  <si>
    <t>RCFC - Self contained: Refrigeration cabinets: self-contained</t>
  </si>
  <si>
    <t>RCFC - Remote: Walk-in coolrooms: medium</t>
  </si>
  <si>
    <t>RCFC - Transport: Mobile refrig: road: trailer - inter-modal</t>
  </si>
  <si>
    <t>2012</t>
  </si>
  <si>
    <t>2017</t>
  </si>
  <si>
    <t>2018</t>
  </si>
  <si>
    <t>Refrigerant (Tonnes)</t>
  </si>
  <si>
    <t>Charge &lt; 800 grams</t>
  </si>
  <si>
    <t>HFC-32 (%)</t>
  </si>
  <si>
    <t>≥ 800 grams and &lt; 2.6 kg</t>
  </si>
  <si>
    <t>≥ 2.6 kg and &lt; 4.0 kg</t>
  </si>
  <si>
    <t>≥ 4 kg and &lt; 6.0 kg</t>
  </si>
  <si>
    <t>≥ 6 kg and &lt; 12.0 kg</t>
  </si>
  <si>
    <t>≥ 12 kg and &lt; 20 kg</t>
  </si>
  <si>
    <t>≥ 20 kg</t>
  </si>
  <si>
    <t>B4.2: Stationary AC: Pre-charged equipment</t>
  </si>
  <si>
    <t>Appendix B:</t>
  </si>
  <si>
    <t>Issue:</t>
  </si>
  <si>
    <t>B1: CHF3 Taxonomy</t>
  </si>
  <si>
    <t>Date:</t>
  </si>
  <si>
    <t>B2.1: New equipment sales mix by equipment type: Input units</t>
  </si>
  <si>
    <t>Prepared by:</t>
  </si>
  <si>
    <t>Peter Brodribb</t>
  </si>
  <si>
    <t>B2.2: New equipment sales mix by product category: Refrigerant mass outputs</t>
  </si>
  <si>
    <t xml:space="preserve">Company: </t>
  </si>
  <si>
    <t>Expert Group</t>
  </si>
  <si>
    <t>B3: Bank projections by class and segment</t>
  </si>
  <si>
    <t>Scenarios selected</t>
  </si>
  <si>
    <t>B4.1: Bulk imports and pre-charged equipment imports</t>
  </si>
  <si>
    <t>Sales Mix</t>
  </si>
  <si>
    <t>B4.2: Stationary AC: Pre-charged equipment imports</t>
  </si>
  <si>
    <t>Leak Rates</t>
  </si>
  <si>
    <t>B5: Usage in tonnes, and CO2e versus phase down schedules</t>
  </si>
  <si>
    <t>Disclaimer</t>
  </si>
  <si>
    <t>Bank: 2019 by Application (tonnes)</t>
  </si>
  <si>
    <t>Bank: 2019 by Application  (Mt CO2e)</t>
  </si>
  <si>
    <t>Bank: 2019 by Species (tonnes)</t>
  </si>
  <si>
    <t>Cold Hard Facts 2020</t>
  </si>
  <si>
    <t>© Commonwealth of Australia 2020</t>
  </si>
  <si>
    <t>HCFCs are not included in the above chart as emissions of ODS are not counted as part of the GHGs reported under the Kyoto Protocol</t>
  </si>
  <si>
    <t xml:space="preserve">of the United Nations Framework Convention on Climate Change, as they managed through the Montreal Protocol. </t>
  </si>
  <si>
    <t>B4.1: Bulk imports and pre-charged equipment imports from 2006 to 2019</t>
  </si>
  <si>
    <t>Table A: Bulk import data</t>
  </si>
  <si>
    <t>Table B: Pre-charged equipment imports (tonnes)</t>
  </si>
  <si>
    <t>HFO/HFC Blend</t>
  </si>
  <si>
    <t>Table C: Pre-charged equipment imports (units)</t>
  </si>
  <si>
    <t>Residential and commercial use air-conditioning</t>
  </si>
  <si>
    <t>Motor vehicle, watercraft or aircraft air-conditioning and refrig.</t>
  </si>
  <si>
    <t>Domestic use refrigeration</t>
  </si>
  <si>
    <t>Commercial use refrigeration</t>
  </si>
  <si>
    <t xml:space="preserve">Source: Department of Agriculture, Water and the Environment, February 2020 </t>
  </si>
  <si>
    <t>‘Domestic use air conditioning’ and ‘Commercial use air conditioning’ categories from 2012 to 2019.</t>
  </si>
  <si>
    <t>Table A: Pre-charged equipment imports reported with a charge less than 12.0 kg from 2012 to 2019 (tonnes and units).</t>
  </si>
  <si>
    <t>Table C: Charge size category and most common stationary AC type.</t>
  </si>
  <si>
    <t>Charge range</t>
  </si>
  <si>
    <t>Most common stationary AC types</t>
  </si>
  <si>
    <t>&lt; 800 grams</t>
  </si>
  <si>
    <t>Packaged room air conditioning units intended to be inserted through a hole in a wall or through a window generally referred to as ‘window/wall’ units.         Dehumidifiers and portable air conditioning predominantly for domestic use.</t>
  </si>
  <si>
    <t>Non-ducted split systems covering a broad class of equipment that employs an outdoor unit combined with single or multiple indoor units in a variety of styles such as wall hung, cassette, console and under ceiling units, all designed for different applications.</t>
  </si>
  <si>
    <t>Wall hung split systems with a nominal capacity of less than 10 kW dominates this charge range category.</t>
  </si>
  <si>
    <t>≥ 2.6 kg and &lt; 4 kg</t>
  </si>
  <si>
    <t>≥ 4 kg and &lt; 6 kg</t>
  </si>
  <si>
    <t>Ducted split systems used in domestic and light commercial applications where the indoor unit is connected to rigid or flexible duct which is ducted around the building to supply air to the conditioned space. Ducted split systems with a nominal capacity from 10 to 18 kW are the most common type in the 2.6 kg to 6 kg charge size categories.</t>
  </si>
  <si>
    <t>≥ 6 kg and &lt; 12 kg</t>
  </si>
  <si>
    <t>Multi split systems and small variable refrigerant volume/flow (VRV/F) split systems up to 18 kW are typically have charges from 2.6 kg to 4 kg.</t>
  </si>
  <si>
    <r>
      <t>Large VRV/F split systems (with multiple indoor units and nominal capacities ranging from 18 to 60 kW) which are emerging as the preferred technology for medium sized commercial buildings, schools and other multi-purpose buildings, typically have charges ranging from</t>
    </r>
    <r>
      <rPr>
        <sz val="11"/>
        <color rgb="FF000000"/>
        <rFont val="Calibri"/>
        <family val="2"/>
      </rPr>
      <t xml:space="preserve"> 6 kg to 12 kg.</t>
    </r>
  </si>
  <si>
    <r>
      <t xml:space="preserve">Roof top packaged air conditioning systems, with generally larger capacities than the previous categories, and that use high static pressure fans which allow long duct runs, typically have charges less than </t>
    </r>
    <r>
      <rPr>
        <sz val="11"/>
        <color rgb="FF000000"/>
        <rFont val="Calibri"/>
        <family val="2"/>
      </rPr>
      <t>12 kg.</t>
    </r>
  </si>
  <si>
    <t>Close control or precision air conditioning systems employed in applications where air quality requirements are specified, such as in computer rooms, data processing centres, telecommunication facilities, medical technology, clean rooms for production of electronic components and pharmaceuticals, and other industrial process areas, are sold in small quantities relative to other Medium AC technology types, and typically have charges of 2 x 15 kg.</t>
  </si>
  <si>
    <t>Table B: Pre-charged equipment imports reported with a charge greater than and equal to 12 kg from 2012 to 2019 (tonnes and units).</t>
  </si>
  <si>
    <t>Chillers for space cooling in large commercial buildings is the main application. Chillers that use scroll compressor technology typically use HFC- 410A, as well as HFC-407C.</t>
  </si>
  <si>
    <t>Chillers that use screw and centrifugal compressor technology typically use HFC-134a and have large charges up to several tonnes. </t>
  </si>
  <si>
    <t>Alternative refrigerants are emerging in this category including HFC-32 and HFO/HFC blends, and HFOs.</t>
  </si>
  <si>
    <t>The above categories are a general guide, and there are exceptions to these guides.</t>
  </si>
  <si>
    <t>Filtering out equipment with charges less than 800 grams, and greater than 2,600 grams, excludes the majority of the small portable AC and window wall units that are typically under 800 grams. However, there are some small (e.g. 2.5 kW) wall hung split systems with HFC-32 charges below 800 grams.</t>
  </si>
  <si>
    <t>The ≥ 800 grams and &lt; 2.6 kg dataset does capture some smaller multi-split systems, for example the Fujitsu 2 or 3 head multi split systems (model AOTG24, 6.8 kW cool/8.0 kW heat) containing 2,200 grams of HFC-410A, whereas the 3 or 4 head multi split system (model AOTG30, 8.0 kW cool/9.6 kW heat) contains 2,800 grams.</t>
  </si>
  <si>
    <t>1. Some previously published values have been corrected due to better data available from the Department.</t>
  </si>
  <si>
    <t xml:space="preserve">2. Table B data does not include all equipment imports with a design charge greater than and equal to 12.0 kg as some suppliers charge equipment locally. </t>
  </si>
  <si>
    <t>Not all new sale mix equipment categories are displayed.</t>
  </si>
  <si>
    <t>The views and opinions expressed in this publication are those of the authors and do not necessarily reflect those of the Australian Government or the Department of Agriculture, Water and the Environment.
While due care and skill have been exercised in preparing and compiling the information and data in this publication, the authors and the Department of Agriculture, Water and the Environment, its employees and advisers disclaim all liability, including liability for negligence and for any loss, damage, injury, expense or cost incurred by any person as a result of accessing, using or relying on any of the information or data in this publication to the maximum extent permitted by law.
ISBN: XX
For bibliographic purposes this report may be cited as: Cold Hard Facts 2020, Peter Brodribb and Michael McCann 2020, Canberra.
© Commonwealth of Australia 2020
This work is copyright. You may download, display, print and reproduce this material in unaltered form only (retaining this notice) for your personal, non-commercial use or use within your organisation. Apart from any use as permitted under the Copyright Act 1968, all other rights are reserved. Requests and enquiries concerning reproduction and rights should be addressed to Department of Agriculture, Water and the Environment, Public Affairs, GPO Box 787 Canberra ACT 2601 or email copyright@awe.gov.au.</t>
  </si>
  <si>
    <t xml:space="preserve">Montreal Protocol HFC baseline for Australia is 10,813,465 t CO2e, and the control limit for 2019 is 90% of the baseline equating to 9.732 Mt CO2e. </t>
  </si>
  <si>
    <t xml:space="preserve">Final V1.0 170820 </t>
  </si>
  <si>
    <t>Some previously published values have been corrected due to better data available from the Department.</t>
  </si>
  <si>
    <t>CO2e values are based on AR4, Fourth Assessment Report of the IPCE UNFCCC. Australia’s legally binding emission obligations under the second Kyoto Protocol commitment period are calculated based on AR4.</t>
  </si>
  <si>
    <t>The bulk import values are net values imported that excludes the 5% allowance for the heel and substances exported.</t>
  </si>
  <si>
    <t>The bulk import Mt CO2e values above vary slightly to UNEP, Ozone Secretariat values as reported amount is calculated based on imports, less exports, less destruction.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</si>
</sst>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0.0"/>
    <numFmt numFmtId="166" formatCode="0.0%"/>
    <numFmt numFmtId="167" formatCode="#,##0.000"/>
    <numFmt numFmtId="168" formatCode="0.000"/>
    <numFmt numFmtId="169" formatCode="#,##0.0"/>
    <numFmt numFmtId="170" formatCode="[$-C09]dd\-mmmm\-yyyy;@"/>
  </numFmts>
  <fonts count="69" x14ac:knownFonts="1">
    <font>
      <sz val="11"/>
      <color theme="1"/>
      <name val="Calibri"/>
      <family val="2"/>
      <scheme val="minor"/>
    </font>
    <font>
      <sz val="12"/>
      <color theme="1"/>
      <name val="Calibri"/>
      <family val="2"/>
    </font>
    <font>
      <sz val="12"/>
      <color theme="1"/>
      <name val="Calibri"/>
      <family val="2"/>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sz val="10"/>
      <name val="Verdana"/>
      <family val="2"/>
    </font>
    <font>
      <sz val="12"/>
      <color indexed="9"/>
      <name val="Calibri"/>
      <family val="2"/>
      <scheme val="minor"/>
    </font>
    <font>
      <sz val="12"/>
      <name val="Calibri"/>
      <family val="2"/>
      <scheme val="minor"/>
    </font>
    <font>
      <sz val="10"/>
      <name val="Arial"/>
      <family val="2"/>
    </font>
    <font>
      <sz val="11"/>
      <color theme="1"/>
      <name val="Calibri"/>
      <family val="2"/>
      <scheme val="minor"/>
    </font>
    <font>
      <b/>
      <sz val="10"/>
      <name val="Arial"/>
      <family val="2"/>
    </font>
    <font>
      <u/>
      <sz val="12"/>
      <color theme="10"/>
      <name val="Calibri"/>
      <family val="2"/>
      <scheme val="minor"/>
    </font>
    <font>
      <u/>
      <sz val="12"/>
      <color theme="11"/>
      <name val="Calibri"/>
      <family val="2"/>
      <scheme val="minor"/>
    </font>
    <font>
      <sz val="12"/>
      <color rgb="FF000000"/>
      <name val="Calibri"/>
      <family val="2"/>
      <scheme val="minor"/>
    </font>
    <font>
      <sz val="12"/>
      <color theme="0"/>
      <name val="Calibri"/>
      <family val="2"/>
      <scheme val="minor"/>
    </font>
    <font>
      <sz val="9"/>
      <color indexed="81"/>
      <name val="Tahoma"/>
      <family val="2"/>
    </font>
    <font>
      <b/>
      <sz val="9"/>
      <color indexed="81"/>
      <name val="Tahoma"/>
      <family val="2"/>
    </font>
    <font>
      <sz val="10"/>
      <color theme="1"/>
      <name val="Times New Roman"/>
      <family val="1"/>
    </font>
    <font>
      <sz val="7"/>
      <color theme="1"/>
      <name val="Times New Roman"/>
      <family val="1"/>
    </font>
    <font>
      <b/>
      <sz val="24"/>
      <color rgb="FF15B0DE"/>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Wingdings"/>
      <charset val="2"/>
    </font>
    <font>
      <sz val="11"/>
      <color theme="1"/>
      <name val="Times New Roman"/>
      <family val="1"/>
    </font>
    <font>
      <vertAlign val="subscript"/>
      <sz val="11"/>
      <color theme="1"/>
      <name val="Times New Roman"/>
      <family val="1"/>
    </font>
    <font>
      <vertAlign val="superscript"/>
      <sz val="11"/>
      <color theme="1"/>
      <name val="Times New Roman"/>
      <family val="1"/>
    </font>
    <font>
      <b/>
      <sz val="11"/>
      <color theme="1"/>
      <name val="Times New Roman"/>
      <family val="1"/>
    </font>
    <font>
      <i/>
      <sz val="11"/>
      <color theme="1"/>
      <name val="Times New Roman"/>
      <family val="1"/>
    </font>
    <font>
      <i/>
      <vertAlign val="subscript"/>
      <sz val="11"/>
      <color theme="1"/>
      <name val="Times New Roman"/>
      <family val="1"/>
    </font>
    <font>
      <i/>
      <vertAlign val="superscript"/>
      <sz val="11"/>
      <color theme="1"/>
      <name val="Times New Roman"/>
      <family val="1"/>
    </font>
    <font>
      <sz val="11"/>
      <color rgb="FF000000"/>
      <name val="Calibri"/>
      <family val="2"/>
      <scheme val="minor"/>
    </font>
    <font>
      <sz val="10"/>
      <color indexed="81"/>
      <name val="Calibri"/>
      <family val="2"/>
    </font>
    <font>
      <sz val="11"/>
      <color rgb="FF3F3F76"/>
      <name val="Calibri"/>
      <family val="2"/>
      <scheme val="minor"/>
    </font>
    <font>
      <b/>
      <sz val="11"/>
      <color rgb="FFFA7D00"/>
      <name val="Calibri"/>
      <family val="2"/>
      <scheme val="minor"/>
    </font>
    <font>
      <sz val="11"/>
      <color indexed="9"/>
      <name val="Calibri"/>
      <family val="2"/>
      <scheme val="minor"/>
    </font>
    <font>
      <u/>
      <sz val="11"/>
      <color theme="10"/>
      <name val="Calibri"/>
      <family val="2"/>
      <scheme val="minor"/>
    </font>
    <font>
      <u/>
      <sz val="11"/>
      <color theme="11"/>
      <name val="Calibri"/>
      <family val="2"/>
      <scheme val="minor"/>
    </font>
    <font>
      <sz val="12"/>
      <color theme="0"/>
      <name val="Times New Roman"/>
      <family val="1"/>
    </font>
    <font>
      <b/>
      <sz val="14"/>
      <name val="Arial"/>
      <family val="2"/>
    </font>
    <font>
      <u/>
      <sz val="10"/>
      <color indexed="12"/>
      <name val="Arial"/>
      <family val="2"/>
    </font>
    <font>
      <sz val="11"/>
      <color indexed="8"/>
      <name val="Calibri"/>
      <family val="2"/>
      <scheme val="minor"/>
    </font>
    <font>
      <sz val="12"/>
      <color indexed="8"/>
      <name val="Calibri"/>
      <family val="2"/>
    </font>
    <font>
      <b/>
      <sz val="12"/>
      <name val="Arial"/>
      <family val="2"/>
    </font>
    <font>
      <b/>
      <sz val="11"/>
      <color indexed="8"/>
      <name val="Calibri"/>
      <family val="2"/>
      <scheme val="minor"/>
    </font>
    <font>
      <sz val="9"/>
      <color rgb="FF000000"/>
      <name val="Calibri"/>
      <family val="2"/>
    </font>
    <font>
      <sz val="10"/>
      <color rgb="FF000000"/>
      <name val="Calibri"/>
      <family val="2"/>
    </font>
    <font>
      <b/>
      <sz val="9"/>
      <color rgb="FF000000"/>
      <name val="Calibri"/>
      <family val="2"/>
    </font>
    <font>
      <b/>
      <sz val="12"/>
      <color theme="1"/>
      <name val="Calibri"/>
      <family val="2"/>
    </font>
    <font>
      <b/>
      <sz val="16"/>
      <color theme="1"/>
      <name val="Calibri"/>
      <family val="2"/>
      <scheme val="minor"/>
    </font>
    <font>
      <sz val="14"/>
      <name val="Verdana"/>
      <family val="2"/>
    </font>
    <font>
      <sz val="11"/>
      <color theme="1"/>
      <name val="Calibri"/>
      <family val="2"/>
    </font>
    <font>
      <b/>
      <sz val="11"/>
      <color theme="1"/>
      <name val="Calibri"/>
      <family val="2"/>
    </font>
    <font>
      <sz val="11"/>
      <color rgb="FF000000"/>
      <name val="Calibri"/>
      <family val="2"/>
    </font>
    <font>
      <sz val="10"/>
      <color rgb="FF000000"/>
      <name val="Tahoma"/>
      <family val="2"/>
    </font>
  </fonts>
  <fills count="22">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indexed="43"/>
        <bgColor indexed="64"/>
      </patternFill>
    </fill>
    <fill>
      <patternFill patternType="solid">
        <fgColor indexed="44"/>
        <bgColor indexed="64"/>
      </patternFill>
    </fill>
    <fill>
      <patternFill patternType="solid">
        <fgColor theme="1"/>
        <bgColor indexed="64"/>
      </patternFill>
    </fill>
    <fill>
      <patternFill patternType="solid">
        <fgColor theme="8" tint="0.79998168889431442"/>
        <bgColor indexed="64"/>
      </patternFill>
    </fill>
    <fill>
      <patternFill patternType="solid">
        <fgColor indexed="6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9" tint="0.79998168889431442"/>
        <bgColor indexed="65"/>
      </patternFill>
    </fill>
    <fill>
      <patternFill patternType="solid">
        <fgColor rgb="FF000000"/>
        <bgColor indexed="64"/>
      </patternFill>
    </fill>
    <fill>
      <patternFill patternType="solid">
        <fgColor rgb="FFCCFFFF"/>
        <bgColor indexed="64"/>
      </patternFill>
    </fill>
    <fill>
      <patternFill patternType="solid">
        <fgColor indexed="20"/>
        <bgColor indexed="64"/>
      </patternFill>
    </fill>
    <fill>
      <patternFill patternType="solid">
        <fgColor theme="8" tint="0.39997558519241921"/>
        <bgColor indexed="64"/>
      </patternFill>
    </fill>
    <fill>
      <patternFill patternType="solid">
        <fgColor theme="0" tint="-4.9989318521683403E-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hair">
        <color auto="1"/>
      </top>
      <bottom style="hair">
        <color auto="1"/>
      </bottom>
      <diagonal/>
    </border>
    <border>
      <left/>
      <right style="thin">
        <color auto="1"/>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style="medium">
        <color auto="1"/>
      </left>
      <right style="medium">
        <color rgb="FFFFFFFF"/>
      </right>
      <top style="medium">
        <color auto="1"/>
      </top>
      <bottom style="medium">
        <color rgb="FF000000"/>
      </bottom>
      <diagonal/>
    </border>
    <border>
      <left/>
      <right style="medium">
        <color rgb="FFFFFFFF"/>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auto="1"/>
      </right>
      <top style="thin">
        <color auto="1"/>
      </top>
      <bottom/>
      <diagonal/>
    </border>
    <border>
      <left style="medium">
        <color rgb="FF000000"/>
      </left>
      <right style="medium">
        <color rgb="FF000000"/>
      </right>
      <top style="thin">
        <color auto="1"/>
      </top>
      <bottom style="medium">
        <color rgb="FF000000"/>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rgb="FF000000"/>
      </right>
      <top/>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s>
  <cellStyleXfs count="5887">
    <xf numFmtId="0" fontId="0" fillId="0" borderId="0"/>
    <xf numFmtId="0" fontId="19" fillId="0" borderId="0"/>
    <xf numFmtId="9" fontId="16" fillId="0" borderId="0" applyFont="0" applyFill="0" applyBorder="0" applyAlignment="0" applyProtection="0"/>
    <xf numFmtId="0" fontId="23" fillId="0" borderId="0"/>
    <xf numFmtId="0" fontId="22" fillId="0" borderId="0">
      <protection locked="0"/>
    </xf>
    <xf numFmtId="9" fontId="23" fillId="0" borderId="0" applyFont="0" applyFill="0" applyBorder="0" applyAlignment="0" applyProtection="0"/>
    <xf numFmtId="9" fontId="2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5"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3"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1"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10"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8" fillId="0" borderId="0" applyFon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2" fillId="0" borderId="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47" fillId="13" borderId="16" applyNumberFormat="0" applyFont="0" applyAlignment="0" applyProtection="0"/>
    <xf numFmtId="0" fontId="48" fillId="14" borderId="16" applyNumberFormat="0" applyAlignment="0" applyProtection="0"/>
    <xf numFmtId="0" fontId="7" fillId="15" borderId="1" applyNumberFormat="0" applyFont="0" applyAlignment="0" applyProtection="0"/>
    <xf numFmtId="0" fontId="23" fillId="16" borderId="0" applyNumberFormat="0" applyFont="0" applyBorder="0" applyAlignment="0" applyProtection="0"/>
    <xf numFmtId="0" fontId="23" fillId="15" borderId="20"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9" fontId="6" fillId="0" borderId="0" applyFont="0" applyFill="0" applyBorder="0" applyAlignment="0" applyProtection="0"/>
    <xf numFmtId="0" fontId="6" fillId="0" borderId="0"/>
    <xf numFmtId="0" fontId="6" fillId="15" borderId="1"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7" fillId="0" borderId="0"/>
    <xf numFmtId="0" fontId="5" fillId="0" borderId="0"/>
    <xf numFmtId="0" fontId="22" fillId="4" borderId="0">
      <protection locked="0"/>
    </xf>
    <xf numFmtId="0" fontId="22" fillId="5" borderId="6">
      <alignment horizontal="center" vertical="center"/>
      <protection locked="0"/>
    </xf>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22" fillId="0" borderId="0" applyFont="0" applyFill="0" applyBorder="0" applyAlignment="0" applyProtection="0"/>
    <xf numFmtId="0" fontId="22" fillId="19" borderId="0">
      <protection locked="0"/>
    </xf>
    <xf numFmtId="0" fontId="24" fillId="5" borderId="0">
      <alignment vertical="center"/>
      <protection locked="0"/>
    </xf>
    <xf numFmtId="0" fontId="24" fillId="0" borderId="0">
      <protection locked="0"/>
    </xf>
    <xf numFmtId="0" fontId="53" fillId="0" borderId="0">
      <protection locked="0"/>
    </xf>
    <xf numFmtId="0" fontId="54" fillId="0" borderId="0" applyNumberFormat="0" applyFill="0" applyBorder="0" applyAlignment="0" applyProtection="0">
      <alignment vertical="top"/>
      <protection locked="0"/>
    </xf>
    <xf numFmtId="0" fontId="22" fillId="4" borderId="0">
      <protection locked="0"/>
    </xf>
    <xf numFmtId="0" fontId="22" fillId="0" borderId="0"/>
    <xf numFmtId="0" fontId="5" fillId="0" borderId="0"/>
    <xf numFmtId="0" fontId="5" fillId="0" borderId="0"/>
    <xf numFmtId="0" fontId="22" fillId="0" borderId="0"/>
    <xf numFmtId="170" fontId="22" fillId="0" borderId="0"/>
    <xf numFmtId="0" fontId="22" fillId="0" borderId="0"/>
    <xf numFmtId="0" fontId="5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6" fillId="0" borderId="0" applyFont="0" applyFill="0" applyBorder="0" applyAlignment="0" applyProtection="0"/>
    <xf numFmtId="9" fontId="19" fillId="0" borderId="0" applyFont="0" applyFill="0" applyBorder="0" applyAlignment="0" applyProtection="0"/>
    <xf numFmtId="0" fontId="22" fillId="5" borderId="7">
      <alignment vertical="center"/>
      <protection locked="0"/>
    </xf>
    <xf numFmtId="0" fontId="57" fillId="0" borderId="0">
      <protection locked="0"/>
    </xf>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5" borderId="1" applyNumberFormat="0" applyFont="0" applyAlignment="0" applyProtection="0"/>
    <xf numFmtId="0" fontId="48" fillId="14" borderId="16" applyNumberFormat="0" applyFont="0" applyBorder="0" applyAlignment="0" applyProtection="0"/>
    <xf numFmtId="9" fontId="5" fillId="0" borderId="0" applyFont="0" applyFill="0" applyBorder="0" applyAlignment="0" applyProtection="0"/>
    <xf numFmtId="0" fontId="5" fillId="0" borderId="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9" fontId="3" fillId="0" borderId="0" applyFont="0" applyFill="0" applyBorder="0" applyAlignment="0" applyProtection="0"/>
  </cellStyleXfs>
  <cellXfs count="232">
    <xf numFmtId="0" fontId="0" fillId="0" borderId="0" xfId="0"/>
    <xf numFmtId="0" fontId="0" fillId="0" borderId="3" xfId="0" applyBorder="1"/>
    <xf numFmtId="0" fontId="0" fillId="0" borderId="1" xfId="0" applyFont="1" applyBorder="1" applyAlignment="1">
      <alignment horizontal="center" vertical="center" wrapText="1"/>
    </xf>
    <xf numFmtId="0" fontId="0" fillId="0" borderId="3" xfId="0" applyBorder="1" applyAlignment="1">
      <alignment horizontal="right"/>
    </xf>
    <xf numFmtId="3" fontId="0" fillId="0" borderId="3" xfId="0" applyNumberFormat="1" applyFill="1" applyBorder="1" applyAlignment="1">
      <alignment horizontal="center"/>
    </xf>
    <xf numFmtId="3" fontId="0" fillId="0" borderId="4" xfId="0" applyNumberFormat="1" applyFill="1" applyBorder="1" applyAlignment="1">
      <alignment horizontal="center"/>
    </xf>
    <xf numFmtId="0" fontId="0" fillId="0" borderId="4" xfId="0" applyBorder="1" applyAlignment="1">
      <alignment horizontal="right"/>
    </xf>
    <xf numFmtId="3" fontId="0" fillId="7" borderId="3" xfId="0" applyNumberFormat="1" applyFill="1" applyBorder="1" applyAlignment="1">
      <alignment horizontal="center"/>
    </xf>
    <xf numFmtId="3" fontId="0" fillId="7" borderId="4" xfId="0" applyNumberFormat="1" applyFill="1" applyBorder="1" applyAlignment="1">
      <alignment horizontal="center"/>
    </xf>
    <xf numFmtId="0" fontId="0" fillId="0" borderId="0" xfId="0" applyBorder="1" applyAlignment="1">
      <alignment horizontal="center"/>
    </xf>
    <xf numFmtId="3" fontId="0" fillId="0" borderId="0" xfId="0" applyNumberFormat="1"/>
    <xf numFmtId="0" fontId="17" fillId="0" borderId="0" xfId="0" applyFont="1"/>
    <xf numFmtId="9" fontId="0" fillId="0" borderId="0" xfId="0" applyNumberFormat="1"/>
    <xf numFmtId="9" fontId="0" fillId="0" borderId="0" xfId="35" applyFont="1" applyAlignment="1">
      <alignment horizontal="center"/>
    </xf>
    <xf numFmtId="165" fontId="0" fillId="0" borderId="0" xfId="0" applyNumberFormat="1" applyAlignment="1">
      <alignment horizontal="center"/>
    </xf>
    <xf numFmtId="0" fontId="0" fillId="0" borderId="2" xfId="0" applyFont="1" applyBorder="1"/>
    <xf numFmtId="0" fontId="0" fillId="0" borderId="3" xfId="0" applyFont="1" applyBorder="1"/>
    <xf numFmtId="0" fontId="0" fillId="0" borderId="1" xfId="0" applyBorder="1"/>
    <xf numFmtId="0" fontId="18" fillId="0" borderId="0" xfId="0" applyFont="1"/>
    <xf numFmtId="9" fontId="0" fillId="0" borderId="1" xfId="0" applyNumberFormat="1" applyBorder="1" applyAlignment="1">
      <alignment horizontal="center"/>
    </xf>
    <xf numFmtId="0" fontId="21" fillId="0" borderId="1" xfId="0" applyFont="1" applyBorder="1" applyAlignment="1">
      <alignment horizontal="center" wrapText="1"/>
    </xf>
    <xf numFmtId="0" fontId="0" fillId="0" borderId="1" xfId="0" applyBorder="1" applyAlignment="1">
      <alignment horizontal="center"/>
    </xf>
    <xf numFmtId="0" fontId="0" fillId="9" borderId="1" xfId="0" applyFill="1" applyBorder="1" applyAlignment="1">
      <alignment horizontal="center"/>
    </xf>
    <xf numFmtId="165" fontId="21" fillId="0" borderId="1" xfId="0" applyNumberFormat="1" applyFont="1" applyBorder="1" applyAlignment="1">
      <alignment horizontal="center" wrapText="1"/>
    </xf>
    <xf numFmtId="165" fontId="0" fillId="0" borderId="1" xfId="0" applyNumberFormat="1" applyFont="1" applyBorder="1" applyAlignment="1">
      <alignment horizontal="center" vertical="center" wrapText="1"/>
    </xf>
    <xf numFmtId="165" fontId="0" fillId="0" borderId="1" xfId="0" applyNumberFormat="1"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165" fontId="21" fillId="0" borderId="0" xfId="0" applyNumberFormat="1" applyFont="1" applyBorder="1" applyAlignment="1">
      <alignment horizontal="center" wrapText="1"/>
    </xf>
    <xf numFmtId="165" fontId="0" fillId="0" borderId="0" xfId="0" applyNumberFormat="1" applyFont="1" applyBorder="1" applyAlignment="1">
      <alignment horizontal="center" vertical="center" wrapText="1"/>
    </xf>
    <xf numFmtId="165" fontId="0" fillId="0" borderId="0" xfId="0" applyNumberFormat="1" applyBorder="1" applyAlignment="1">
      <alignment horizontal="center"/>
    </xf>
    <xf numFmtId="2" fontId="21" fillId="0" borderId="1" xfId="0" applyNumberFormat="1" applyFont="1" applyBorder="1" applyAlignment="1">
      <alignment horizontal="center" wrapText="1"/>
    </xf>
    <xf numFmtId="2" fontId="0" fillId="0" borderId="1" xfId="0" applyNumberFormat="1" applyBorder="1" applyAlignment="1">
      <alignment horizontal="center"/>
    </xf>
    <xf numFmtId="2" fontId="0" fillId="0" borderId="0" xfId="0" applyNumberFormat="1" applyBorder="1" applyAlignment="1">
      <alignment horizontal="center"/>
    </xf>
    <xf numFmtId="9" fontId="21" fillId="0" borderId="0" xfId="726" applyFont="1" applyBorder="1" applyAlignment="1">
      <alignment horizontal="center" wrapText="1"/>
    </xf>
    <xf numFmtId="166" fontId="0" fillId="0" borderId="1" xfId="0" applyNumberFormat="1" applyBorder="1" applyAlignment="1">
      <alignment horizontal="center"/>
    </xf>
    <xf numFmtId="1" fontId="0" fillId="0" borderId="1" xfId="0" applyNumberFormat="1" applyBorder="1" applyAlignment="1">
      <alignment horizontal="center"/>
    </xf>
    <xf numFmtId="2" fontId="0" fillId="0" borderId="1" xfId="0" applyNumberFormat="1" applyFont="1" applyBorder="1" applyAlignment="1">
      <alignment horizontal="center" vertical="center" wrapText="1"/>
    </xf>
    <xf numFmtId="167" fontId="0" fillId="7" borderId="3" xfId="0" applyNumberFormat="1" applyFill="1" applyBorder="1" applyAlignment="1">
      <alignment horizontal="center"/>
    </xf>
    <xf numFmtId="167" fontId="0" fillId="7" borderId="4" xfId="0" applyNumberFormat="1" applyFill="1" applyBorder="1" applyAlignment="1">
      <alignment horizontal="center"/>
    </xf>
    <xf numFmtId="167" fontId="0" fillId="0" borderId="3" xfId="0" applyNumberFormat="1" applyFill="1" applyBorder="1" applyAlignment="1">
      <alignment horizontal="center"/>
    </xf>
    <xf numFmtId="167" fontId="0" fillId="0" borderId="4" xfId="0" applyNumberFormat="1" applyFill="1" applyBorder="1" applyAlignment="1">
      <alignment horizontal="center"/>
    </xf>
    <xf numFmtId="0" fontId="0" fillId="0" borderId="1" xfId="0" applyNumberFormat="1" applyFont="1" applyBorder="1"/>
    <xf numFmtId="3" fontId="0" fillId="0" borderId="1" xfId="0" applyNumberFormat="1" applyBorder="1" applyAlignment="1">
      <alignment horizontal="center"/>
    </xf>
    <xf numFmtId="0" fontId="0" fillId="0" borderId="0" xfId="0" applyBorder="1" applyAlignment="1">
      <alignment horizontal="right"/>
    </xf>
    <xf numFmtId="167" fontId="0" fillId="0" borderId="0" xfId="0" applyNumberFormat="1"/>
    <xf numFmtId="0" fontId="33" fillId="0" borderId="0" xfId="0" applyFont="1" applyBorder="1" applyAlignment="1">
      <alignment vertical="top"/>
    </xf>
    <xf numFmtId="3" fontId="0" fillId="11" borderId="3" xfId="0" applyNumberFormat="1" applyFill="1" applyBorder="1" applyAlignment="1">
      <alignment horizontal="center"/>
    </xf>
    <xf numFmtId="3" fontId="0" fillId="11" borderId="4" xfId="0" applyNumberFormat="1" applyFill="1" applyBorder="1" applyAlignment="1">
      <alignment horizontal="center"/>
    </xf>
    <xf numFmtId="0" fontId="0" fillId="12" borderId="1" xfId="0" applyFill="1" applyBorder="1"/>
    <xf numFmtId="0" fontId="37" fillId="0" borderId="0" xfId="0" applyFont="1" applyAlignment="1">
      <alignment horizontal="justify" vertical="center"/>
    </xf>
    <xf numFmtId="0" fontId="41" fillId="0" borderId="0" xfId="0" applyFont="1" applyAlignment="1">
      <alignment horizontal="justify" vertical="center"/>
    </xf>
    <xf numFmtId="0" fontId="42" fillId="0" borderId="0" xfId="0" applyFont="1"/>
    <xf numFmtId="0" fontId="42" fillId="0" borderId="0" xfId="0" applyFont="1" applyAlignment="1">
      <alignment horizontal="justify" vertical="center"/>
    </xf>
    <xf numFmtId="0" fontId="38" fillId="0" borderId="0" xfId="0" applyFont="1"/>
    <xf numFmtId="0" fontId="38" fillId="0" borderId="0" xfId="0" applyFont="1" applyAlignment="1">
      <alignment horizontal="justify" vertical="center"/>
    </xf>
    <xf numFmtId="165" fontId="0" fillId="0" borderId="0" xfId="0" applyNumberFormat="1"/>
    <xf numFmtId="0" fontId="0" fillId="0" borderId="0" xfId="0" applyAlignment="1">
      <alignment wrapText="1"/>
    </xf>
    <xf numFmtId="0" fontId="0" fillId="0" borderId="0" xfId="0"/>
    <xf numFmtId="0" fontId="0" fillId="0" borderId="0" xfId="0" applyFont="1"/>
    <xf numFmtId="0" fontId="0" fillId="0" borderId="0" xfId="0" applyNumberFormat="1" applyFont="1"/>
    <xf numFmtId="0" fontId="0" fillId="0" borderId="0" xfId="0" applyNumberFormat="1"/>
    <xf numFmtId="0" fontId="49" fillId="2" borderId="1" xfId="1" applyFont="1" applyFill="1" applyBorder="1"/>
    <xf numFmtId="0" fontId="34" fillId="0" borderId="0" xfId="0" applyFont="1"/>
    <xf numFmtId="0" fontId="0" fillId="0" borderId="0" xfId="0" applyFill="1"/>
    <xf numFmtId="0" fontId="28" fillId="6" borderId="12" xfId="0" applyFont="1" applyFill="1" applyBorder="1" applyAlignment="1">
      <alignment horizontal="center"/>
    </xf>
    <xf numFmtId="0" fontId="28" fillId="6" borderId="7" xfId="0" applyFont="1" applyFill="1" applyBorder="1" applyAlignment="1">
      <alignment horizontal="center"/>
    </xf>
    <xf numFmtId="0" fontId="28" fillId="6" borderId="13" xfId="0" applyFont="1" applyFill="1" applyBorder="1" applyAlignment="1">
      <alignment horizontal="center"/>
    </xf>
    <xf numFmtId="0" fontId="45" fillId="0" borderId="0" xfId="0" applyFont="1"/>
    <xf numFmtId="0" fontId="28" fillId="6" borderId="1" xfId="0" applyFont="1" applyFill="1" applyBorder="1" applyAlignment="1">
      <alignment horizontal="center"/>
    </xf>
    <xf numFmtId="0" fontId="7" fillId="0" borderId="0" xfId="5713"/>
    <xf numFmtId="0" fontId="52" fillId="17" borderId="21" xfId="5713" applyFont="1" applyFill="1" applyBorder="1" applyAlignment="1">
      <alignment horizontal="justify" vertical="center" wrapText="1"/>
    </xf>
    <xf numFmtId="0" fontId="52" fillId="17" borderId="22" xfId="5713" applyFont="1" applyFill="1" applyBorder="1" applyAlignment="1">
      <alignment horizontal="center" vertical="center" wrapText="1"/>
    </xf>
    <xf numFmtId="0" fontId="52" fillId="17" borderId="23" xfId="5713" applyFont="1" applyFill="1" applyBorder="1" applyAlignment="1">
      <alignment vertical="center" wrapText="1"/>
    </xf>
    <xf numFmtId="0" fontId="5" fillId="0" borderId="0" xfId="5713" applyFont="1"/>
    <xf numFmtId="0" fontId="38" fillId="0" borderId="27" xfId="5713" applyFont="1" applyBorder="1" applyAlignment="1">
      <alignment horizontal="center" vertical="center" wrapText="1"/>
    </xf>
    <xf numFmtId="0" fontId="38" fillId="0" borderId="29" xfId="5713" applyFont="1" applyBorder="1" applyAlignment="1">
      <alignment horizontal="left" vertical="center" wrapText="1"/>
    </xf>
    <xf numFmtId="0" fontId="38" fillId="0" borderId="29" xfId="5713" applyFont="1" applyBorder="1" applyAlignment="1">
      <alignment horizontal="center" vertical="center" wrapText="1"/>
    </xf>
    <xf numFmtId="0" fontId="38" fillId="0" borderId="31" xfId="5713" applyFont="1" applyBorder="1" applyAlignment="1">
      <alignment horizontal="left" vertical="center" wrapText="1"/>
    </xf>
    <xf numFmtId="0" fontId="38" fillId="0" borderId="31" xfId="5713" applyFont="1" applyBorder="1" applyAlignment="1">
      <alignment horizontal="center" vertical="center" wrapText="1"/>
    </xf>
    <xf numFmtId="0" fontId="38" fillId="0" borderId="17" xfId="5713" applyFont="1" applyBorder="1" applyAlignment="1">
      <alignment horizontal="center" vertical="center" wrapText="1"/>
    </xf>
    <xf numFmtId="0" fontId="20" fillId="8" borderId="37" xfId="5714" applyFont="1" applyFill="1" applyBorder="1" applyAlignment="1">
      <alignment vertical="center" wrapText="1"/>
    </xf>
    <xf numFmtId="0" fontId="38" fillId="0" borderId="31" xfId="5713" applyFont="1" applyFill="1" applyBorder="1" applyAlignment="1">
      <alignment horizontal="left" vertical="center" wrapText="1"/>
    </xf>
    <xf numFmtId="0" fontId="38" fillId="0" borderId="31" xfId="5713" applyFont="1" applyFill="1" applyBorder="1" applyAlignment="1">
      <alignment horizontal="center" vertical="center" wrapText="1"/>
    </xf>
    <xf numFmtId="0" fontId="0" fillId="10" borderId="1" xfId="0" applyFill="1" applyBorder="1"/>
    <xf numFmtId="0" fontId="45" fillId="10" borderId="1" xfId="0" applyFont="1" applyFill="1" applyBorder="1"/>
    <xf numFmtId="1" fontId="0" fillId="0" borderId="1" xfId="0" applyNumberFormat="1" applyBorder="1"/>
    <xf numFmtId="0" fontId="4" fillId="0" borderId="0" xfId="5713" applyFont="1"/>
    <xf numFmtId="9" fontId="4" fillId="0" borderId="38" xfId="5714" applyNumberFormat="1" applyFont="1" applyBorder="1" applyAlignment="1">
      <alignment horizontal="center" vertical="center"/>
    </xf>
    <xf numFmtId="9" fontId="4" fillId="0" borderId="29" xfId="5714" applyNumberFormat="1" applyFont="1" applyBorder="1" applyAlignment="1">
      <alignment horizontal="center" vertical="center"/>
    </xf>
    <xf numFmtId="0" fontId="0" fillId="0" borderId="0" xfId="5713" applyFont="1"/>
    <xf numFmtId="3" fontId="0" fillId="0" borderId="1" xfId="0" applyNumberFormat="1" applyFill="1" applyBorder="1" applyAlignment="1">
      <alignment horizontal="center"/>
    </xf>
    <xf numFmtId="169" fontId="0" fillId="0" borderId="1" xfId="0" applyNumberFormat="1" applyFill="1" applyBorder="1" applyAlignment="1">
      <alignment horizontal="center"/>
    </xf>
    <xf numFmtId="0" fontId="0" fillId="0" borderId="1" xfId="0" applyBorder="1" applyAlignment="1">
      <alignment horizontal="center"/>
    </xf>
    <xf numFmtId="0" fontId="3" fillId="0" borderId="0" xfId="0" applyFont="1"/>
    <xf numFmtId="0" fontId="0" fillId="0" borderId="1" xfId="0" applyBorder="1" applyAlignment="1">
      <alignment horizontal="center"/>
    </xf>
    <xf numFmtId="0" fontId="38" fillId="0" borderId="30" xfId="5713" applyFont="1" applyBorder="1" applyAlignment="1">
      <alignment horizontal="center" vertical="center" wrapText="1"/>
    </xf>
    <xf numFmtId="0" fontId="38" fillId="0" borderId="55" xfId="5713" applyFont="1" applyBorder="1" applyAlignment="1">
      <alignment horizontal="left" vertical="center" wrapText="1"/>
    </xf>
    <xf numFmtId="0" fontId="38" fillId="0" borderId="55" xfId="5713" applyFont="1" applyBorder="1" applyAlignment="1">
      <alignment horizontal="center" vertical="center" wrapText="1"/>
    </xf>
    <xf numFmtId="3" fontId="55" fillId="0" borderId="44" xfId="5733" applyNumberFormat="1" applyBorder="1" applyAlignment="1">
      <alignment horizontal="center" vertical="center"/>
    </xf>
    <xf numFmtId="0" fontId="55" fillId="0" borderId="44" xfId="5733" applyBorder="1" applyAlignment="1">
      <alignment horizontal="center" vertical="center"/>
    </xf>
    <xf numFmtId="0" fontId="55" fillId="0" borderId="50" xfId="5733" applyBorder="1" applyAlignment="1">
      <alignment horizontal="center" vertical="center"/>
    </xf>
    <xf numFmtId="0" fontId="0" fillId="0" borderId="44" xfId="0" applyBorder="1" applyAlignment="1">
      <alignment horizontal="center" vertical="center"/>
    </xf>
    <xf numFmtId="0" fontId="55" fillId="0" borderId="53" xfId="5733" applyBorder="1" applyAlignment="1">
      <alignment horizontal="center" vertical="center"/>
    </xf>
    <xf numFmtId="0" fontId="0" fillId="0" borderId="53" xfId="0" applyBorder="1" applyAlignment="1">
      <alignment horizontal="center" vertical="center"/>
    </xf>
    <xf numFmtId="0" fontId="17" fillId="0" borderId="1" xfId="0" applyFont="1" applyBorder="1" applyAlignment="1">
      <alignment horizontal="center"/>
    </xf>
    <xf numFmtId="169" fontId="0" fillId="0" borderId="1" xfId="0" applyNumberFormat="1" applyBorder="1" applyAlignment="1">
      <alignment horizontal="center"/>
    </xf>
    <xf numFmtId="0" fontId="36" fillId="2" borderId="1" xfId="1" applyFont="1" applyFill="1" applyBorder="1"/>
    <xf numFmtId="166" fontId="35" fillId="0" borderId="2" xfId="197" applyNumberFormat="1" applyFont="1" applyBorder="1"/>
    <xf numFmtId="166" fontId="35" fillId="0" borderId="3" xfId="197" applyNumberFormat="1" applyFont="1" applyBorder="1"/>
    <xf numFmtId="166" fontId="35" fillId="0" borderId="9" xfId="0" applyNumberFormat="1" applyFont="1" applyBorder="1"/>
    <xf numFmtId="166" fontId="35" fillId="3" borderId="3" xfId="2" applyNumberFormat="1" applyFont="1" applyFill="1" applyBorder="1"/>
    <xf numFmtId="166" fontId="35" fillId="0" borderId="10" xfId="0" applyNumberFormat="1" applyFont="1" applyBorder="1"/>
    <xf numFmtId="166" fontId="35" fillId="0" borderId="1" xfId="0" applyNumberFormat="1" applyFont="1" applyBorder="1"/>
    <xf numFmtId="9" fontId="45" fillId="0" borderId="0" xfId="0" applyNumberFormat="1" applyFont="1" applyAlignment="1">
      <alignment horizontal="center"/>
    </xf>
    <xf numFmtId="9" fontId="45" fillId="0" borderId="0" xfId="35" applyFont="1" applyAlignment="1">
      <alignment horizontal="center"/>
    </xf>
    <xf numFmtId="0" fontId="33" fillId="0" borderId="0" xfId="0" applyFont="1" applyAlignment="1">
      <alignment vertical="top"/>
    </xf>
    <xf numFmtId="0" fontId="27" fillId="0" borderId="0" xfId="0" applyFont="1"/>
    <xf numFmtId="0" fontId="63" fillId="0" borderId="0" xfId="0" applyFont="1"/>
    <xf numFmtId="0" fontId="0" fillId="20" borderId="0" xfId="0" applyFill="1" applyAlignment="1">
      <alignment horizontal="center"/>
    </xf>
    <xf numFmtId="0" fontId="0" fillId="20" borderId="0" xfId="0" applyFill="1"/>
    <xf numFmtId="167" fontId="0" fillId="0" borderId="0" xfId="0" applyNumberFormat="1" applyFill="1" applyBorder="1" applyAlignment="1">
      <alignment horizontal="center"/>
    </xf>
    <xf numFmtId="0" fontId="55" fillId="0" borderId="39" xfId="5733" applyBorder="1"/>
    <xf numFmtId="0" fontId="55" fillId="0" borderId="40" xfId="5733" applyBorder="1"/>
    <xf numFmtId="0" fontId="58" fillId="0" borderId="49" xfId="5733" applyFont="1" applyBorder="1" applyAlignment="1">
      <alignment horizontal="center" vertical="center"/>
    </xf>
    <xf numFmtId="3" fontId="55" fillId="0" borderId="6" xfId="5733" applyNumberFormat="1" applyBorder="1" applyAlignment="1">
      <alignment horizontal="center" vertical="center"/>
    </xf>
    <xf numFmtId="0" fontId="55" fillId="0" borderId="6" xfId="5733" applyBorder="1" applyAlignment="1">
      <alignment horizontal="center" vertical="center"/>
    </xf>
    <xf numFmtId="3" fontId="55" fillId="0" borderId="15" xfId="5733" applyNumberFormat="1" applyBorder="1" applyAlignment="1">
      <alignment horizontal="center" vertical="center"/>
    </xf>
    <xf numFmtId="0" fontId="55" fillId="0" borderId="45" xfId="5733" applyBorder="1" applyAlignment="1">
      <alignment horizontal="center" vertical="center"/>
    </xf>
    <xf numFmtId="0" fontId="55" fillId="0" borderId="15" xfId="5733" applyBorder="1" applyAlignment="1">
      <alignment horizontal="center" vertical="center"/>
    </xf>
    <xf numFmtId="3" fontId="55" fillId="0" borderId="50" xfId="5733" applyNumberFormat="1" applyBorder="1" applyAlignment="1">
      <alignment horizontal="center" vertical="center"/>
    </xf>
    <xf numFmtId="0" fontId="17" fillId="21" borderId="1" xfId="0" applyFont="1" applyFill="1" applyBorder="1" applyAlignment="1">
      <alignment horizontal="center"/>
    </xf>
    <xf numFmtId="3" fontId="0" fillId="21" borderId="1" xfId="0" applyNumberFormat="1" applyFill="1" applyBorder="1" applyAlignment="1">
      <alignment horizontal="center"/>
    </xf>
    <xf numFmtId="0" fontId="1" fillId="0" borderId="0" xfId="5885"/>
    <xf numFmtId="0" fontId="62" fillId="0" borderId="0" xfId="5885" applyFont="1"/>
    <xf numFmtId="0" fontId="34" fillId="0" borderId="1" xfId="0" applyFont="1" applyBorder="1" applyAlignment="1">
      <alignment horizontal="center" vertical="center" wrapText="1"/>
    </xf>
    <xf numFmtId="0" fontId="66" fillId="0" borderId="1" xfId="0" applyFont="1" applyBorder="1" applyAlignment="1">
      <alignment horizontal="justify" vertical="center" wrapText="1"/>
    </xf>
    <xf numFmtId="0" fontId="0" fillId="0" borderId="1" xfId="0" applyBorder="1" applyAlignment="1">
      <alignment vertical="center"/>
    </xf>
    <xf numFmtId="165" fontId="0" fillId="0" borderId="1" xfId="0" applyNumberFormat="1" applyBorder="1" applyAlignment="1">
      <alignment horizontal="center" vertical="center"/>
    </xf>
    <xf numFmtId="3" fontId="0" fillId="0" borderId="1" xfId="0" applyNumberFormat="1" applyBorder="1" applyAlignment="1">
      <alignment horizontal="center" vertical="center"/>
    </xf>
    <xf numFmtId="165" fontId="1" fillId="0" borderId="0" xfId="5885" applyNumberFormat="1"/>
    <xf numFmtId="0" fontId="62" fillId="0" borderId="1" xfId="0" applyFont="1" applyBorder="1" applyAlignment="1">
      <alignment vertical="center"/>
    </xf>
    <xf numFmtId="165" fontId="62" fillId="0" borderId="1" xfId="0" applyNumberFormat="1" applyFont="1" applyBorder="1" applyAlignment="1">
      <alignment horizontal="center" vertical="center"/>
    </xf>
    <xf numFmtId="3" fontId="62" fillId="0" borderId="1" xfId="0" applyNumberFormat="1" applyFont="1" applyBorder="1" applyAlignment="1">
      <alignment horizontal="center" vertical="center"/>
    </xf>
    <xf numFmtId="0" fontId="66" fillId="0" borderId="13" xfId="0" applyFont="1" applyBorder="1" applyAlignment="1">
      <alignment horizontal="justify" vertical="center" wrapText="1"/>
    </xf>
    <xf numFmtId="9" fontId="0" fillId="0" borderId="1" xfId="5886" applyFont="1" applyBorder="1" applyAlignment="1">
      <alignment horizontal="center" vertical="center"/>
    </xf>
    <xf numFmtId="0" fontId="65" fillId="0" borderId="8" xfId="0" applyFont="1" applyBorder="1" applyAlignment="1">
      <alignment horizontal="justify" vertical="center" wrapText="1"/>
    </xf>
    <xf numFmtId="0" fontId="66" fillId="0" borderId="55" xfId="0" applyFont="1" applyBorder="1" applyAlignment="1">
      <alignment horizontal="justify" vertical="center" wrapText="1"/>
    </xf>
    <xf numFmtId="0" fontId="67" fillId="0" borderId="6" xfId="0" applyFont="1" applyBorder="1" applyAlignment="1">
      <alignment horizontal="justify" vertical="center" wrapText="1"/>
    </xf>
    <xf numFmtId="0" fontId="67" fillId="0" borderId="8" xfId="0" applyFont="1" applyBorder="1" applyAlignment="1">
      <alignment vertical="top" wrapText="1"/>
    </xf>
    <xf numFmtId="0" fontId="67" fillId="0" borderId="6" xfId="0" applyFont="1" applyBorder="1" applyAlignment="1">
      <alignment vertical="top" wrapText="1"/>
    </xf>
    <xf numFmtId="0" fontId="65" fillId="0" borderId="8" xfId="0" applyFont="1" applyBorder="1" applyAlignment="1">
      <alignment vertical="top" wrapText="1"/>
    </xf>
    <xf numFmtId="0" fontId="0" fillId="0" borderId="12" xfId="0" applyBorder="1" applyAlignment="1">
      <alignment vertical="center"/>
    </xf>
    <xf numFmtId="168" fontId="0" fillId="0" borderId="1" xfId="0" applyNumberFormat="1" applyBorder="1" applyAlignment="1">
      <alignment horizontal="center" vertical="center"/>
    </xf>
    <xf numFmtId="0" fontId="1" fillId="0" borderId="6" xfId="5885" applyBorder="1"/>
    <xf numFmtId="0" fontId="1" fillId="0" borderId="5" xfId="5885" applyBorder="1"/>
    <xf numFmtId="169" fontId="0" fillId="0" borderId="1" xfId="0" applyNumberFormat="1" applyBorder="1" applyAlignment="1">
      <alignment horizontal="center" vertical="center"/>
    </xf>
    <xf numFmtId="0" fontId="1" fillId="0" borderId="0" xfId="5885" applyAlignment="1">
      <alignment vertical="center"/>
    </xf>
    <xf numFmtId="166" fontId="35" fillId="0" borderId="0" xfId="197" applyNumberFormat="1" applyFont="1" applyFill="1" applyBorder="1"/>
    <xf numFmtId="166" fontId="0" fillId="0" borderId="0" xfId="0" applyNumberFormat="1"/>
    <xf numFmtId="3" fontId="0" fillId="0" borderId="44" xfId="0" applyNumberFormat="1" applyFill="1" applyBorder="1" applyAlignment="1">
      <alignment horizontal="center" vertical="center"/>
    </xf>
    <xf numFmtId="0" fontId="58" fillId="0" borderId="41" xfId="5733" applyFont="1" applyBorder="1" applyAlignment="1">
      <alignment horizontal="center"/>
    </xf>
    <xf numFmtId="3" fontId="55" fillId="0" borderId="43" xfId="5733" applyNumberFormat="1" applyBorder="1" applyAlignment="1">
      <alignment horizontal="center" vertical="center"/>
    </xf>
    <xf numFmtId="0" fontId="58" fillId="0" borderId="41" xfId="5733" applyFont="1" applyBorder="1" applyAlignment="1">
      <alignment horizontal="left" vertical="center" wrapText="1"/>
    </xf>
    <xf numFmtId="0" fontId="58" fillId="0" borderId="44" xfId="5733" applyFont="1" applyBorder="1" applyAlignment="1">
      <alignment horizontal="left" vertical="center" wrapText="1"/>
    </xf>
    <xf numFmtId="0" fontId="58" fillId="0" borderId="0" xfId="5733" applyFont="1" applyAlignment="1">
      <alignment horizontal="left" vertical="center"/>
    </xf>
    <xf numFmtId="0" fontId="58" fillId="0" borderId="6" xfId="5733" applyFont="1" applyBorder="1" applyAlignment="1">
      <alignment horizontal="left" vertical="center"/>
    </xf>
    <xf numFmtId="3" fontId="55" fillId="0" borderId="44" xfId="5733" applyNumberFormat="1" applyFill="1" applyBorder="1" applyAlignment="1">
      <alignment horizontal="center" vertical="center"/>
    </xf>
    <xf numFmtId="3" fontId="55" fillId="0" borderId="45" xfId="5733" applyNumberFormat="1" applyFill="1" applyBorder="1" applyAlignment="1">
      <alignment horizontal="center" vertical="center"/>
    </xf>
    <xf numFmtId="0" fontId="55" fillId="0" borderId="44" xfId="5733" applyFill="1" applyBorder="1" applyAlignment="1">
      <alignment horizontal="center" vertical="center"/>
    </xf>
    <xf numFmtId="3" fontId="55" fillId="0" borderId="43" xfId="5733" applyNumberFormat="1" applyFill="1" applyBorder="1" applyAlignment="1">
      <alignment horizontal="center" vertical="center"/>
    </xf>
    <xf numFmtId="3" fontId="0" fillId="0" borderId="43" xfId="0" applyNumberFormat="1" applyBorder="1" applyAlignment="1">
      <alignment horizontal="center" vertical="center"/>
    </xf>
    <xf numFmtId="3" fontId="0" fillId="0" borderId="10" xfId="0" applyNumberFormat="1" applyBorder="1" applyAlignment="1">
      <alignment horizontal="center" vertical="center"/>
    </xf>
    <xf numFmtId="14" fontId="0" fillId="0" borderId="0" xfId="0" applyNumberFormat="1" applyFill="1" applyAlignment="1">
      <alignment horizontal="left"/>
    </xf>
    <xf numFmtId="0" fontId="58" fillId="0" borderId="57" xfId="5733" applyFont="1" applyBorder="1" applyAlignment="1">
      <alignment horizontal="center"/>
    </xf>
    <xf numFmtId="3" fontId="55" fillId="0" borderId="57" xfId="5733" applyNumberFormat="1" applyFill="1" applyBorder="1" applyAlignment="1">
      <alignment horizontal="center" vertical="center"/>
    </xf>
    <xf numFmtId="3" fontId="0" fillId="0" borderId="58" xfId="0" applyNumberFormat="1" applyFill="1" applyBorder="1" applyAlignment="1">
      <alignment horizontal="center" vertical="center"/>
    </xf>
    <xf numFmtId="0" fontId="55" fillId="0" borderId="59" xfId="5733" applyBorder="1" applyAlignment="1">
      <alignment horizontal="center" vertical="center"/>
    </xf>
    <xf numFmtId="3" fontId="0" fillId="0" borderId="60" xfId="0" applyNumberFormat="1"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3" fontId="55" fillId="0" borderId="59" xfId="5733" applyNumberFormat="1" applyFill="1" applyBorder="1" applyAlignment="1">
      <alignment horizontal="center" vertical="center"/>
    </xf>
    <xf numFmtId="0" fontId="64" fillId="0" borderId="0" xfId="0" applyFont="1" applyAlignment="1">
      <alignment horizontal="center" vertical="center" wrapText="1"/>
    </xf>
    <xf numFmtId="0" fontId="31" fillId="18" borderId="24" xfId="5713" applyFont="1" applyFill="1" applyBorder="1" applyAlignment="1">
      <alignment horizontal="center" vertical="center" wrapText="1"/>
    </xf>
    <xf numFmtId="0" fontId="31" fillId="18" borderId="25" xfId="5713" applyFont="1" applyFill="1" applyBorder="1" applyAlignment="1">
      <alignment horizontal="center" vertical="center" wrapText="1"/>
    </xf>
    <xf numFmtId="0" fontId="31" fillId="18" borderId="26" xfId="5713" applyFont="1" applyFill="1" applyBorder="1" applyAlignment="1">
      <alignment horizontal="center" vertical="center" wrapText="1"/>
    </xf>
    <xf numFmtId="0" fontId="38" fillId="0" borderId="29" xfId="5713" applyFont="1" applyBorder="1" applyAlignment="1">
      <alignment horizontal="center" vertical="center" textRotation="90" wrapText="1"/>
    </xf>
    <xf numFmtId="0" fontId="38" fillId="0" borderId="28" xfId="5713" applyFont="1" applyBorder="1" applyAlignment="1">
      <alignment horizontal="center" vertical="center" textRotation="90" wrapText="1"/>
    </xf>
    <xf numFmtId="0" fontId="38" fillId="0" borderId="30" xfId="5713" applyFont="1" applyBorder="1" applyAlignment="1">
      <alignment horizontal="center" vertical="center" textRotation="90" wrapText="1"/>
    </xf>
    <xf numFmtId="0" fontId="38" fillId="0" borderId="27" xfId="5713" applyFont="1" applyBorder="1" applyAlignment="1">
      <alignment horizontal="center" vertical="center" textRotation="90" wrapText="1"/>
    </xf>
    <xf numFmtId="0" fontId="31" fillId="18" borderId="32" xfId="5713" applyFont="1" applyFill="1" applyBorder="1" applyAlignment="1">
      <alignment horizontal="center" vertical="center" wrapText="1"/>
    </xf>
    <xf numFmtId="0" fontId="38" fillId="0" borderId="33" xfId="5713" applyFont="1" applyBorder="1" applyAlignment="1">
      <alignment horizontal="center" vertical="center" textRotation="90" wrapText="1"/>
    </xf>
    <xf numFmtId="0" fontId="38" fillId="0" borderId="34" xfId="5713" applyFont="1" applyBorder="1" applyAlignment="1">
      <alignment horizontal="center" vertical="center" textRotation="90" wrapText="1"/>
    </xf>
    <xf numFmtId="0" fontId="38" fillId="0" borderId="35" xfId="5713" applyFont="1" applyBorder="1" applyAlignment="1">
      <alignment horizontal="center" vertical="center" textRotation="90" wrapText="1"/>
    </xf>
    <xf numFmtId="0" fontId="38" fillId="0" borderId="17" xfId="5713" applyFont="1" applyBorder="1" applyAlignment="1">
      <alignment horizontal="center" vertical="center" textRotation="90" wrapText="1"/>
    </xf>
    <xf numFmtId="0" fontId="31" fillId="18" borderId="36" xfId="5713" applyFont="1" applyFill="1" applyBorder="1" applyAlignment="1">
      <alignment horizontal="center" vertical="center" wrapText="1"/>
    </xf>
    <xf numFmtId="0" fontId="31" fillId="18" borderId="18" xfId="5713" applyFont="1" applyFill="1" applyBorder="1" applyAlignment="1">
      <alignment horizontal="center" vertical="center" wrapText="1"/>
    </xf>
    <xf numFmtId="0" fontId="31" fillId="18" borderId="54" xfId="5713" applyFont="1" applyFill="1" applyBorder="1" applyAlignment="1">
      <alignment horizontal="center" vertical="center" wrapText="1"/>
    </xf>
    <xf numFmtId="0" fontId="31" fillId="18" borderId="19" xfId="5713" applyFont="1" applyFill="1" applyBorder="1" applyAlignment="1">
      <alignment horizontal="center" vertical="center" wrapText="1"/>
    </xf>
    <xf numFmtId="0" fontId="55" fillId="0" borderId="42" xfId="5733" applyBorder="1" applyAlignment="1">
      <alignment horizontal="center" vertical="center" wrapText="1"/>
    </xf>
    <xf numFmtId="0" fontId="55" fillId="0" borderId="47" xfId="5733" applyBorder="1" applyAlignment="1">
      <alignment horizontal="center" vertical="center" wrapText="1"/>
    </xf>
    <xf numFmtId="0" fontId="55" fillId="0" borderId="43" xfId="5733" applyBorder="1" applyAlignment="1">
      <alignment horizontal="center" vertical="center" wrapText="1"/>
    </xf>
    <xf numFmtId="0" fontId="58" fillId="0" borderId="46" xfId="5733" applyFont="1" applyBorder="1" applyAlignment="1">
      <alignment horizontal="center" vertical="center"/>
    </xf>
    <xf numFmtId="0" fontId="58" fillId="0" borderId="48" xfId="5733" applyFont="1" applyBorder="1" applyAlignment="1">
      <alignment horizontal="center" vertical="center"/>
    </xf>
    <xf numFmtId="0" fontId="58" fillId="0" borderId="51" xfId="5733" applyFont="1" applyBorder="1" applyAlignment="1">
      <alignment horizontal="center" vertical="center"/>
    </xf>
    <xf numFmtId="0" fontId="58" fillId="0" borderId="52" xfId="5733" applyFont="1" applyBorder="1" applyAlignment="1">
      <alignment horizontal="center" vertical="center"/>
    </xf>
    <xf numFmtId="0" fontId="55" fillId="0" borderId="42" xfId="5733" applyFill="1" applyBorder="1" applyAlignment="1">
      <alignment horizontal="center" vertical="center" wrapText="1"/>
    </xf>
    <xf numFmtId="0" fontId="55" fillId="0" borderId="47" xfId="5733" applyFill="1" applyBorder="1" applyAlignment="1">
      <alignment horizontal="center" vertical="center" wrapText="1"/>
    </xf>
    <xf numFmtId="0" fontId="55" fillId="0" borderId="43" xfId="5733" applyFill="1" applyBorder="1" applyAlignment="1">
      <alignment horizontal="center" vertical="center" wrapText="1"/>
    </xf>
    <xf numFmtId="0" fontId="0" fillId="0" borderId="12" xfId="0" applyBorder="1" applyAlignment="1">
      <alignment horizontal="left" vertical="center"/>
    </xf>
    <xf numFmtId="0" fontId="0" fillId="0" borderId="7" xfId="0" applyBorder="1" applyAlignment="1">
      <alignment horizontal="left" vertical="center"/>
    </xf>
    <xf numFmtId="0" fontId="0" fillId="0" borderId="13" xfId="0" applyBorder="1" applyAlignment="1">
      <alignment horizontal="left" vertical="center"/>
    </xf>
    <xf numFmtId="0" fontId="65" fillId="0" borderId="1" xfId="0" applyFont="1" applyBorder="1" applyAlignment="1">
      <alignment horizontal="left" vertical="top" wrapText="1"/>
    </xf>
    <xf numFmtId="0" fontId="65" fillId="0" borderId="8" xfId="0" applyFont="1" applyBorder="1" applyAlignment="1">
      <alignment horizontal="left" vertical="top" wrapText="1"/>
    </xf>
    <xf numFmtId="0" fontId="34" fillId="0" borderId="1" xfId="0" applyFont="1" applyBorder="1" applyAlignment="1">
      <alignment horizontal="center"/>
    </xf>
    <xf numFmtId="0" fontId="34" fillId="0" borderId="1" xfId="0" applyFont="1" applyBorder="1" applyAlignment="1">
      <alignment horizontal="center" vertical="center"/>
    </xf>
    <xf numFmtId="0" fontId="66" fillId="0" borderId="1" xfId="0" applyFont="1" applyBorder="1" applyAlignment="1">
      <alignment horizontal="left" vertical="center" wrapText="1"/>
    </xf>
    <xf numFmtId="0" fontId="65" fillId="0" borderId="6" xfId="0" applyFont="1" applyBorder="1" applyAlignment="1">
      <alignment horizontal="left" vertical="top" wrapText="1"/>
    </xf>
    <xf numFmtId="0" fontId="1" fillId="0" borderId="6" xfId="5885" applyBorder="1" applyAlignment="1">
      <alignment horizontal="center"/>
    </xf>
    <xf numFmtId="0" fontId="1" fillId="0" borderId="5" xfId="5885" applyBorder="1" applyAlignment="1">
      <alignment horizontal="center"/>
    </xf>
    <xf numFmtId="0" fontId="65" fillId="0" borderId="6" xfId="0" applyFont="1" applyBorder="1" applyAlignment="1">
      <alignment horizontal="left" vertical="center" wrapText="1"/>
    </xf>
    <xf numFmtId="0" fontId="65" fillId="0" borderId="5" xfId="0" applyFont="1" applyBorder="1" applyAlignment="1">
      <alignment horizontal="left" vertical="top" wrapText="1"/>
    </xf>
    <xf numFmtId="0" fontId="67" fillId="0" borderId="8" xfId="0" applyFont="1" applyBorder="1" applyAlignment="1">
      <alignment horizontal="left" vertical="top" wrapText="1"/>
    </xf>
    <xf numFmtId="0" fontId="67" fillId="0" borderId="6" xfId="0" applyFont="1" applyBorder="1" applyAlignment="1">
      <alignment horizontal="left" vertical="top" wrapText="1"/>
    </xf>
    <xf numFmtId="0" fontId="67" fillId="0" borderId="5" xfId="0" applyFont="1" applyBorder="1" applyAlignment="1">
      <alignment horizontal="left" vertical="top" wrapText="1"/>
    </xf>
    <xf numFmtId="0" fontId="65" fillId="0" borderId="14" xfId="0" applyFont="1" applyBorder="1" applyAlignment="1">
      <alignment horizontal="left" vertical="center" wrapText="1"/>
    </xf>
    <xf numFmtId="0" fontId="65" fillId="0" borderId="11" xfId="0" applyFont="1" applyBorder="1" applyAlignment="1">
      <alignment horizontal="left" vertical="center" wrapText="1"/>
    </xf>
    <xf numFmtId="0" fontId="65" fillId="0" borderId="11" xfId="0" applyFont="1" applyBorder="1" applyAlignment="1">
      <alignment horizontal="left" vertical="top" wrapText="1"/>
    </xf>
    <xf numFmtId="0" fontId="65" fillId="0" borderId="10" xfId="0" applyFont="1" applyBorder="1" applyAlignment="1">
      <alignment horizontal="left" vertical="top" wrapText="1"/>
    </xf>
    <xf numFmtId="0" fontId="1" fillId="0" borderId="0" xfId="5885" applyAlignment="1">
      <alignment horizontal="left" vertical="top" wrapText="1"/>
    </xf>
    <xf numFmtId="0" fontId="0" fillId="0" borderId="12" xfId="0" applyBorder="1" applyAlignment="1">
      <alignment horizontal="center"/>
    </xf>
    <xf numFmtId="0" fontId="0" fillId="0" borderId="13" xfId="0" applyBorder="1" applyAlignment="1">
      <alignment horizontal="center"/>
    </xf>
  </cellXfs>
  <cellStyles count="5887">
    <cellStyle name="20% - Accent6 2" xfId="5685" xr:uid="{00000000-0005-0000-0000-000002000000}"/>
    <cellStyle name="Calculation" xfId="5683" builtinId="22" customBuiltin="1"/>
    <cellStyle name="Calculation 2" xfId="5834" xr:uid="{00000000-0005-0000-0000-000006000000}"/>
    <cellStyle name="cells" xfId="5715" xr:uid="{00000000-0005-0000-0000-000007000000}"/>
    <cellStyle name="column field" xfId="5716" xr:uid="{00000000-0005-0000-0000-000008000000}"/>
    <cellStyle name="Comma 2" xfId="5717" xr:uid="{00000000-0005-0000-0000-000009000000}"/>
    <cellStyle name="Comma 3" xfId="5718" xr:uid="{00000000-0005-0000-0000-00000A000000}"/>
    <cellStyle name="Comma 4" xfId="5719" xr:uid="{00000000-0005-0000-0000-00000B000000}"/>
    <cellStyle name="Comma 5" xfId="5720" xr:uid="{00000000-0005-0000-0000-00000C000000}"/>
    <cellStyle name="field" xfId="5721" xr:uid="{00000000-0005-0000-0000-00000D000000}"/>
    <cellStyle name="field names" xfId="5722" xr:uid="{00000000-0005-0000-0000-00000E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3" builtinId="9" hidden="1"/>
    <cellStyle name="Followed Hyperlink" xfId="1365" builtinId="9" hidden="1"/>
    <cellStyle name="Followed Hyperlink" xfId="1367" builtinId="9" hidden="1"/>
    <cellStyle name="Followed Hyperlink" xfId="1369" builtinId="9" hidden="1"/>
    <cellStyle name="Followed Hyperlink" xfId="1371" builtinId="9" hidden="1"/>
    <cellStyle name="Followed Hyperlink" xfId="1373" builtinId="9" hidden="1"/>
    <cellStyle name="Followed Hyperlink" xfId="1375" builtinId="9" hidden="1"/>
    <cellStyle name="Followed Hyperlink" xfId="1377" builtinId="9" hidden="1"/>
    <cellStyle name="Followed Hyperlink" xfId="1379" builtinId="9" hidden="1"/>
    <cellStyle name="Followed Hyperlink" xfId="1381" builtinId="9" hidden="1"/>
    <cellStyle name="Followed Hyperlink" xfId="1383" builtinId="9" hidden="1"/>
    <cellStyle name="Followed Hyperlink" xfId="1385" builtinId="9" hidden="1"/>
    <cellStyle name="Followed Hyperlink" xfId="1387" builtinId="9" hidden="1"/>
    <cellStyle name="Followed Hyperlink" xfId="1389" builtinId="9" hidden="1"/>
    <cellStyle name="Followed Hyperlink" xfId="1391" builtinId="9" hidden="1"/>
    <cellStyle name="Followed Hyperlink" xfId="1393" builtinId="9" hidden="1"/>
    <cellStyle name="Followed Hyperlink" xfId="1395" builtinId="9" hidden="1"/>
    <cellStyle name="Followed Hyperlink" xfId="1397" builtinId="9" hidden="1"/>
    <cellStyle name="Followed Hyperlink" xfId="1399" builtinId="9" hidden="1"/>
    <cellStyle name="Followed Hyperlink" xfId="1401" builtinId="9" hidden="1"/>
    <cellStyle name="Followed Hyperlink" xfId="1403" builtinId="9" hidden="1"/>
    <cellStyle name="Followed Hyperlink" xfId="1405" builtinId="9" hidden="1"/>
    <cellStyle name="Followed Hyperlink" xfId="1407" builtinId="9" hidden="1"/>
    <cellStyle name="Followed Hyperlink" xfId="1409" builtinId="9" hidden="1"/>
    <cellStyle name="Followed Hyperlink" xfId="1411" builtinId="9" hidden="1"/>
    <cellStyle name="Followed Hyperlink" xfId="1413" builtinId="9" hidden="1"/>
    <cellStyle name="Followed Hyperlink" xfId="1415" builtinId="9" hidden="1"/>
    <cellStyle name="Followed Hyperlink" xfId="1417" builtinId="9" hidden="1"/>
    <cellStyle name="Followed Hyperlink" xfId="1419" builtinId="9" hidden="1"/>
    <cellStyle name="Followed Hyperlink" xfId="1421" builtinId="9" hidden="1"/>
    <cellStyle name="Followed Hyperlink" xfId="1423" builtinId="9" hidden="1"/>
    <cellStyle name="Followed Hyperlink" xfId="1425" builtinId="9" hidden="1"/>
    <cellStyle name="Followed Hyperlink" xfId="1427" builtinId="9" hidden="1"/>
    <cellStyle name="Followed Hyperlink" xfId="1429" builtinId="9" hidden="1"/>
    <cellStyle name="Followed Hyperlink" xfId="1431" builtinId="9" hidden="1"/>
    <cellStyle name="Followed Hyperlink" xfId="1433" builtinId="9" hidden="1"/>
    <cellStyle name="Followed Hyperlink" xfId="1435" builtinId="9" hidden="1"/>
    <cellStyle name="Followed Hyperlink" xfId="1437" builtinId="9" hidden="1"/>
    <cellStyle name="Followed Hyperlink" xfId="1439" builtinId="9" hidden="1"/>
    <cellStyle name="Followed Hyperlink" xfId="1441" builtinId="9" hidden="1"/>
    <cellStyle name="Followed Hyperlink" xfId="1443" builtinId="9" hidden="1"/>
    <cellStyle name="Followed Hyperlink" xfId="1445" builtinId="9" hidden="1"/>
    <cellStyle name="Followed Hyperlink" xfId="1447" builtinId="9" hidden="1"/>
    <cellStyle name="Followed Hyperlink" xfId="1449" builtinId="9" hidden="1"/>
    <cellStyle name="Followed Hyperlink" xfId="1451" builtinId="9" hidden="1"/>
    <cellStyle name="Followed Hyperlink" xfId="1453" builtinId="9" hidden="1"/>
    <cellStyle name="Followed Hyperlink" xfId="1455" builtinId="9" hidden="1"/>
    <cellStyle name="Followed Hyperlink" xfId="1457" builtinId="9" hidden="1"/>
    <cellStyle name="Followed Hyperlink" xfId="1459" builtinId="9" hidden="1"/>
    <cellStyle name="Followed Hyperlink" xfId="1461" builtinId="9" hidden="1"/>
    <cellStyle name="Followed Hyperlink" xfId="1463" builtinId="9" hidden="1"/>
    <cellStyle name="Followed Hyperlink" xfId="1465" builtinId="9" hidden="1"/>
    <cellStyle name="Followed Hyperlink" xfId="1467" builtinId="9" hidden="1"/>
    <cellStyle name="Followed Hyperlink" xfId="1469" builtinId="9" hidden="1"/>
    <cellStyle name="Followed Hyperlink" xfId="1471" builtinId="9" hidden="1"/>
    <cellStyle name="Followed Hyperlink" xfId="1473" builtinId="9" hidden="1"/>
    <cellStyle name="Followed Hyperlink" xfId="1475" builtinId="9" hidden="1"/>
    <cellStyle name="Followed Hyperlink" xfId="1477" builtinId="9" hidden="1"/>
    <cellStyle name="Followed Hyperlink" xfId="1479" builtinId="9" hidden="1"/>
    <cellStyle name="Followed Hyperlink" xfId="1481" builtinId="9" hidden="1"/>
    <cellStyle name="Followed Hyperlink" xfId="1483" builtinId="9" hidden="1"/>
    <cellStyle name="Followed Hyperlink" xfId="1485" builtinId="9" hidden="1"/>
    <cellStyle name="Followed Hyperlink" xfId="1487" builtinId="9" hidden="1"/>
    <cellStyle name="Followed Hyperlink" xfId="1489" builtinId="9" hidden="1"/>
    <cellStyle name="Followed Hyperlink" xfId="1491" builtinId="9" hidden="1"/>
    <cellStyle name="Followed Hyperlink" xfId="1493" builtinId="9" hidden="1"/>
    <cellStyle name="Followed Hyperlink" xfId="1495" builtinId="9" hidden="1"/>
    <cellStyle name="Followed Hyperlink" xfId="1497" builtinId="9" hidden="1"/>
    <cellStyle name="Followed Hyperlink" xfId="1499" builtinId="9" hidden="1"/>
    <cellStyle name="Followed Hyperlink" xfId="1501" builtinId="9" hidden="1"/>
    <cellStyle name="Followed Hyperlink" xfId="1503" builtinId="9" hidden="1"/>
    <cellStyle name="Followed Hyperlink" xfId="1505" builtinId="9" hidden="1"/>
    <cellStyle name="Followed Hyperlink" xfId="1507" builtinId="9" hidden="1"/>
    <cellStyle name="Followed Hyperlink" xfId="1509" builtinId="9" hidden="1"/>
    <cellStyle name="Followed Hyperlink" xfId="1511" builtinId="9" hidden="1"/>
    <cellStyle name="Followed Hyperlink" xfId="1513" builtinId="9" hidden="1"/>
    <cellStyle name="Followed Hyperlink" xfId="1515" builtinId="9" hidden="1"/>
    <cellStyle name="Followed Hyperlink" xfId="1517" builtinId="9" hidden="1"/>
    <cellStyle name="Followed Hyperlink" xfId="1519" builtinId="9" hidden="1"/>
    <cellStyle name="Followed Hyperlink" xfId="1521" builtinId="9" hidden="1"/>
    <cellStyle name="Followed Hyperlink" xfId="1523" builtinId="9" hidden="1"/>
    <cellStyle name="Followed Hyperlink" xfId="1525" builtinId="9" hidden="1"/>
    <cellStyle name="Followed Hyperlink" xfId="1527" builtinId="9" hidden="1"/>
    <cellStyle name="Followed Hyperlink" xfId="1529" builtinId="9" hidden="1"/>
    <cellStyle name="Followed Hyperlink" xfId="1531" builtinId="9" hidden="1"/>
    <cellStyle name="Followed Hyperlink" xfId="1533" builtinId="9" hidden="1"/>
    <cellStyle name="Followed Hyperlink" xfId="1535" builtinId="9" hidden="1"/>
    <cellStyle name="Followed Hyperlink" xfId="1537" builtinId="9" hidden="1"/>
    <cellStyle name="Followed Hyperlink" xfId="1539" builtinId="9" hidden="1"/>
    <cellStyle name="Followed Hyperlink" xfId="1541" builtinId="9" hidden="1"/>
    <cellStyle name="Followed Hyperlink" xfId="1543" builtinId="9" hidden="1"/>
    <cellStyle name="Followed Hyperlink" xfId="1545" builtinId="9" hidden="1"/>
    <cellStyle name="Followed Hyperlink" xfId="1547" builtinId="9" hidden="1"/>
    <cellStyle name="Followed Hyperlink" xfId="1549" builtinId="9" hidden="1"/>
    <cellStyle name="Followed Hyperlink" xfId="1551" builtinId="9" hidden="1"/>
    <cellStyle name="Followed Hyperlink" xfId="1553" builtinId="9" hidden="1"/>
    <cellStyle name="Followed Hyperlink" xfId="1555" builtinId="9" hidden="1"/>
    <cellStyle name="Followed Hyperlink" xfId="1557" builtinId="9" hidden="1"/>
    <cellStyle name="Followed Hyperlink" xfId="1559" builtinId="9" hidden="1"/>
    <cellStyle name="Followed Hyperlink" xfId="1561" builtinId="9" hidden="1"/>
    <cellStyle name="Followed Hyperlink" xfId="1563" builtinId="9" hidden="1"/>
    <cellStyle name="Followed Hyperlink" xfId="1565" builtinId="9" hidden="1"/>
    <cellStyle name="Followed Hyperlink" xfId="1567" builtinId="9" hidden="1"/>
    <cellStyle name="Followed Hyperlink" xfId="1569" builtinId="9" hidden="1"/>
    <cellStyle name="Followed Hyperlink" xfId="1571" builtinId="9" hidden="1"/>
    <cellStyle name="Followed Hyperlink" xfId="1573" builtinId="9" hidden="1"/>
    <cellStyle name="Followed Hyperlink" xfId="1575" builtinId="9" hidden="1"/>
    <cellStyle name="Followed Hyperlink" xfId="1577" builtinId="9" hidden="1"/>
    <cellStyle name="Followed Hyperlink" xfId="1579" builtinId="9" hidden="1"/>
    <cellStyle name="Followed Hyperlink" xfId="1581" builtinId="9" hidden="1"/>
    <cellStyle name="Followed Hyperlink" xfId="1583" builtinId="9" hidden="1"/>
    <cellStyle name="Followed Hyperlink" xfId="1585" builtinId="9" hidden="1"/>
    <cellStyle name="Followed Hyperlink" xfId="1587" builtinId="9" hidden="1"/>
    <cellStyle name="Followed Hyperlink" xfId="1589" builtinId="9" hidden="1"/>
    <cellStyle name="Followed Hyperlink" xfId="1591" builtinId="9" hidden="1"/>
    <cellStyle name="Followed Hyperlink" xfId="1593" builtinId="9" hidden="1"/>
    <cellStyle name="Followed Hyperlink" xfId="1595" builtinId="9" hidden="1"/>
    <cellStyle name="Followed Hyperlink" xfId="1597" builtinId="9" hidden="1"/>
    <cellStyle name="Followed Hyperlink" xfId="1599" builtinId="9" hidden="1"/>
    <cellStyle name="Followed Hyperlink" xfId="1601" builtinId="9" hidden="1"/>
    <cellStyle name="Followed Hyperlink" xfId="1603" builtinId="9" hidden="1"/>
    <cellStyle name="Followed Hyperlink" xfId="1605" builtinId="9" hidden="1"/>
    <cellStyle name="Followed Hyperlink" xfId="1607" builtinId="9" hidden="1"/>
    <cellStyle name="Followed Hyperlink" xfId="1609" builtinId="9" hidden="1"/>
    <cellStyle name="Followed Hyperlink" xfId="1611" builtinId="9" hidden="1"/>
    <cellStyle name="Followed Hyperlink" xfId="1613" builtinId="9" hidden="1"/>
    <cellStyle name="Followed Hyperlink" xfId="1615" builtinId="9" hidden="1"/>
    <cellStyle name="Followed Hyperlink" xfId="1617" builtinId="9" hidden="1"/>
    <cellStyle name="Followed Hyperlink" xfId="1619" builtinId="9" hidden="1"/>
    <cellStyle name="Followed Hyperlink" xfId="1621" builtinId="9" hidden="1"/>
    <cellStyle name="Followed Hyperlink" xfId="1623" builtinId="9" hidden="1"/>
    <cellStyle name="Followed Hyperlink" xfId="1625" builtinId="9" hidden="1"/>
    <cellStyle name="Followed Hyperlink" xfId="1627" builtinId="9" hidden="1"/>
    <cellStyle name="Followed Hyperlink" xfId="1629" builtinId="9" hidden="1"/>
    <cellStyle name="Followed Hyperlink" xfId="1631" builtinId="9" hidden="1"/>
    <cellStyle name="Followed Hyperlink" xfId="1633" builtinId="9" hidden="1"/>
    <cellStyle name="Followed Hyperlink" xfId="1635" builtinId="9" hidden="1"/>
    <cellStyle name="Followed Hyperlink" xfId="1637" builtinId="9" hidden="1"/>
    <cellStyle name="Followed Hyperlink" xfId="1639" builtinId="9" hidden="1"/>
    <cellStyle name="Followed Hyperlink" xfId="1641" builtinId="9" hidden="1"/>
    <cellStyle name="Followed Hyperlink" xfId="1643" builtinId="9" hidden="1"/>
    <cellStyle name="Followed Hyperlink" xfId="1645" builtinId="9" hidden="1"/>
    <cellStyle name="Followed Hyperlink" xfId="1647" builtinId="9" hidden="1"/>
    <cellStyle name="Followed Hyperlink" xfId="1649" builtinId="9" hidden="1"/>
    <cellStyle name="Followed Hyperlink" xfId="1651" builtinId="9" hidden="1"/>
    <cellStyle name="Followed Hyperlink" xfId="1653" builtinId="9" hidden="1"/>
    <cellStyle name="Followed Hyperlink" xfId="1655" builtinId="9" hidden="1"/>
    <cellStyle name="Followed Hyperlink" xfId="1657" builtinId="9" hidden="1"/>
    <cellStyle name="Followed Hyperlink" xfId="1659" builtinId="9" hidden="1"/>
    <cellStyle name="Followed Hyperlink" xfId="1661" builtinId="9" hidden="1"/>
    <cellStyle name="Followed Hyperlink" xfId="1663" builtinId="9" hidden="1"/>
    <cellStyle name="Followed Hyperlink" xfId="1665" builtinId="9" hidden="1"/>
    <cellStyle name="Followed Hyperlink" xfId="1667" builtinId="9" hidden="1"/>
    <cellStyle name="Followed Hyperlink" xfId="1669" builtinId="9" hidden="1"/>
    <cellStyle name="Followed Hyperlink" xfId="1671" builtinId="9" hidden="1"/>
    <cellStyle name="Followed Hyperlink" xfId="1673" builtinId="9" hidden="1"/>
    <cellStyle name="Followed Hyperlink" xfId="1675" builtinId="9" hidden="1"/>
    <cellStyle name="Followed Hyperlink" xfId="1677" builtinId="9" hidden="1"/>
    <cellStyle name="Followed Hyperlink" xfId="1679" builtinId="9" hidden="1"/>
    <cellStyle name="Followed Hyperlink" xfId="1681" builtinId="9" hidden="1"/>
    <cellStyle name="Followed Hyperlink" xfId="1683" builtinId="9" hidden="1"/>
    <cellStyle name="Followed Hyperlink" xfId="1685" builtinId="9" hidden="1"/>
    <cellStyle name="Followed Hyperlink" xfId="1687" builtinId="9" hidden="1"/>
    <cellStyle name="Followed Hyperlink" xfId="1689" builtinId="9" hidden="1"/>
    <cellStyle name="Followed Hyperlink" xfId="1691" builtinId="9" hidden="1"/>
    <cellStyle name="Followed Hyperlink" xfId="1693" builtinId="9" hidden="1"/>
    <cellStyle name="Followed Hyperlink" xfId="1695" builtinId="9" hidden="1"/>
    <cellStyle name="Followed Hyperlink" xfId="1697" builtinId="9" hidden="1"/>
    <cellStyle name="Followed Hyperlink" xfId="1699" builtinId="9" hidden="1"/>
    <cellStyle name="Followed Hyperlink" xfId="1701" builtinId="9" hidden="1"/>
    <cellStyle name="Followed Hyperlink" xfId="1703" builtinId="9" hidden="1"/>
    <cellStyle name="Followed Hyperlink" xfId="1705" builtinId="9" hidden="1"/>
    <cellStyle name="Followed Hyperlink" xfId="1707" builtinId="9" hidden="1"/>
    <cellStyle name="Followed Hyperlink" xfId="1709" builtinId="9" hidden="1"/>
    <cellStyle name="Followed Hyperlink" xfId="1711" builtinId="9" hidden="1"/>
    <cellStyle name="Followed Hyperlink" xfId="1713" builtinId="9" hidden="1"/>
    <cellStyle name="Followed Hyperlink" xfId="1715" builtinId="9" hidden="1"/>
    <cellStyle name="Followed Hyperlink" xfId="1717" builtinId="9" hidden="1"/>
    <cellStyle name="Followed Hyperlink" xfId="1719" builtinId="9" hidden="1"/>
    <cellStyle name="Followed Hyperlink" xfId="1721" builtinId="9" hidden="1"/>
    <cellStyle name="Followed Hyperlink" xfId="1723" builtinId="9" hidden="1"/>
    <cellStyle name="Followed Hyperlink" xfId="1725" builtinId="9" hidden="1"/>
    <cellStyle name="Followed Hyperlink" xfId="1727" builtinId="9" hidden="1"/>
    <cellStyle name="Followed Hyperlink" xfId="1729" builtinId="9" hidden="1"/>
    <cellStyle name="Followed Hyperlink" xfId="1731" builtinId="9" hidden="1"/>
    <cellStyle name="Followed Hyperlink" xfId="1733" builtinId="9" hidden="1"/>
    <cellStyle name="Followed Hyperlink" xfId="1735" builtinId="9" hidden="1"/>
    <cellStyle name="Followed Hyperlink" xfId="1737" builtinId="9" hidden="1"/>
    <cellStyle name="Followed Hyperlink" xfId="1739" builtinId="9" hidden="1"/>
    <cellStyle name="Followed Hyperlink" xfId="1741" builtinId="9" hidden="1"/>
    <cellStyle name="Followed Hyperlink" xfId="1743" builtinId="9" hidden="1"/>
    <cellStyle name="Followed Hyperlink" xfId="1745" builtinId="9" hidden="1"/>
    <cellStyle name="Followed Hyperlink" xfId="1747" builtinId="9" hidden="1"/>
    <cellStyle name="Followed Hyperlink" xfId="1749" builtinId="9" hidden="1"/>
    <cellStyle name="Followed Hyperlink" xfId="1751" builtinId="9" hidden="1"/>
    <cellStyle name="Followed Hyperlink" xfId="1753" builtinId="9" hidden="1"/>
    <cellStyle name="Followed Hyperlink" xfId="1755" builtinId="9" hidden="1"/>
    <cellStyle name="Followed Hyperlink" xfId="1757" builtinId="9" hidden="1"/>
    <cellStyle name="Followed Hyperlink" xfId="1759" builtinId="9" hidden="1"/>
    <cellStyle name="Followed Hyperlink" xfId="1761" builtinId="9" hidden="1"/>
    <cellStyle name="Followed Hyperlink" xfId="1763" builtinId="9" hidden="1"/>
    <cellStyle name="Followed Hyperlink" xfId="1765" builtinId="9" hidden="1"/>
    <cellStyle name="Followed Hyperlink" xfId="1767" builtinId="9" hidden="1"/>
    <cellStyle name="Followed Hyperlink" xfId="1769" builtinId="9" hidden="1"/>
    <cellStyle name="Followed Hyperlink" xfId="1771" builtinId="9" hidden="1"/>
    <cellStyle name="Followed Hyperlink" xfId="1773" builtinId="9" hidden="1"/>
    <cellStyle name="Followed Hyperlink" xfId="1775" builtinId="9" hidden="1"/>
    <cellStyle name="Followed Hyperlink" xfId="1777" builtinId="9" hidden="1"/>
    <cellStyle name="Followed Hyperlink" xfId="1779" builtinId="9" hidden="1"/>
    <cellStyle name="Followed Hyperlink" xfId="1781" builtinId="9" hidden="1"/>
    <cellStyle name="Followed Hyperlink" xfId="1783" builtinId="9" hidden="1"/>
    <cellStyle name="Followed Hyperlink" xfId="1785" builtinId="9" hidden="1"/>
    <cellStyle name="Followed Hyperlink" xfId="1787" builtinId="9" hidden="1"/>
    <cellStyle name="Followed Hyperlink" xfId="1789" builtinId="9" hidden="1"/>
    <cellStyle name="Followed Hyperlink" xfId="1791" builtinId="9" hidden="1"/>
    <cellStyle name="Followed Hyperlink" xfId="1793" builtinId="9" hidden="1"/>
    <cellStyle name="Followed Hyperlink" xfId="1795" builtinId="9" hidden="1"/>
    <cellStyle name="Followed Hyperlink" xfId="1797" builtinId="9" hidden="1"/>
    <cellStyle name="Followed Hyperlink" xfId="1799" builtinId="9" hidden="1"/>
    <cellStyle name="Followed Hyperlink" xfId="1801" builtinId="9" hidden="1"/>
    <cellStyle name="Followed Hyperlink" xfId="1803" builtinId="9" hidden="1"/>
    <cellStyle name="Followed Hyperlink" xfId="1805" builtinId="9" hidden="1"/>
    <cellStyle name="Followed Hyperlink" xfId="1807" builtinId="9" hidden="1"/>
    <cellStyle name="Followed Hyperlink" xfId="1809" builtinId="9" hidden="1"/>
    <cellStyle name="Followed Hyperlink" xfId="1811" builtinId="9" hidden="1"/>
    <cellStyle name="Followed Hyperlink" xfId="1813" builtinId="9" hidden="1"/>
    <cellStyle name="Followed Hyperlink" xfId="1815" builtinId="9" hidden="1"/>
    <cellStyle name="Followed Hyperlink" xfId="1817" builtinId="9" hidden="1"/>
    <cellStyle name="Followed Hyperlink" xfId="1819" builtinId="9" hidden="1"/>
    <cellStyle name="Followed Hyperlink" xfId="1821" builtinId="9" hidden="1"/>
    <cellStyle name="Followed Hyperlink" xfId="1823" builtinId="9" hidden="1"/>
    <cellStyle name="Followed Hyperlink" xfId="1825" builtinId="9" hidden="1"/>
    <cellStyle name="Followed Hyperlink" xfId="1827" builtinId="9" hidden="1"/>
    <cellStyle name="Followed Hyperlink" xfId="1829" builtinId="9" hidden="1"/>
    <cellStyle name="Followed Hyperlink" xfId="1831" builtinId="9" hidden="1"/>
    <cellStyle name="Followed Hyperlink" xfId="1833" builtinId="9" hidden="1"/>
    <cellStyle name="Followed Hyperlink" xfId="1835" builtinId="9" hidden="1"/>
    <cellStyle name="Followed Hyperlink" xfId="1837" builtinId="9" hidden="1"/>
    <cellStyle name="Followed Hyperlink" xfId="1839" builtinId="9" hidden="1"/>
    <cellStyle name="Followed Hyperlink" xfId="1841" builtinId="9" hidden="1"/>
    <cellStyle name="Followed Hyperlink" xfId="1843" builtinId="9" hidden="1"/>
    <cellStyle name="Followed Hyperlink" xfId="1845" builtinId="9" hidden="1"/>
    <cellStyle name="Followed Hyperlink" xfId="1847" builtinId="9" hidden="1"/>
    <cellStyle name="Followed Hyperlink" xfId="1849" builtinId="9" hidden="1"/>
    <cellStyle name="Followed Hyperlink" xfId="1851" builtinId="9" hidden="1"/>
    <cellStyle name="Followed Hyperlink" xfId="1853" builtinId="9" hidden="1"/>
    <cellStyle name="Followed Hyperlink" xfId="1855" builtinId="9" hidden="1"/>
    <cellStyle name="Followed Hyperlink" xfId="1857" builtinId="9" hidden="1"/>
    <cellStyle name="Followed Hyperlink" xfId="1859" builtinId="9" hidden="1"/>
    <cellStyle name="Followed Hyperlink" xfId="1861" builtinId="9" hidden="1"/>
    <cellStyle name="Followed Hyperlink" xfId="1863" builtinId="9" hidden="1"/>
    <cellStyle name="Followed Hyperlink" xfId="1865" builtinId="9" hidden="1"/>
    <cellStyle name="Followed Hyperlink" xfId="1867" builtinId="9" hidden="1"/>
    <cellStyle name="Followed Hyperlink" xfId="1869" builtinId="9" hidden="1"/>
    <cellStyle name="Followed Hyperlink" xfId="1871" builtinId="9" hidden="1"/>
    <cellStyle name="Followed Hyperlink" xfId="1873" builtinId="9" hidden="1"/>
    <cellStyle name="Followed Hyperlink" xfId="1875" builtinId="9" hidden="1"/>
    <cellStyle name="Followed Hyperlink" xfId="1877" builtinId="9" hidden="1"/>
    <cellStyle name="Followed Hyperlink" xfId="1879" builtinId="9" hidden="1"/>
    <cellStyle name="Followed Hyperlink" xfId="1881" builtinId="9" hidden="1"/>
    <cellStyle name="Followed Hyperlink" xfId="1883" builtinId="9" hidden="1"/>
    <cellStyle name="Followed Hyperlink" xfId="1885" builtinId="9" hidden="1"/>
    <cellStyle name="Followed Hyperlink" xfId="1887" builtinId="9" hidden="1"/>
    <cellStyle name="Followed Hyperlink" xfId="1889" builtinId="9" hidden="1"/>
    <cellStyle name="Followed Hyperlink" xfId="1891" builtinId="9" hidden="1"/>
    <cellStyle name="Followed Hyperlink" xfId="1893" builtinId="9" hidden="1"/>
    <cellStyle name="Followed Hyperlink" xfId="1895" builtinId="9" hidden="1"/>
    <cellStyle name="Followed Hyperlink" xfId="1897" builtinId="9" hidden="1"/>
    <cellStyle name="Followed Hyperlink" xfId="1899" builtinId="9" hidden="1"/>
    <cellStyle name="Followed Hyperlink" xfId="1901" builtinId="9" hidden="1"/>
    <cellStyle name="Followed Hyperlink" xfId="1903" builtinId="9" hidden="1"/>
    <cellStyle name="Followed Hyperlink" xfId="1905" builtinId="9" hidden="1"/>
    <cellStyle name="Followed Hyperlink" xfId="1907" builtinId="9" hidden="1"/>
    <cellStyle name="Followed Hyperlink" xfId="1909" builtinId="9" hidden="1"/>
    <cellStyle name="Followed Hyperlink" xfId="1911" builtinId="9" hidden="1"/>
    <cellStyle name="Followed Hyperlink" xfId="1913" builtinId="9" hidden="1"/>
    <cellStyle name="Followed Hyperlink" xfId="1915" builtinId="9" hidden="1"/>
    <cellStyle name="Followed Hyperlink" xfId="1917" builtinId="9" hidden="1"/>
    <cellStyle name="Followed Hyperlink" xfId="1919" builtinId="9" hidden="1"/>
    <cellStyle name="Followed Hyperlink" xfId="1921" builtinId="9" hidden="1"/>
    <cellStyle name="Followed Hyperlink" xfId="1923" builtinId="9" hidden="1"/>
    <cellStyle name="Followed Hyperlink" xfId="1925" builtinId="9" hidden="1"/>
    <cellStyle name="Followed Hyperlink" xfId="1927" builtinId="9" hidden="1"/>
    <cellStyle name="Followed Hyperlink" xfId="1929" builtinId="9" hidden="1"/>
    <cellStyle name="Followed Hyperlink" xfId="1931" builtinId="9" hidden="1"/>
    <cellStyle name="Followed Hyperlink" xfId="1933" builtinId="9" hidden="1"/>
    <cellStyle name="Followed Hyperlink" xfId="1935" builtinId="9" hidden="1"/>
    <cellStyle name="Followed Hyperlink" xfId="1937" builtinId="9" hidden="1"/>
    <cellStyle name="Followed Hyperlink" xfId="1939" builtinId="9" hidden="1"/>
    <cellStyle name="Followed Hyperlink" xfId="1941" builtinId="9" hidden="1"/>
    <cellStyle name="Followed Hyperlink" xfId="1943" builtinId="9" hidden="1"/>
    <cellStyle name="Followed Hyperlink" xfId="1945" builtinId="9" hidden="1"/>
    <cellStyle name="Followed Hyperlink" xfId="1947" builtinId="9" hidden="1"/>
    <cellStyle name="Followed Hyperlink" xfId="1949" builtinId="9" hidden="1"/>
    <cellStyle name="Followed Hyperlink" xfId="1951" builtinId="9" hidden="1"/>
    <cellStyle name="Followed Hyperlink" xfId="1953" builtinId="9" hidden="1"/>
    <cellStyle name="Followed Hyperlink" xfId="1955" builtinId="9" hidden="1"/>
    <cellStyle name="Followed Hyperlink" xfId="1957" builtinId="9" hidden="1"/>
    <cellStyle name="Followed Hyperlink" xfId="1959" builtinId="9" hidden="1"/>
    <cellStyle name="Followed Hyperlink" xfId="1961" builtinId="9" hidden="1"/>
    <cellStyle name="Followed Hyperlink" xfId="1963" builtinId="9" hidden="1"/>
    <cellStyle name="Followed Hyperlink" xfId="1965" builtinId="9" hidden="1"/>
    <cellStyle name="Followed Hyperlink" xfId="1967" builtinId="9" hidden="1"/>
    <cellStyle name="Followed Hyperlink" xfId="1969" builtinId="9" hidden="1"/>
    <cellStyle name="Followed Hyperlink" xfId="1971" builtinId="9" hidden="1"/>
    <cellStyle name="Followed Hyperlink" xfId="1973" builtinId="9" hidden="1"/>
    <cellStyle name="Followed Hyperlink" xfId="1975" builtinId="9" hidden="1"/>
    <cellStyle name="Followed Hyperlink" xfId="1977" builtinId="9" hidden="1"/>
    <cellStyle name="Followed Hyperlink" xfId="1979" builtinId="9" hidden="1"/>
    <cellStyle name="Followed Hyperlink" xfId="1981" builtinId="9" hidden="1"/>
    <cellStyle name="Followed Hyperlink" xfId="1983" builtinId="9" hidden="1"/>
    <cellStyle name="Followed Hyperlink" xfId="1985" builtinId="9" hidden="1"/>
    <cellStyle name="Followed Hyperlink" xfId="1987" builtinId="9" hidden="1"/>
    <cellStyle name="Followed Hyperlink" xfId="1989" builtinId="9" hidden="1"/>
    <cellStyle name="Followed Hyperlink" xfId="1991" builtinId="9" hidden="1"/>
    <cellStyle name="Followed Hyperlink" xfId="1993" builtinId="9" hidden="1"/>
    <cellStyle name="Followed Hyperlink" xfId="1995" builtinId="9" hidden="1"/>
    <cellStyle name="Followed Hyperlink" xfId="1997" builtinId="9" hidden="1"/>
    <cellStyle name="Followed Hyperlink" xfId="1999" builtinId="9" hidden="1"/>
    <cellStyle name="Followed Hyperlink" xfId="2001" builtinId="9" hidden="1"/>
    <cellStyle name="Followed Hyperlink" xfId="2003" builtinId="9" hidden="1"/>
    <cellStyle name="Followed Hyperlink" xfId="2005" builtinId="9" hidden="1"/>
    <cellStyle name="Followed Hyperlink" xfId="2007" builtinId="9" hidden="1"/>
    <cellStyle name="Followed Hyperlink" xfId="2009" builtinId="9" hidden="1"/>
    <cellStyle name="Followed Hyperlink" xfId="2011" builtinId="9" hidden="1"/>
    <cellStyle name="Followed Hyperlink" xfId="2013" builtinId="9" hidden="1"/>
    <cellStyle name="Followed Hyperlink" xfId="2015" builtinId="9" hidden="1"/>
    <cellStyle name="Followed Hyperlink" xfId="2017" builtinId="9" hidden="1"/>
    <cellStyle name="Followed Hyperlink" xfId="2019" builtinId="9" hidden="1"/>
    <cellStyle name="Followed Hyperlink" xfId="2021" builtinId="9" hidden="1"/>
    <cellStyle name="Followed Hyperlink" xfId="2023" builtinId="9" hidden="1"/>
    <cellStyle name="Followed Hyperlink" xfId="2025" builtinId="9" hidden="1"/>
    <cellStyle name="Followed Hyperlink" xfId="2027" builtinId="9" hidden="1"/>
    <cellStyle name="Followed Hyperlink" xfId="2029" builtinId="9" hidden="1"/>
    <cellStyle name="Followed Hyperlink" xfId="2031" builtinId="9" hidden="1"/>
    <cellStyle name="Followed Hyperlink" xfId="2033" builtinId="9" hidden="1"/>
    <cellStyle name="Followed Hyperlink" xfId="2035" builtinId="9" hidden="1"/>
    <cellStyle name="Followed Hyperlink" xfId="2037" builtinId="9" hidden="1"/>
    <cellStyle name="Followed Hyperlink" xfId="2039" builtinId="9" hidden="1"/>
    <cellStyle name="Followed Hyperlink" xfId="2041" builtinId="9" hidden="1"/>
    <cellStyle name="Followed Hyperlink" xfId="2043" builtinId="9" hidden="1"/>
    <cellStyle name="Followed Hyperlink" xfId="2045" builtinId="9" hidden="1"/>
    <cellStyle name="Followed Hyperlink" xfId="2047" builtinId="9" hidden="1"/>
    <cellStyle name="Followed Hyperlink" xfId="2049" builtinId="9" hidden="1"/>
    <cellStyle name="Followed Hyperlink" xfId="2051" builtinId="9" hidden="1"/>
    <cellStyle name="Followed Hyperlink" xfId="2053" builtinId="9" hidden="1"/>
    <cellStyle name="Followed Hyperlink" xfId="2055" builtinId="9" hidden="1"/>
    <cellStyle name="Followed Hyperlink" xfId="2057" builtinId="9" hidden="1"/>
    <cellStyle name="Followed Hyperlink" xfId="2059" builtinId="9" hidden="1"/>
    <cellStyle name="Followed Hyperlink" xfId="2061" builtinId="9" hidden="1"/>
    <cellStyle name="Followed Hyperlink" xfId="2063" builtinId="9" hidden="1"/>
    <cellStyle name="Followed Hyperlink" xfId="2065" builtinId="9" hidden="1"/>
    <cellStyle name="Followed Hyperlink" xfId="2067" builtinId="9" hidden="1"/>
    <cellStyle name="Followed Hyperlink" xfId="2069" builtinId="9" hidden="1"/>
    <cellStyle name="Followed Hyperlink" xfId="2071" builtinId="9" hidden="1"/>
    <cellStyle name="Followed Hyperlink" xfId="2073" builtinId="9" hidden="1"/>
    <cellStyle name="Followed Hyperlink" xfId="2075" builtinId="9" hidden="1"/>
    <cellStyle name="Followed Hyperlink" xfId="2077" builtinId="9" hidden="1"/>
    <cellStyle name="Followed Hyperlink" xfId="2079" builtinId="9" hidden="1"/>
    <cellStyle name="Followed Hyperlink" xfId="2081" builtinId="9" hidden="1"/>
    <cellStyle name="Followed Hyperlink" xfId="2083" builtinId="9" hidden="1"/>
    <cellStyle name="Followed Hyperlink" xfId="2085" builtinId="9" hidden="1"/>
    <cellStyle name="Followed Hyperlink" xfId="2087" builtinId="9" hidden="1"/>
    <cellStyle name="Followed Hyperlink" xfId="2089" builtinId="9" hidden="1"/>
    <cellStyle name="Followed Hyperlink" xfId="2091" builtinId="9" hidden="1"/>
    <cellStyle name="Followed Hyperlink" xfId="2093" builtinId="9" hidden="1"/>
    <cellStyle name="Followed Hyperlink" xfId="2095" builtinId="9" hidden="1"/>
    <cellStyle name="Followed Hyperlink" xfId="2097" builtinId="9" hidden="1"/>
    <cellStyle name="Followed Hyperlink" xfId="2099" builtinId="9" hidden="1"/>
    <cellStyle name="Followed Hyperlink" xfId="2101" builtinId="9" hidden="1"/>
    <cellStyle name="Followed Hyperlink" xfId="2103" builtinId="9" hidden="1"/>
    <cellStyle name="Followed Hyperlink" xfId="2105" builtinId="9" hidden="1"/>
    <cellStyle name="Followed Hyperlink" xfId="2107" builtinId="9" hidden="1"/>
    <cellStyle name="Followed Hyperlink" xfId="2109" builtinId="9" hidden="1"/>
    <cellStyle name="Followed Hyperlink" xfId="2111" builtinId="9" hidden="1"/>
    <cellStyle name="Followed Hyperlink" xfId="2113" builtinId="9" hidden="1"/>
    <cellStyle name="Followed Hyperlink" xfId="2115" builtinId="9" hidden="1"/>
    <cellStyle name="Followed Hyperlink" xfId="2117" builtinId="9" hidden="1"/>
    <cellStyle name="Followed Hyperlink" xfId="2119" builtinId="9" hidden="1"/>
    <cellStyle name="Followed Hyperlink" xfId="2121" builtinId="9" hidden="1"/>
    <cellStyle name="Followed Hyperlink" xfId="2123" builtinId="9" hidden="1"/>
    <cellStyle name="Followed Hyperlink" xfId="2125" builtinId="9" hidden="1"/>
    <cellStyle name="Followed Hyperlink" xfId="2127" builtinId="9" hidden="1"/>
    <cellStyle name="Followed Hyperlink" xfId="2129" builtinId="9" hidden="1"/>
    <cellStyle name="Followed Hyperlink" xfId="2131" builtinId="9" hidden="1"/>
    <cellStyle name="Followed Hyperlink" xfId="2133" builtinId="9" hidden="1"/>
    <cellStyle name="Followed Hyperlink" xfId="2135" builtinId="9" hidden="1"/>
    <cellStyle name="Followed Hyperlink" xfId="2137" builtinId="9" hidden="1"/>
    <cellStyle name="Followed Hyperlink" xfId="2139" builtinId="9" hidden="1"/>
    <cellStyle name="Followed Hyperlink" xfId="2141" builtinId="9" hidden="1"/>
    <cellStyle name="Followed Hyperlink" xfId="2143" builtinId="9" hidden="1"/>
    <cellStyle name="Followed Hyperlink" xfId="2145" builtinId="9" hidden="1"/>
    <cellStyle name="Followed Hyperlink" xfId="2147" builtinId="9" hidden="1"/>
    <cellStyle name="Followed Hyperlink" xfId="2149" builtinId="9" hidden="1"/>
    <cellStyle name="Followed Hyperlink" xfId="2151" builtinId="9" hidden="1"/>
    <cellStyle name="Followed Hyperlink" xfId="2153" builtinId="9" hidden="1"/>
    <cellStyle name="Followed Hyperlink" xfId="2155" builtinId="9" hidden="1"/>
    <cellStyle name="Followed Hyperlink" xfId="2157" builtinId="9" hidden="1"/>
    <cellStyle name="Followed Hyperlink" xfId="2159" builtinId="9" hidden="1"/>
    <cellStyle name="Followed Hyperlink" xfId="2161" builtinId="9" hidden="1"/>
    <cellStyle name="Followed Hyperlink" xfId="2163" builtinId="9" hidden="1"/>
    <cellStyle name="Followed Hyperlink" xfId="2165" builtinId="9" hidden="1"/>
    <cellStyle name="Followed Hyperlink" xfId="2167" builtinId="9" hidden="1"/>
    <cellStyle name="Followed Hyperlink" xfId="2169" builtinId="9" hidden="1"/>
    <cellStyle name="Followed Hyperlink" xfId="2171" builtinId="9" hidden="1"/>
    <cellStyle name="Followed Hyperlink" xfId="2173" builtinId="9" hidden="1"/>
    <cellStyle name="Followed Hyperlink" xfId="2175" builtinId="9" hidden="1"/>
    <cellStyle name="Followed Hyperlink" xfId="2177" builtinId="9" hidden="1"/>
    <cellStyle name="Followed Hyperlink" xfId="2179" builtinId="9" hidden="1"/>
    <cellStyle name="Followed Hyperlink" xfId="2181" builtinId="9" hidden="1"/>
    <cellStyle name="Followed Hyperlink" xfId="2183" builtinId="9" hidden="1"/>
    <cellStyle name="Followed Hyperlink" xfId="2185" builtinId="9" hidden="1"/>
    <cellStyle name="Followed Hyperlink" xfId="2187" builtinId="9" hidden="1"/>
    <cellStyle name="Followed Hyperlink" xfId="2189" builtinId="9" hidden="1"/>
    <cellStyle name="Followed Hyperlink" xfId="2191" builtinId="9" hidden="1"/>
    <cellStyle name="Followed Hyperlink" xfId="2193" builtinId="9" hidden="1"/>
    <cellStyle name="Followed Hyperlink" xfId="2195" builtinId="9" hidden="1"/>
    <cellStyle name="Followed Hyperlink" xfId="2197" builtinId="9" hidden="1"/>
    <cellStyle name="Followed Hyperlink" xfId="2199" builtinId="9" hidden="1"/>
    <cellStyle name="Followed Hyperlink" xfId="2201" builtinId="9" hidden="1"/>
    <cellStyle name="Followed Hyperlink" xfId="2203" builtinId="9" hidden="1"/>
    <cellStyle name="Followed Hyperlink" xfId="2205" builtinId="9" hidden="1"/>
    <cellStyle name="Followed Hyperlink" xfId="2207" builtinId="9" hidden="1"/>
    <cellStyle name="Followed Hyperlink" xfId="2209" builtinId="9" hidden="1"/>
    <cellStyle name="Followed Hyperlink" xfId="2211" builtinId="9" hidden="1"/>
    <cellStyle name="Followed Hyperlink" xfId="2213" builtinId="9" hidden="1"/>
    <cellStyle name="Followed Hyperlink" xfId="2215" builtinId="9" hidden="1"/>
    <cellStyle name="Followed Hyperlink" xfId="2217" builtinId="9" hidden="1"/>
    <cellStyle name="Followed Hyperlink" xfId="2219" builtinId="9" hidden="1"/>
    <cellStyle name="Followed Hyperlink" xfId="2221" builtinId="9" hidden="1"/>
    <cellStyle name="Followed Hyperlink" xfId="2223" builtinId="9" hidden="1"/>
    <cellStyle name="Followed Hyperlink" xfId="2225" builtinId="9" hidden="1"/>
    <cellStyle name="Followed Hyperlink" xfId="2227" builtinId="9" hidden="1"/>
    <cellStyle name="Followed Hyperlink" xfId="2229" builtinId="9" hidden="1"/>
    <cellStyle name="Followed Hyperlink" xfId="2231" builtinId="9" hidden="1"/>
    <cellStyle name="Followed Hyperlink" xfId="2233" builtinId="9" hidden="1"/>
    <cellStyle name="Followed Hyperlink" xfId="2235" builtinId="9" hidden="1"/>
    <cellStyle name="Followed Hyperlink" xfId="2237" builtinId="9" hidden="1"/>
    <cellStyle name="Followed Hyperlink" xfId="2239" builtinId="9" hidden="1"/>
    <cellStyle name="Followed Hyperlink" xfId="2241" builtinId="9" hidden="1"/>
    <cellStyle name="Followed Hyperlink" xfId="2243" builtinId="9" hidden="1"/>
    <cellStyle name="Followed Hyperlink" xfId="2245" builtinId="9" hidden="1"/>
    <cellStyle name="Followed Hyperlink" xfId="2247" builtinId="9" hidden="1"/>
    <cellStyle name="Followed Hyperlink" xfId="2249" builtinId="9" hidden="1"/>
    <cellStyle name="Followed Hyperlink" xfId="2251" builtinId="9" hidden="1"/>
    <cellStyle name="Followed Hyperlink" xfId="2253" builtinId="9" hidden="1"/>
    <cellStyle name="Followed Hyperlink" xfId="2255" builtinId="9" hidden="1"/>
    <cellStyle name="Followed Hyperlink" xfId="2257" builtinId="9" hidden="1"/>
    <cellStyle name="Followed Hyperlink" xfId="2259" builtinId="9" hidden="1"/>
    <cellStyle name="Followed Hyperlink" xfId="2261" builtinId="9" hidden="1"/>
    <cellStyle name="Followed Hyperlink" xfId="2263" builtinId="9" hidden="1"/>
    <cellStyle name="Followed Hyperlink" xfId="2265" builtinId="9" hidden="1"/>
    <cellStyle name="Followed Hyperlink" xfId="2267" builtinId="9" hidden="1"/>
    <cellStyle name="Followed Hyperlink" xfId="2269" builtinId="9" hidden="1"/>
    <cellStyle name="Followed Hyperlink" xfId="2271" builtinId="9" hidden="1"/>
    <cellStyle name="Followed Hyperlink" xfId="2273" builtinId="9" hidden="1"/>
    <cellStyle name="Followed Hyperlink" xfId="2275" builtinId="9" hidden="1"/>
    <cellStyle name="Followed Hyperlink" xfId="2277" builtinId="9" hidden="1"/>
    <cellStyle name="Followed Hyperlink" xfId="2279" builtinId="9" hidden="1"/>
    <cellStyle name="Followed Hyperlink" xfId="2281" builtinId="9" hidden="1"/>
    <cellStyle name="Followed Hyperlink" xfId="2283" builtinId="9" hidden="1"/>
    <cellStyle name="Followed Hyperlink" xfId="2285" builtinId="9" hidden="1"/>
    <cellStyle name="Followed Hyperlink" xfId="2287" builtinId="9" hidden="1"/>
    <cellStyle name="Followed Hyperlink" xfId="2289" builtinId="9" hidden="1"/>
    <cellStyle name="Followed Hyperlink" xfId="2291" builtinId="9" hidden="1"/>
    <cellStyle name="Followed Hyperlink" xfId="2293" builtinId="9" hidden="1"/>
    <cellStyle name="Followed Hyperlink" xfId="2295" builtinId="9" hidden="1"/>
    <cellStyle name="Followed Hyperlink" xfId="2297" builtinId="9" hidden="1"/>
    <cellStyle name="Followed Hyperlink" xfId="2299" builtinId="9" hidden="1"/>
    <cellStyle name="Followed Hyperlink" xfId="2301" builtinId="9" hidden="1"/>
    <cellStyle name="Followed Hyperlink" xfId="2303" builtinId="9" hidden="1"/>
    <cellStyle name="Followed Hyperlink" xfId="2305" builtinId="9" hidden="1"/>
    <cellStyle name="Followed Hyperlink" xfId="2307" builtinId="9" hidden="1"/>
    <cellStyle name="Followed Hyperlink" xfId="2309" builtinId="9" hidden="1"/>
    <cellStyle name="Followed Hyperlink" xfId="2311" builtinId="9" hidden="1"/>
    <cellStyle name="Followed Hyperlink" xfId="2313" builtinId="9" hidden="1"/>
    <cellStyle name="Followed Hyperlink" xfId="2315" builtinId="9" hidden="1"/>
    <cellStyle name="Followed Hyperlink" xfId="2317" builtinId="9" hidden="1"/>
    <cellStyle name="Followed Hyperlink" xfId="2319" builtinId="9" hidden="1"/>
    <cellStyle name="Followed Hyperlink" xfId="2321" builtinId="9" hidden="1"/>
    <cellStyle name="Followed Hyperlink" xfId="2323" builtinId="9" hidden="1"/>
    <cellStyle name="Followed Hyperlink" xfId="2325" builtinId="9" hidden="1"/>
    <cellStyle name="Followed Hyperlink" xfId="2327" builtinId="9" hidden="1"/>
    <cellStyle name="Followed Hyperlink" xfId="2329" builtinId="9" hidden="1"/>
    <cellStyle name="Followed Hyperlink" xfId="2331" builtinId="9" hidden="1"/>
    <cellStyle name="Followed Hyperlink" xfId="2333" builtinId="9" hidden="1"/>
    <cellStyle name="Followed Hyperlink" xfId="2335" builtinId="9" hidden="1"/>
    <cellStyle name="Followed Hyperlink" xfId="2337" builtinId="9" hidden="1"/>
    <cellStyle name="Followed Hyperlink" xfId="2339" builtinId="9" hidden="1"/>
    <cellStyle name="Followed Hyperlink" xfId="2341" builtinId="9" hidden="1"/>
    <cellStyle name="Followed Hyperlink" xfId="2343" builtinId="9" hidden="1"/>
    <cellStyle name="Followed Hyperlink" xfId="2345" builtinId="9" hidden="1"/>
    <cellStyle name="Followed Hyperlink" xfId="2347" builtinId="9" hidden="1"/>
    <cellStyle name="Followed Hyperlink" xfId="2349" builtinId="9" hidden="1"/>
    <cellStyle name="Followed Hyperlink" xfId="2351" builtinId="9" hidden="1"/>
    <cellStyle name="Followed Hyperlink" xfId="2353" builtinId="9" hidden="1"/>
    <cellStyle name="Followed Hyperlink" xfId="2355" builtinId="9" hidden="1"/>
    <cellStyle name="Followed Hyperlink" xfId="2357" builtinId="9" hidden="1"/>
    <cellStyle name="Followed Hyperlink" xfId="2359" builtinId="9" hidden="1"/>
    <cellStyle name="Followed Hyperlink" xfId="2361" builtinId="9" hidden="1"/>
    <cellStyle name="Followed Hyperlink" xfId="2363" builtinId="9" hidden="1"/>
    <cellStyle name="Followed Hyperlink" xfId="2365" builtinId="9" hidden="1"/>
    <cellStyle name="Followed Hyperlink" xfId="2367" builtinId="9" hidden="1"/>
    <cellStyle name="Followed Hyperlink" xfId="2369" builtinId="9" hidden="1"/>
    <cellStyle name="Followed Hyperlink" xfId="2371" builtinId="9" hidden="1"/>
    <cellStyle name="Followed Hyperlink" xfId="2373" builtinId="9" hidden="1"/>
    <cellStyle name="Followed Hyperlink" xfId="2375" builtinId="9" hidden="1"/>
    <cellStyle name="Followed Hyperlink" xfId="2377" builtinId="9" hidden="1"/>
    <cellStyle name="Followed Hyperlink" xfId="2379" builtinId="9" hidden="1"/>
    <cellStyle name="Followed Hyperlink" xfId="2381" builtinId="9" hidden="1"/>
    <cellStyle name="Followed Hyperlink" xfId="2383" builtinId="9" hidden="1"/>
    <cellStyle name="Followed Hyperlink" xfId="2385" builtinId="9" hidden="1"/>
    <cellStyle name="Followed Hyperlink" xfId="2387" builtinId="9" hidden="1"/>
    <cellStyle name="Followed Hyperlink" xfId="2389" builtinId="9" hidden="1"/>
    <cellStyle name="Followed Hyperlink" xfId="2391" builtinId="9" hidden="1"/>
    <cellStyle name="Followed Hyperlink" xfId="2393" builtinId="9" hidden="1"/>
    <cellStyle name="Followed Hyperlink" xfId="2395" builtinId="9" hidden="1"/>
    <cellStyle name="Followed Hyperlink" xfId="2397" builtinId="9" hidden="1"/>
    <cellStyle name="Followed Hyperlink" xfId="2399" builtinId="9" hidden="1"/>
    <cellStyle name="Followed Hyperlink" xfId="2401" builtinId="9" hidden="1"/>
    <cellStyle name="Followed Hyperlink" xfId="2403" builtinId="9" hidden="1"/>
    <cellStyle name="Followed Hyperlink" xfId="2405" builtinId="9" hidden="1"/>
    <cellStyle name="Followed Hyperlink" xfId="2407" builtinId="9" hidden="1"/>
    <cellStyle name="Followed Hyperlink" xfId="2409" builtinId="9" hidden="1"/>
    <cellStyle name="Followed Hyperlink" xfId="2411" builtinId="9" hidden="1"/>
    <cellStyle name="Followed Hyperlink" xfId="2413" builtinId="9" hidden="1"/>
    <cellStyle name="Followed Hyperlink" xfId="2415" builtinId="9" hidden="1"/>
    <cellStyle name="Followed Hyperlink" xfId="2417" builtinId="9" hidden="1"/>
    <cellStyle name="Followed Hyperlink" xfId="2419" builtinId="9" hidden="1"/>
    <cellStyle name="Followed Hyperlink" xfId="2421" builtinId="9" hidden="1"/>
    <cellStyle name="Followed Hyperlink" xfId="2423" builtinId="9" hidden="1"/>
    <cellStyle name="Followed Hyperlink" xfId="2425" builtinId="9" hidden="1"/>
    <cellStyle name="Followed Hyperlink" xfId="2427" builtinId="9" hidden="1"/>
    <cellStyle name="Followed Hyperlink" xfId="2429" builtinId="9" hidden="1"/>
    <cellStyle name="Followed Hyperlink" xfId="2431" builtinId="9" hidden="1"/>
    <cellStyle name="Followed Hyperlink" xfId="2433" builtinId="9" hidden="1"/>
    <cellStyle name="Followed Hyperlink" xfId="2435" builtinId="9" hidden="1"/>
    <cellStyle name="Followed Hyperlink" xfId="2437" builtinId="9" hidden="1"/>
    <cellStyle name="Followed Hyperlink" xfId="2439" builtinId="9" hidden="1"/>
    <cellStyle name="Followed Hyperlink" xfId="2441" builtinId="9" hidden="1"/>
    <cellStyle name="Followed Hyperlink" xfId="2443" builtinId="9" hidden="1"/>
    <cellStyle name="Followed Hyperlink" xfId="2445" builtinId="9" hidden="1"/>
    <cellStyle name="Followed Hyperlink" xfId="2447" builtinId="9" hidden="1"/>
    <cellStyle name="Followed Hyperlink" xfId="2449" builtinId="9" hidden="1"/>
    <cellStyle name="Followed Hyperlink" xfId="2451" builtinId="9" hidden="1"/>
    <cellStyle name="Followed Hyperlink" xfId="2453" builtinId="9" hidden="1"/>
    <cellStyle name="Followed Hyperlink" xfId="2455" builtinId="9" hidden="1"/>
    <cellStyle name="Followed Hyperlink" xfId="2457" builtinId="9" hidden="1"/>
    <cellStyle name="Followed Hyperlink" xfId="2459" builtinId="9" hidden="1"/>
    <cellStyle name="Followed Hyperlink" xfId="2461" builtinId="9" hidden="1"/>
    <cellStyle name="Followed Hyperlink" xfId="2463" builtinId="9" hidden="1"/>
    <cellStyle name="Followed Hyperlink" xfId="2465" builtinId="9" hidden="1"/>
    <cellStyle name="Followed Hyperlink" xfId="2467" builtinId="9" hidden="1"/>
    <cellStyle name="Followed Hyperlink" xfId="2469" builtinId="9" hidden="1"/>
    <cellStyle name="Followed Hyperlink" xfId="2471" builtinId="9" hidden="1"/>
    <cellStyle name="Followed Hyperlink" xfId="2473" builtinId="9" hidden="1"/>
    <cellStyle name="Followed Hyperlink" xfId="2475" builtinId="9" hidden="1"/>
    <cellStyle name="Followed Hyperlink" xfId="2477" builtinId="9" hidden="1"/>
    <cellStyle name="Followed Hyperlink" xfId="2479" builtinId="9" hidden="1"/>
    <cellStyle name="Followed Hyperlink" xfId="2481" builtinId="9" hidden="1"/>
    <cellStyle name="Followed Hyperlink" xfId="2483" builtinId="9" hidden="1"/>
    <cellStyle name="Followed Hyperlink" xfId="2485" builtinId="9" hidden="1"/>
    <cellStyle name="Followed Hyperlink" xfId="2487" builtinId="9" hidden="1"/>
    <cellStyle name="Followed Hyperlink" xfId="2489" builtinId="9" hidden="1"/>
    <cellStyle name="Followed Hyperlink" xfId="2491" builtinId="9" hidden="1"/>
    <cellStyle name="Followed Hyperlink" xfId="2493" builtinId="9" hidden="1"/>
    <cellStyle name="Followed Hyperlink" xfId="2495" builtinId="9" hidden="1"/>
    <cellStyle name="Followed Hyperlink" xfId="2497" builtinId="9" hidden="1"/>
    <cellStyle name="Followed Hyperlink" xfId="2499" builtinId="9" hidden="1"/>
    <cellStyle name="Followed Hyperlink" xfId="2501" builtinId="9" hidden="1"/>
    <cellStyle name="Followed Hyperlink" xfId="2503" builtinId="9" hidden="1"/>
    <cellStyle name="Followed Hyperlink" xfId="2505" builtinId="9" hidden="1"/>
    <cellStyle name="Followed Hyperlink" xfId="2507" builtinId="9" hidden="1"/>
    <cellStyle name="Followed Hyperlink" xfId="2509" builtinId="9" hidden="1"/>
    <cellStyle name="Followed Hyperlink" xfId="2511" builtinId="9" hidden="1"/>
    <cellStyle name="Followed Hyperlink" xfId="2513" builtinId="9" hidden="1"/>
    <cellStyle name="Followed Hyperlink" xfId="2515" builtinId="9" hidden="1"/>
    <cellStyle name="Followed Hyperlink" xfId="2517" builtinId="9" hidden="1"/>
    <cellStyle name="Followed Hyperlink" xfId="2519" builtinId="9" hidden="1"/>
    <cellStyle name="Followed Hyperlink" xfId="2521" builtinId="9" hidden="1"/>
    <cellStyle name="Followed Hyperlink" xfId="2523" builtinId="9" hidden="1"/>
    <cellStyle name="Followed Hyperlink" xfId="2525" builtinId="9" hidden="1"/>
    <cellStyle name="Followed Hyperlink" xfId="2527" builtinId="9" hidden="1"/>
    <cellStyle name="Followed Hyperlink" xfId="2529" builtinId="9" hidden="1"/>
    <cellStyle name="Followed Hyperlink" xfId="2531" builtinId="9" hidden="1"/>
    <cellStyle name="Followed Hyperlink" xfId="2533" builtinId="9" hidden="1"/>
    <cellStyle name="Followed Hyperlink" xfId="2535" builtinId="9" hidden="1"/>
    <cellStyle name="Followed Hyperlink" xfId="2537" builtinId="9" hidden="1"/>
    <cellStyle name="Followed Hyperlink" xfId="2539" builtinId="9" hidden="1"/>
    <cellStyle name="Followed Hyperlink" xfId="2541" builtinId="9" hidden="1"/>
    <cellStyle name="Followed Hyperlink" xfId="2543" builtinId="9" hidden="1"/>
    <cellStyle name="Followed Hyperlink" xfId="2545" builtinId="9" hidden="1"/>
    <cellStyle name="Followed Hyperlink" xfId="2547" builtinId="9" hidden="1"/>
    <cellStyle name="Followed Hyperlink" xfId="2549" builtinId="9" hidden="1"/>
    <cellStyle name="Followed Hyperlink" xfId="2551" builtinId="9" hidden="1"/>
    <cellStyle name="Followed Hyperlink" xfId="2553" builtinId="9" hidden="1"/>
    <cellStyle name="Followed Hyperlink" xfId="2555" builtinId="9" hidden="1"/>
    <cellStyle name="Followed Hyperlink" xfId="2557" builtinId="9" hidden="1"/>
    <cellStyle name="Followed Hyperlink" xfId="2559" builtinId="9" hidden="1"/>
    <cellStyle name="Followed Hyperlink" xfId="2561" builtinId="9" hidden="1"/>
    <cellStyle name="Followed Hyperlink" xfId="2563" builtinId="9" hidden="1"/>
    <cellStyle name="Followed Hyperlink" xfId="2565" builtinId="9" hidden="1"/>
    <cellStyle name="Followed Hyperlink" xfId="2567" builtinId="9" hidden="1"/>
    <cellStyle name="Followed Hyperlink" xfId="2569" builtinId="9" hidden="1"/>
    <cellStyle name="Followed Hyperlink" xfId="2571" builtinId="9" hidden="1"/>
    <cellStyle name="Followed Hyperlink" xfId="2573" builtinId="9" hidden="1"/>
    <cellStyle name="Followed Hyperlink" xfId="2575" builtinId="9" hidden="1"/>
    <cellStyle name="Followed Hyperlink" xfId="2577" builtinId="9" hidden="1"/>
    <cellStyle name="Followed Hyperlink" xfId="2579" builtinId="9" hidden="1"/>
    <cellStyle name="Followed Hyperlink" xfId="2581" builtinId="9" hidden="1"/>
    <cellStyle name="Followed Hyperlink" xfId="2583" builtinId="9" hidden="1"/>
    <cellStyle name="Followed Hyperlink" xfId="2585" builtinId="9" hidden="1"/>
    <cellStyle name="Followed Hyperlink" xfId="2587" builtinId="9" hidden="1"/>
    <cellStyle name="Followed Hyperlink" xfId="2589" builtinId="9" hidden="1"/>
    <cellStyle name="Followed Hyperlink" xfId="2591" builtinId="9" hidden="1"/>
    <cellStyle name="Followed Hyperlink" xfId="2593" builtinId="9" hidden="1"/>
    <cellStyle name="Followed Hyperlink" xfId="2595" builtinId="9" hidden="1"/>
    <cellStyle name="Followed Hyperlink" xfId="2597" builtinId="9" hidden="1"/>
    <cellStyle name="Followed Hyperlink" xfId="2599" builtinId="9" hidden="1"/>
    <cellStyle name="Followed Hyperlink" xfId="2601" builtinId="9" hidden="1"/>
    <cellStyle name="Followed Hyperlink" xfId="2603" builtinId="9" hidden="1"/>
    <cellStyle name="Followed Hyperlink" xfId="2605" builtinId="9" hidden="1"/>
    <cellStyle name="Followed Hyperlink" xfId="2607" builtinId="9" hidden="1"/>
    <cellStyle name="Followed Hyperlink" xfId="2609" builtinId="9" hidden="1"/>
    <cellStyle name="Followed Hyperlink" xfId="2611" builtinId="9" hidden="1"/>
    <cellStyle name="Followed Hyperlink" xfId="2613" builtinId="9" hidden="1"/>
    <cellStyle name="Followed Hyperlink" xfId="2615" builtinId="9" hidden="1"/>
    <cellStyle name="Followed Hyperlink" xfId="2617" builtinId="9" hidden="1"/>
    <cellStyle name="Followed Hyperlink" xfId="2619" builtinId="9" hidden="1"/>
    <cellStyle name="Followed Hyperlink" xfId="2621" builtinId="9" hidden="1"/>
    <cellStyle name="Followed Hyperlink" xfId="2623" builtinId="9" hidden="1"/>
    <cellStyle name="Followed Hyperlink" xfId="2625" builtinId="9" hidden="1"/>
    <cellStyle name="Followed Hyperlink" xfId="2627" builtinId="9" hidden="1"/>
    <cellStyle name="Followed Hyperlink" xfId="2629" builtinId="9" hidden="1"/>
    <cellStyle name="Followed Hyperlink" xfId="2631" builtinId="9" hidden="1"/>
    <cellStyle name="Followed Hyperlink" xfId="2633" builtinId="9" hidden="1"/>
    <cellStyle name="Followed Hyperlink" xfId="2635" builtinId="9" hidden="1"/>
    <cellStyle name="Followed Hyperlink" xfId="2637" builtinId="9" hidden="1"/>
    <cellStyle name="Followed Hyperlink" xfId="2639" builtinId="9" hidden="1"/>
    <cellStyle name="Followed Hyperlink" xfId="2641" builtinId="9" hidden="1"/>
    <cellStyle name="Followed Hyperlink" xfId="2643" builtinId="9" hidden="1"/>
    <cellStyle name="Followed Hyperlink" xfId="2645" builtinId="9" hidden="1"/>
    <cellStyle name="Followed Hyperlink" xfId="2647" builtinId="9" hidden="1"/>
    <cellStyle name="Followed Hyperlink" xfId="2649" builtinId="9" hidden="1"/>
    <cellStyle name="Followed Hyperlink" xfId="2651" builtinId="9" hidden="1"/>
    <cellStyle name="Followed Hyperlink" xfId="2653" builtinId="9" hidden="1"/>
    <cellStyle name="Followed Hyperlink" xfId="2655" builtinId="9" hidden="1"/>
    <cellStyle name="Followed Hyperlink" xfId="2657" builtinId="9" hidden="1"/>
    <cellStyle name="Followed Hyperlink" xfId="2659" builtinId="9" hidden="1"/>
    <cellStyle name="Followed Hyperlink" xfId="2661" builtinId="9" hidden="1"/>
    <cellStyle name="Followed Hyperlink" xfId="2663" builtinId="9" hidden="1"/>
    <cellStyle name="Followed Hyperlink" xfId="2665" builtinId="9" hidden="1"/>
    <cellStyle name="Followed Hyperlink" xfId="2667" builtinId="9" hidden="1"/>
    <cellStyle name="Followed Hyperlink" xfId="2669" builtinId="9" hidden="1"/>
    <cellStyle name="Followed Hyperlink" xfId="2671" builtinId="9" hidden="1"/>
    <cellStyle name="Followed Hyperlink" xfId="2673" builtinId="9" hidden="1"/>
    <cellStyle name="Followed Hyperlink" xfId="2675" builtinId="9" hidden="1"/>
    <cellStyle name="Followed Hyperlink" xfId="2677" builtinId="9" hidden="1"/>
    <cellStyle name="Followed Hyperlink" xfId="2679" builtinId="9" hidden="1"/>
    <cellStyle name="Followed Hyperlink" xfId="2681" builtinId="9" hidden="1"/>
    <cellStyle name="Followed Hyperlink" xfId="2683" builtinId="9" hidden="1"/>
    <cellStyle name="Followed Hyperlink" xfId="2685" builtinId="9" hidden="1"/>
    <cellStyle name="Followed Hyperlink" xfId="2687" builtinId="9" hidden="1"/>
    <cellStyle name="Followed Hyperlink" xfId="2689" builtinId="9" hidden="1"/>
    <cellStyle name="Followed Hyperlink" xfId="2691" builtinId="9" hidden="1"/>
    <cellStyle name="Followed Hyperlink" xfId="2693" builtinId="9" hidden="1"/>
    <cellStyle name="Followed Hyperlink" xfId="2695" builtinId="9" hidden="1"/>
    <cellStyle name="Followed Hyperlink" xfId="2697" builtinId="9" hidden="1"/>
    <cellStyle name="Followed Hyperlink" xfId="2699" builtinId="9" hidden="1"/>
    <cellStyle name="Followed Hyperlink" xfId="2701" builtinId="9" hidden="1"/>
    <cellStyle name="Followed Hyperlink" xfId="2703" builtinId="9" hidden="1"/>
    <cellStyle name="Followed Hyperlink" xfId="2705" builtinId="9" hidden="1"/>
    <cellStyle name="Followed Hyperlink" xfId="2707" builtinId="9" hidden="1"/>
    <cellStyle name="Followed Hyperlink" xfId="2709" builtinId="9" hidden="1"/>
    <cellStyle name="Followed Hyperlink" xfId="2711" builtinId="9" hidden="1"/>
    <cellStyle name="Followed Hyperlink" xfId="2713" builtinId="9" hidden="1"/>
    <cellStyle name="Followed Hyperlink" xfId="2715" builtinId="9" hidden="1"/>
    <cellStyle name="Followed Hyperlink" xfId="2717" builtinId="9" hidden="1"/>
    <cellStyle name="Followed Hyperlink" xfId="2719" builtinId="9" hidden="1"/>
    <cellStyle name="Followed Hyperlink" xfId="2721" builtinId="9" hidden="1"/>
    <cellStyle name="Followed Hyperlink" xfId="2723" builtinId="9" hidden="1"/>
    <cellStyle name="Followed Hyperlink" xfId="2725" builtinId="9" hidden="1"/>
    <cellStyle name="Followed Hyperlink" xfId="2727" builtinId="9" hidden="1"/>
    <cellStyle name="Followed Hyperlink" xfId="2729" builtinId="9" hidden="1"/>
    <cellStyle name="Followed Hyperlink" xfId="2731" builtinId="9" hidden="1"/>
    <cellStyle name="Followed Hyperlink" xfId="2733" builtinId="9" hidden="1"/>
    <cellStyle name="Followed Hyperlink" xfId="2735" builtinId="9" hidden="1"/>
    <cellStyle name="Followed Hyperlink" xfId="2737" builtinId="9" hidden="1"/>
    <cellStyle name="Followed Hyperlink" xfId="2739" builtinId="9" hidden="1"/>
    <cellStyle name="Followed Hyperlink" xfId="2741" builtinId="9" hidden="1"/>
    <cellStyle name="Followed Hyperlink" xfId="2743" builtinId="9" hidden="1"/>
    <cellStyle name="Followed Hyperlink" xfId="2745" builtinId="9" hidden="1"/>
    <cellStyle name="Followed Hyperlink" xfId="2747" builtinId="9" hidden="1"/>
    <cellStyle name="Followed Hyperlink" xfId="2749" builtinId="9" hidden="1"/>
    <cellStyle name="Followed Hyperlink" xfId="2751" builtinId="9" hidden="1"/>
    <cellStyle name="Followed Hyperlink" xfId="2753" builtinId="9" hidden="1"/>
    <cellStyle name="Followed Hyperlink" xfId="2755" builtinId="9" hidden="1"/>
    <cellStyle name="Followed Hyperlink" xfId="2757" builtinId="9" hidden="1"/>
    <cellStyle name="Followed Hyperlink" xfId="2759" builtinId="9" hidden="1"/>
    <cellStyle name="Followed Hyperlink" xfId="2761" builtinId="9" hidden="1"/>
    <cellStyle name="Followed Hyperlink" xfId="2763" builtinId="9" hidden="1"/>
    <cellStyle name="Followed Hyperlink" xfId="2765" builtinId="9" hidden="1"/>
    <cellStyle name="Followed Hyperlink" xfId="2767" builtinId="9" hidden="1"/>
    <cellStyle name="Followed Hyperlink" xfId="2769" builtinId="9" hidden="1"/>
    <cellStyle name="Followed Hyperlink" xfId="2771" builtinId="9" hidden="1"/>
    <cellStyle name="Followed Hyperlink" xfId="2773" builtinId="9" hidden="1"/>
    <cellStyle name="Followed Hyperlink" xfId="2775" builtinId="9" hidden="1"/>
    <cellStyle name="Followed Hyperlink" xfId="2777" builtinId="9" hidden="1"/>
    <cellStyle name="Followed Hyperlink" xfId="2779" builtinId="9" hidden="1"/>
    <cellStyle name="Followed Hyperlink" xfId="2781" builtinId="9" hidden="1"/>
    <cellStyle name="Followed Hyperlink" xfId="2783" builtinId="9" hidden="1"/>
    <cellStyle name="Followed Hyperlink" xfId="2785" builtinId="9" hidden="1"/>
    <cellStyle name="Followed Hyperlink" xfId="2787" builtinId="9" hidden="1"/>
    <cellStyle name="Followed Hyperlink" xfId="2789" builtinId="9" hidden="1"/>
    <cellStyle name="Followed Hyperlink" xfId="2791" builtinId="9" hidden="1"/>
    <cellStyle name="Followed Hyperlink" xfId="2793" builtinId="9" hidden="1"/>
    <cellStyle name="Followed Hyperlink" xfId="2795" builtinId="9" hidden="1"/>
    <cellStyle name="Followed Hyperlink" xfId="2797" builtinId="9" hidden="1"/>
    <cellStyle name="Followed Hyperlink" xfId="2799" builtinId="9" hidden="1"/>
    <cellStyle name="Followed Hyperlink" xfId="2801" builtinId="9" hidden="1"/>
    <cellStyle name="Followed Hyperlink" xfId="2803"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1" builtinId="9" hidden="1"/>
    <cellStyle name="Followed Hyperlink" xfId="3323" builtinId="9" hidden="1"/>
    <cellStyle name="Followed Hyperlink" xfId="3325" builtinId="9" hidden="1"/>
    <cellStyle name="Followed Hyperlink" xfId="3327" builtinId="9" hidden="1"/>
    <cellStyle name="Followed Hyperlink" xfId="3329" builtinId="9" hidden="1"/>
    <cellStyle name="Followed Hyperlink" xfId="3331" builtinId="9" hidden="1"/>
    <cellStyle name="Followed Hyperlink" xfId="3333" builtinId="9" hidden="1"/>
    <cellStyle name="Followed Hyperlink" xfId="3335" builtinId="9" hidden="1"/>
    <cellStyle name="Followed Hyperlink" xfId="3337" builtinId="9" hidden="1"/>
    <cellStyle name="Followed Hyperlink" xfId="3339" builtinId="9" hidden="1"/>
    <cellStyle name="Followed Hyperlink" xfId="3341" builtinId="9" hidden="1"/>
    <cellStyle name="Followed Hyperlink" xfId="3343" builtinId="9" hidden="1"/>
    <cellStyle name="Followed Hyperlink" xfId="3345" builtinId="9" hidden="1"/>
    <cellStyle name="Followed Hyperlink" xfId="3347" builtinId="9" hidden="1"/>
    <cellStyle name="Followed Hyperlink" xfId="3349" builtinId="9" hidden="1"/>
    <cellStyle name="Followed Hyperlink" xfId="3351" builtinId="9" hidden="1"/>
    <cellStyle name="Followed Hyperlink" xfId="3353" builtinId="9" hidden="1"/>
    <cellStyle name="Followed Hyperlink" xfId="3355" builtinId="9" hidden="1"/>
    <cellStyle name="Followed Hyperlink" xfId="3357" builtinId="9" hidden="1"/>
    <cellStyle name="Followed Hyperlink" xfId="3359" builtinId="9" hidden="1"/>
    <cellStyle name="Followed Hyperlink" xfId="3361" builtinId="9" hidden="1"/>
    <cellStyle name="Followed Hyperlink" xfId="3363" builtinId="9" hidden="1"/>
    <cellStyle name="Followed Hyperlink" xfId="3365" builtinId="9" hidden="1"/>
    <cellStyle name="Followed Hyperlink" xfId="3367" builtinId="9" hidden="1"/>
    <cellStyle name="Followed Hyperlink" xfId="3369" builtinId="9" hidden="1"/>
    <cellStyle name="Followed Hyperlink" xfId="3371" builtinId="9" hidden="1"/>
    <cellStyle name="Followed Hyperlink" xfId="3373" builtinId="9" hidden="1"/>
    <cellStyle name="Followed Hyperlink" xfId="3375" builtinId="9" hidden="1"/>
    <cellStyle name="Followed Hyperlink" xfId="3377" builtinId="9" hidden="1"/>
    <cellStyle name="Followed Hyperlink" xfId="3379" builtinId="9" hidden="1"/>
    <cellStyle name="Followed Hyperlink" xfId="3381" builtinId="9" hidden="1"/>
    <cellStyle name="Followed Hyperlink" xfId="3383" builtinId="9" hidden="1"/>
    <cellStyle name="Followed Hyperlink" xfId="3385" builtinId="9" hidden="1"/>
    <cellStyle name="Followed Hyperlink" xfId="3387" builtinId="9" hidden="1"/>
    <cellStyle name="Followed Hyperlink" xfId="3389" builtinId="9" hidden="1"/>
    <cellStyle name="Followed Hyperlink" xfId="3391" builtinId="9" hidden="1"/>
    <cellStyle name="Followed Hyperlink" xfId="3393" builtinId="9" hidden="1"/>
    <cellStyle name="Followed Hyperlink" xfId="3395" builtinId="9" hidden="1"/>
    <cellStyle name="Followed Hyperlink" xfId="3397" builtinId="9" hidden="1"/>
    <cellStyle name="Followed Hyperlink" xfId="3399" builtinId="9" hidden="1"/>
    <cellStyle name="Followed Hyperlink" xfId="3401" builtinId="9" hidden="1"/>
    <cellStyle name="Followed Hyperlink" xfId="3403" builtinId="9" hidden="1"/>
    <cellStyle name="Followed Hyperlink" xfId="3405" builtinId="9" hidden="1"/>
    <cellStyle name="Followed Hyperlink" xfId="3407" builtinId="9" hidden="1"/>
    <cellStyle name="Followed Hyperlink" xfId="3409" builtinId="9" hidden="1"/>
    <cellStyle name="Followed Hyperlink" xfId="3411" builtinId="9" hidden="1"/>
    <cellStyle name="Followed Hyperlink" xfId="3413" builtinId="9" hidden="1"/>
    <cellStyle name="Followed Hyperlink" xfId="3415" builtinId="9" hidden="1"/>
    <cellStyle name="Followed Hyperlink" xfId="3417" builtinId="9" hidden="1"/>
    <cellStyle name="Followed Hyperlink" xfId="3419" builtinId="9" hidden="1"/>
    <cellStyle name="Followed Hyperlink" xfId="3421" builtinId="9" hidden="1"/>
    <cellStyle name="Followed Hyperlink" xfId="3423" builtinId="9" hidden="1"/>
    <cellStyle name="Followed Hyperlink" xfId="3425" builtinId="9" hidden="1"/>
    <cellStyle name="Followed Hyperlink" xfId="3427" builtinId="9" hidden="1"/>
    <cellStyle name="Followed Hyperlink" xfId="3429" builtinId="9" hidden="1"/>
    <cellStyle name="Followed Hyperlink" xfId="3431" builtinId="9" hidden="1"/>
    <cellStyle name="Followed Hyperlink" xfId="3433" builtinId="9" hidden="1"/>
    <cellStyle name="Followed Hyperlink" xfId="3435" builtinId="9" hidden="1"/>
    <cellStyle name="Followed Hyperlink" xfId="3437" builtinId="9" hidden="1"/>
    <cellStyle name="Followed Hyperlink" xfId="3439" builtinId="9" hidden="1"/>
    <cellStyle name="Followed Hyperlink" xfId="3441" builtinId="9" hidden="1"/>
    <cellStyle name="Followed Hyperlink" xfId="3443" builtinId="9" hidden="1"/>
    <cellStyle name="Followed Hyperlink" xfId="3445" builtinId="9" hidden="1"/>
    <cellStyle name="Followed Hyperlink" xfId="3447" builtinId="9" hidden="1"/>
    <cellStyle name="Followed Hyperlink" xfId="3449" builtinId="9" hidden="1"/>
    <cellStyle name="Followed Hyperlink" xfId="3451" builtinId="9" hidden="1"/>
    <cellStyle name="Followed Hyperlink" xfId="3453" builtinId="9" hidden="1"/>
    <cellStyle name="Followed Hyperlink" xfId="3455" builtinId="9" hidden="1"/>
    <cellStyle name="Followed Hyperlink" xfId="3457" builtinId="9" hidden="1"/>
    <cellStyle name="Followed Hyperlink" xfId="3459" builtinId="9" hidden="1"/>
    <cellStyle name="Followed Hyperlink" xfId="3461" builtinId="9" hidden="1"/>
    <cellStyle name="Followed Hyperlink" xfId="3463" builtinId="9" hidden="1"/>
    <cellStyle name="Followed Hyperlink" xfId="3465" builtinId="9" hidden="1"/>
    <cellStyle name="Followed Hyperlink" xfId="3467" builtinId="9" hidden="1"/>
    <cellStyle name="Followed Hyperlink" xfId="3469" builtinId="9" hidden="1"/>
    <cellStyle name="Followed Hyperlink" xfId="3471" builtinId="9" hidden="1"/>
    <cellStyle name="Followed Hyperlink" xfId="3473" builtinId="9" hidden="1"/>
    <cellStyle name="Followed Hyperlink" xfId="3475" builtinId="9" hidden="1"/>
    <cellStyle name="Followed Hyperlink" xfId="3477" builtinId="9" hidden="1"/>
    <cellStyle name="Followed Hyperlink" xfId="3479" builtinId="9" hidden="1"/>
    <cellStyle name="Followed Hyperlink" xfId="3481" builtinId="9" hidden="1"/>
    <cellStyle name="Followed Hyperlink" xfId="3483" builtinId="9" hidden="1"/>
    <cellStyle name="Followed Hyperlink" xfId="3485" builtinId="9" hidden="1"/>
    <cellStyle name="Followed Hyperlink" xfId="3487" builtinId="9" hidden="1"/>
    <cellStyle name="Followed Hyperlink" xfId="3489" builtinId="9" hidden="1"/>
    <cellStyle name="Followed Hyperlink" xfId="3491" builtinId="9" hidden="1"/>
    <cellStyle name="Followed Hyperlink" xfId="3493" builtinId="9" hidden="1"/>
    <cellStyle name="Followed Hyperlink" xfId="3495" builtinId="9" hidden="1"/>
    <cellStyle name="Followed Hyperlink" xfId="3497" builtinId="9" hidden="1"/>
    <cellStyle name="Followed Hyperlink" xfId="3499" builtinId="9" hidden="1"/>
    <cellStyle name="Followed Hyperlink" xfId="3501" builtinId="9" hidden="1"/>
    <cellStyle name="Followed Hyperlink" xfId="3503" builtinId="9" hidden="1"/>
    <cellStyle name="Followed Hyperlink" xfId="3505" builtinId="9" hidden="1"/>
    <cellStyle name="Followed Hyperlink" xfId="3507" builtinId="9" hidden="1"/>
    <cellStyle name="Followed Hyperlink" xfId="3509" builtinId="9" hidden="1"/>
    <cellStyle name="Followed Hyperlink" xfId="3511" builtinId="9" hidden="1"/>
    <cellStyle name="Followed Hyperlink" xfId="3513" builtinId="9" hidden="1"/>
    <cellStyle name="Followed Hyperlink" xfId="3515" builtinId="9" hidden="1"/>
    <cellStyle name="Followed Hyperlink" xfId="3517" builtinId="9" hidden="1"/>
    <cellStyle name="Followed Hyperlink" xfId="3519" builtinId="9" hidden="1"/>
    <cellStyle name="Followed Hyperlink" xfId="3521" builtinId="9" hidden="1"/>
    <cellStyle name="Followed Hyperlink" xfId="3523" builtinId="9" hidden="1"/>
    <cellStyle name="Followed Hyperlink" xfId="3525" builtinId="9" hidden="1"/>
    <cellStyle name="Followed Hyperlink" xfId="3527" builtinId="9" hidden="1"/>
    <cellStyle name="Followed Hyperlink" xfId="3529" builtinId="9" hidden="1"/>
    <cellStyle name="Followed Hyperlink" xfId="3531" builtinId="9" hidden="1"/>
    <cellStyle name="Followed Hyperlink" xfId="3533" builtinId="9" hidden="1"/>
    <cellStyle name="Followed Hyperlink" xfId="3535" builtinId="9" hidden="1"/>
    <cellStyle name="Followed Hyperlink" xfId="3537" builtinId="9" hidden="1"/>
    <cellStyle name="Followed Hyperlink" xfId="3539" builtinId="9" hidden="1"/>
    <cellStyle name="Followed Hyperlink" xfId="3541" builtinId="9" hidden="1"/>
    <cellStyle name="Followed Hyperlink" xfId="3543" builtinId="9" hidden="1"/>
    <cellStyle name="Followed Hyperlink" xfId="3545" builtinId="9" hidden="1"/>
    <cellStyle name="Followed Hyperlink" xfId="3547" builtinId="9" hidden="1"/>
    <cellStyle name="Followed Hyperlink" xfId="3549" builtinId="9" hidden="1"/>
    <cellStyle name="Followed Hyperlink" xfId="3551" builtinId="9" hidden="1"/>
    <cellStyle name="Followed Hyperlink" xfId="3553" builtinId="9" hidden="1"/>
    <cellStyle name="Followed Hyperlink" xfId="3555" builtinId="9" hidden="1"/>
    <cellStyle name="Followed Hyperlink" xfId="3557" builtinId="9" hidden="1"/>
    <cellStyle name="Followed Hyperlink" xfId="3559" builtinId="9" hidden="1"/>
    <cellStyle name="Followed Hyperlink" xfId="3561" builtinId="9" hidden="1"/>
    <cellStyle name="Followed Hyperlink" xfId="3563" builtinId="9" hidden="1"/>
    <cellStyle name="Followed Hyperlink" xfId="3565" builtinId="9" hidden="1"/>
    <cellStyle name="Followed Hyperlink" xfId="3567" builtinId="9" hidden="1"/>
    <cellStyle name="Followed Hyperlink" xfId="3569" builtinId="9" hidden="1"/>
    <cellStyle name="Followed Hyperlink" xfId="3571" builtinId="9" hidden="1"/>
    <cellStyle name="Followed Hyperlink" xfId="3573" builtinId="9" hidden="1"/>
    <cellStyle name="Followed Hyperlink" xfId="3575" builtinId="9" hidden="1"/>
    <cellStyle name="Followed Hyperlink" xfId="3577" builtinId="9" hidden="1"/>
    <cellStyle name="Followed Hyperlink" xfId="3579" builtinId="9" hidden="1"/>
    <cellStyle name="Followed Hyperlink" xfId="3581" builtinId="9" hidden="1"/>
    <cellStyle name="Followed Hyperlink" xfId="3583" builtinId="9" hidden="1"/>
    <cellStyle name="Followed Hyperlink" xfId="3585" builtinId="9" hidden="1"/>
    <cellStyle name="Followed Hyperlink" xfId="3587" builtinId="9" hidden="1"/>
    <cellStyle name="Followed Hyperlink" xfId="3589" builtinId="9" hidden="1"/>
    <cellStyle name="Followed Hyperlink" xfId="3591" builtinId="9" hidden="1"/>
    <cellStyle name="Followed Hyperlink" xfId="3593" builtinId="9" hidden="1"/>
    <cellStyle name="Followed Hyperlink" xfId="3595" builtinId="9" hidden="1"/>
    <cellStyle name="Followed Hyperlink" xfId="3597" builtinId="9" hidden="1"/>
    <cellStyle name="Followed Hyperlink" xfId="3599" builtinId="9" hidden="1"/>
    <cellStyle name="Followed Hyperlink" xfId="3601" builtinId="9" hidden="1"/>
    <cellStyle name="Followed Hyperlink" xfId="3603" builtinId="9" hidden="1"/>
    <cellStyle name="Followed Hyperlink" xfId="3605" builtinId="9" hidden="1"/>
    <cellStyle name="Followed Hyperlink" xfId="3607" builtinId="9" hidden="1"/>
    <cellStyle name="Followed Hyperlink" xfId="3609" builtinId="9" hidden="1"/>
    <cellStyle name="Followed Hyperlink" xfId="3611" builtinId="9" hidden="1"/>
    <cellStyle name="Followed Hyperlink" xfId="3613" builtinId="9" hidden="1"/>
    <cellStyle name="Followed Hyperlink" xfId="3615" builtinId="9" hidden="1"/>
    <cellStyle name="Followed Hyperlink" xfId="3617" builtinId="9" hidden="1"/>
    <cellStyle name="Followed Hyperlink" xfId="3619" builtinId="9" hidden="1"/>
    <cellStyle name="Followed Hyperlink" xfId="3621" builtinId="9" hidden="1"/>
    <cellStyle name="Followed Hyperlink" xfId="3623" builtinId="9" hidden="1"/>
    <cellStyle name="Followed Hyperlink" xfId="3625" builtinId="9" hidden="1"/>
    <cellStyle name="Followed Hyperlink" xfId="3627" builtinId="9" hidden="1"/>
    <cellStyle name="Followed Hyperlink" xfId="3629" builtinId="9" hidden="1"/>
    <cellStyle name="Followed Hyperlink" xfId="3631" builtinId="9" hidden="1"/>
    <cellStyle name="Followed Hyperlink" xfId="3633" builtinId="9" hidden="1"/>
    <cellStyle name="Followed Hyperlink" xfId="3635" builtinId="9" hidden="1"/>
    <cellStyle name="Followed Hyperlink" xfId="3637" builtinId="9" hidden="1"/>
    <cellStyle name="Followed Hyperlink" xfId="3639" builtinId="9" hidden="1"/>
    <cellStyle name="Followed Hyperlink" xfId="3641" builtinId="9" hidden="1"/>
    <cellStyle name="Followed Hyperlink" xfId="3643" builtinId="9" hidden="1"/>
    <cellStyle name="Followed Hyperlink" xfId="3645" builtinId="9" hidden="1"/>
    <cellStyle name="Followed Hyperlink" xfId="3647" builtinId="9" hidden="1"/>
    <cellStyle name="Followed Hyperlink" xfId="3649" builtinId="9" hidden="1"/>
    <cellStyle name="Followed Hyperlink" xfId="3651" builtinId="9" hidden="1"/>
    <cellStyle name="Followed Hyperlink" xfId="3653" builtinId="9" hidden="1"/>
    <cellStyle name="Followed Hyperlink" xfId="3655" builtinId="9" hidden="1"/>
    <cellStyle name="Followed Hyperlink" xfId="3657" builtinId="9" hidden="1"/>
    <cellStyle name="Followed Hyperlink" xfId="3659" builtinId="9" hidden="1"/>
    <cellStyle name="Followed Hyperlink" xfId="3661" builtinId="9" hidden="1"/>
    <cellStyle name="Followed Hyperlink" xfId="3663" builtinId="9" hidden="1"/>
    <cellStyle name="Followed Hyperlink" xfId="3665" builtinId="9" hidden="1"/>
    <cellStyle name="Followed Hyperlink" xfId="3667" builtinId="9" hidden="1"/>
    <cellStyle name="Followed Hyperlink" xfId="3669" builtinId="9" hidden="1"/>
    <cellStyle name="Followed Hyperlink" xfId="3671" builtinId="9" hidden="1"/>
    <cellStyle name="Followed Hyperlink" xfId="3673" builtinId="9" hidden="1"/>
    <cellStyle name="Followed Hyperlink" xfId="3675" builtinId="9" hidden="1"/>
    <cellStyle name="Followed Hyperlink" xfId="3677" builtinId="9" hidden="1"/>
    <cellStyle name="Followed Hyperlink" xfId="3679" builtinId="9" hidden="1"/>
    <cellStyle name="Followed Hyperlink" xfId="3681" builtinId="9" hidden="1"/>
    <cellStyle name="Followed Hyperlink" xfId="3683" builtinId="9" hidden="1"/>
    <cellStyle name="Followed Hyperlink" xfId="3685" builtinId="9" hidden="1"/>
    <cellStyle name="Followed Hyperlink" xfId="3687" builtinId="9" hidden="1"/>
    <cellStyle name="Followed Hyperlink" xfId="3691" builtinId="9" hidden="1"/>
    <cellStyle name="Followed Hyperlink" xfId="3693" builtinId="9" hidden="1"/>
    <cellStyle name="Followed Hyperlink" xfId="3695" builtinId="9" hidden="1"/>
    <cellStyle name="Followed Hyperlink" xfId="3697" builtinId="9" hidden="1"/>
    <cellStyle name="Followed Hyperlink" xfId="3699" builtinId="9" hidden="1"/>
    <cellStyle name="Followed Hyperlink" xfId="3701" builtinId="9" hidden="1"/>
    <cellStyle name="Followed Hyperlink" xfId="3703" builtinId="9" hidden="1"/>
    <cellStyle name="Followed Hyperlink" xfId="3705" builtinId="9" hidden="1"/>
    <cellStyle name="Followed Hyperlink" xfId="3707" builtinId="9" hidden="1"/>
    <cellStyle name="Followed Hyperlink" xfId="3709" builtinId="9" hidden="1"/>
    <cellStyle name="Followed Hyperlink" xfId="3711" builtinId="9" hidden="1"/>
    <cellStyle name="Followed Hyperlink" xfId="3713" builtinId="9" hidden="1"/>
    <cellStyle name="Followed Hyperlink" xfId="3715" builtinId="9" hidden="1"/>
    <cellStyle name="Followed Hyperlink" xfId="3717" builtinId="9" hidden="1"/>
    <cellStyle name="Followed Hyperlink" xfId="3719" builtinId="9" hidden="1"/>
    <cellStyle name="Followed Hyperlink" xfId="3721" builtinId="9" hidden="1"/>
    <cellStyle name="Followed Hyperlink" xfId="3723" builtinId="9" hidden="1"/>
    <cellStyle name="Followed Hyperlink" xfId="3725" builtinId="9" hidden="1"/>
    <cellStyle name="Followed Hyperlink" xfId="3727" builtinId="9" hidden="1"/>
    <cellStyle name="Followed Hyperlink" xfId="3729" builtinId="9" hidden="1"/>
    <cellStyle name="Followed Hyperlink" xfId="3731" builtinId="9" hidden="1"/>
    <cellStyle name="Followed Hyperlink" xfId="3733" builtinId="9" hidden="1"/>
    <cellStyle name="Followed Hyperlink" xfId="3735" builtinId="9" hidden="1"/>
    <cellStyle name="Followed Hyperlink" xfId="3737" builtinId="9" hidden="1"/>
    <cellStyle name="Followed Hyperlink" xfId="3739" builtinId="9" hidden="1"/>
    <cellStyle name="Followed Hyperlink" xfId="3741" builtinId="9" hidden="1"/>
    <cellStyle name="Followed Hyperlink" xfId="3743" builtinId="9" hidden="1"/>
    <cellStyle name="Followed Hyperlink" xfId="3745" builtinId="9" hidden="1"/>
    <cellStyle name="Followed Hyperlink" xfId="3747" builtinId="9" hidden="1"/>
    <cellStyle name="Followed Hyperlink" xfId="3749" builtinId="9" hidden="1"/>
    <cellStyle name="Followed Hyperlink" xfId="3751" builtinId="9" hidden="1"/>
    <cellStyle name="Followed Hyperlink" xfId="3753" builtinId="9" hidden="1"/>
    <cellStyle name="Followed Hyperlink" xfId="3755" builtinId="9" hidden="1"/>
    <cellStyle name="Followed Hyperlink" xfId="3757" builtinId="9" hidden="1"/>
    <cellStyle name="Followed Hyperlink" xfId="3759" builtinId="9" hidden="1"/>
    <cellStyle name="Followed Hyperlink" xfId="3761" builtinId="9" hidden="1"/>
    <cellStyle name="Followed Hyperlink" xfId="3763" builtinId="9" hidden="1"/>
    <cellStyle name="Followed Hyperlink" xfId="3765" builtinId="9" hidden="1"/>
    <cellStyle name="Followed Hyperlink" xfId="3767" builtinId="9" hidden="1"/>
    <cellStyle name="Followed Hyperlink" xfId="3769" builtinId="9" hidden="1"/>
    <cellStyle name="Followed Hyperlink" xfId="3771" builtinId="9" hidden="1"/>
    <cellStyle name="Followed Hyperlink" xfId="3773" builtinId="9" hidden="1"/>
    <cellStyle name="Followed Hyperlink" xfId="3775" builtinId="9" hidden="1"/>
    <cellStyle name="Followed Hyperlink" xfId="3777" builtinId="9" hidden="1"/>
    <cellStyle name="Followed Hyperlink" xfId="3779" builtinId="9" hidden="1"/>
    <cellStyle name="Followed Hyperlink" xfId="3781" builtinId="9" hidden="1"/>
    <cellStyle name="Followed Hyperlink" xfId="3783" builtinId="9" hidden="1"/>
    <cellStyle name="Followed Hyperlink" xfId="3785" builtinId="9" hidden="1"/>
    <cellStyle name="Followed Hyperlink" xfId="3787" builtinId="9" hidden="1"/>
    <cellStyle name="Followed Hyperlink" xfId="3789" builtinId="9" hidden="1"/>
    <cellStyle name="Followed Hyperlink" xfId="3791" builtinId="9" hidden="1"/>
    <cellStyle name="Followed Hyperlink" xfId="3793" builtinId="9" hidden="1"/>
    <cellStyle name="Followed Hyperlink" xfId="3795" builtinId="9" hidden="1"/>
    <cellStyle name="Followed Hyperlink" xfId="3797" builtinId="9" hidden="1"/>
    <cellStyle name="Followed Hyperlink" xfId="3799" builtinId="9" hidden="1"/>
    <cellStyle name="Followed Hyperlink" xfId="3801" builtinId="9" hidden="1"/>
    <cellStyle name="Followed Hyperlink" xfId="3803" builtinId="9" hidden="1"/>
    <cellStyle name="Followed Hyperlink" xfId="3805" builtinId="9" hidden="1"/>
    <cellStyle name="Followed Hyperlink" xfId="3807" builtinId="9" hidden="1"/>
    <cellStyle name="Followed Hyperlink" xfId="3809" builtinId="9" hidden="1"/>
    <cellStyle name="Followed Hyperlink" xfId="3811" builtinId="9" hidden="1"/>
    <cellStyle name="Followed Hyperlink" xfId="3813" builtinId="9" hidden="1"/>
    <cellStyle name="Followed Hyperlink" xfId="3815" builtinId="9" hidden="1"/>
    <cellStyle name="Followed Hyperlink" xfId="3817" builtinId="9" hidden="1"/>
    <cellStyle name="Followed Hyperlink" xfId="3819" builtinId="9" hidden="1"/>
    <cellStyle name="Followed Hyperlink" xfId="3821" builtinId="9" hidden="1"/>
    <cellStyle name="Followed Hyperlink" xfId="3823" builtinId="9" hidden="1"/>
    <cellStyle name="Followed Hyperlink" xfId="3825" builtinId="9" hidden="1"/>
    <cellStyle name="Followed Hyperlink" xfId="3827" builtinId="9" hidden="1"/>
    <cellStyle name="Followed Hyperlink" xfId="3829" builtinId="9" hidden="1"/>
    <cellStyle name="Followed Hyperlink" xfId="3831" builtinId="9" hidden="1"/>
    <cellStyle name="Followed Hyperlink" xfId="3833" builtinId="9" hidden="1"/>
    <cellStyle name="Followed Hyperlink" xfId="3835" builtinId="9" hidden="1"/>
    <cellStyle name="Followed Hyperlink" xfId="3837" builtinId="9" hidden="1"/>
    <cellStyle name="Followed Hyperlink" xfId="3839" builtinId="9" hidden="1"/>
    <cellStyle name="Followed Hyperlink" xfId="3841" builtinId="9" hidden="1"/>
    <cellStyle name="Followed Hyperlink" xfId="3843" builtinId="9" hidden="1"/>
    <cellStyle name="Followed Hyperlink" xfId="3845" builtinId="9" hidden="1"/>
    <cellStyle name="Followed Hyperlink" xfId="3847" builtinId="9" hidden="1"/>
    <cellStyle name="Followed Hyperlink" xfId="3849" builtinId="9" hidden="1"/>
    <cellStyle name="Followed Hyperlink" xfId="3851" builtinId="9" hidden="1"/>
    <cellStyle name="Followed Hyperlink" xfId="3853" builtinId="9" hidden="1"/>
    <cellStyle name="Followed Hyperlink" xfId="3855" builtinId="9" hidden="1"/>
    <cellStyle name="Followed Hyperlink" xfId="3857" builtinId="9" hidden="1"/>
    <cellStyle name="Followed Hyperlink" xfId="3859" builtinId="9" hidden="1"/>
    <cellStyle name="Followed Hyperlink" xfId="3861" builtinId="9" hidden="1"/>
    <cellStyle name="Followed Hyperlink" xfId="3863" builtinId="9" hidden="1"/>
    <cellStyle name="Followed Hyperlink" xfId="3865" builtinId="9" hidden="1"/>
    <cellStyle name="Followed Hyperlink" xfId="3867" builtinId="9" hidden="1"/>
    <cellStyle name="Followed Hyperlink" xfId="3869" builtinId="9" hidden="1"/>
    <cellStyle name="Followed Hyperlink" xfId="3871" builtinId="9" hidden="1"/>
    <cellStyle name="Followed Hyperlink" xfId="3873" builtinId="9" hidden="1"/>
    <cellStyle name="Followed Hyperlink" xfId="3875" builtinId="9" hidden="1"/>
    <cellStyle name="Followed Hyperlink" xfId="3877" builtinId="9" hidden="1"/>
    <cellStyle name="Followed Hyperlink" xfId="3879" builtinId="9" hidden="1"/>
    <cellStyle name="Followed Hyperlink" xfId="3881" builtinId="9" hidden="1"/>
    <cellStyle name="Followed Hyperlink" xfId="3883" builtinId="9" hidden="1"/>
    <cellStyle name="Followed Hyperlink" xfId="3885" builtinId="9" hidden="1"/>
    <cellStyle name="Followed Hyperlink" xfId="3887" builtinId="9" hidden="1"/>
    <cellStyle name="Followed Hyperlink" xfId="3889" builtinId="9" hidden="1"/>
    <cellStyle name="Followed Hyperlink" xfId="3891" builtinId="9" hidden="1"/>
    <cellStyle name="Followed Hyperlink" xfId="3893" builtinId="9" hidden="1"/>
    <cellStyle name="Followed Hyperlink" xfId="3895" builtinId="9" hidden="1"/>
    <cellStyle name="Followed Hyperlink" xfId="3897" builtinId="9" hidden="1"/>
    <cellStyle name="Followed Hyperlink" xfId="3899" builtinId="9" hidden="1"/>
    <cellStyle name="Followed Hyperlink" xfId="3901" builtinId="9" hidden="1"/>
    <cellStyle name="Followed Hyperlink" xfId="3903" builtinId="9" hidden="1"/>
    <cellStyle name="Followed Hyperlink" xfId="3905" builtinId="9" hidden="1"/>
    <cellStyle name="Followed Hyperlink" xfId="3907" builtinId="9" hidden="1"/>
    <cellStyle name="Followed Hyperlink" xfId="3909" builtinId="9" hidden="1"/>
    <cellStyle name="Followed Hyperlink" xfId="3911" builtinId="9" hidden="1"/>
    <cellStyle name="Followed Hyperlink" xfId="3913" builtinId="9" hidden="1"/>
    <cellStyle name="Followed Hyperlink" xfId="3915" builtinId="9" hidden="1"/>
    <cellStyle name="Followed Hyperlink" xfId="3917" builtinId="9" hidden="1"/>
    <cellStyle name="Followed Hyperlink" xfId="3919" builtinId="9" hidden="1"/>
    <cellStyle name="Followed Hyperlink" xfId="3921" builtinId="9" hidden="1"/>
    <cellStyle name="Followed Hyperlink" xfId="3923" builtinId="9" hidden="1"/>
    <cellStyle name="Followed Hyperlink" xfId="3925" builtinId="9" hidden="1"/>
    <cellStyle name="Followed Hyperlink" xfId="3927" builtinId="9" hidden="1"/>
    <cellStyle name="Followed Hyperlink" xfId="3929" builtinId="9" hidden="1"/>
    <cellStyle name="Followed Hyperlink" xfId="3931" builtinId="9" hidden="1"/>
    <cellStyle name="Followed Hyperlink" xfId="3933" builtinId="9" hidden="1"/>
    <cellStyle name="Followed Hyperlink" xfId="3935" builtinId="9" hidden="1"/>
    <cellStyle name="Followed Hyperlink" xfId="3937" builtinId="9" hidden="1"/>
    <cellStyle name="Followed Hyperlink" xfId="3939" builtinId="9" hidden="1"/>
    <cellStyle name="Followed Hyperlink" xfId="3941" builtinId="9" hidden="1"/>
    <cellStyle name="Followed Hyperlink" xfId="3943" builtinId="9" hidden="1"/>
    <cellStyle name="Followed Hyperlink" xfId="3945" builtinId="9" hidden="1"/>
    <cellStyle name="Followed Hyperlink" xfId="3947" builtinId="9" hidden="1"/>
    <cellStyle name="Followed Hyperlink" xfId="3949" builtinId="9" hidden="1"/>
    <cellStyle name="Followed Hyperlink" xfId="3951" builtinId="9" hidden="1"/>
    <cellStyle name="Followed Hyperlink" xfId="3953" builtinId="9" hidden="1"/>
    <cellStyle name="Followed Hyperlink" xfId="3955" builtinId="9" hidden="1"/>
    <cellStyle name="Followed Hyperlink" xfId="3957" builtinId="9" hidden="1"/>
    <cellStyle name="Followed Hyperlink" xfId="3959" builtinId="9" hidden="1"/>
    <cellStyle name="Followed Hyperlink" xfId="3961" builtinId="9" hidden="1"/>
    <cellStyle name="Followed Hyperlink" xfId="3963" builtinId="9" hidden="1"/>
    <cellStyle name="Followed Hyperlink" xfId="3965" builtinId="9" hidden="1"/>
    <cellStyle name="Followed Hyperlink" xfId="3967" builtinId="9" hidden="1"/>
    <cellStyle name="Followed Hyperlink" xfId="3969" builtinId="9" hidden="1"/>
    <cellStyle name="Followed Hyperlink" xfId="3971" builtinId="9" hidden="1"/>
    <cellStyle name="Followed Hyperlink" xfId="3973" builtinId="9" hidden="1"/>
    <cellStyle name="Followed Hyperlink" xfId="3975" builtinId="9" hidden="1"/>
    <cellStyle name="Followed Hyperlink" xfId="3977" builtinId="9" hidden="1"/>
    <cellStyle name="Followed Hyperlink" xfId="3979" builtinId="9" hidden="1"/>
    <cellStyle name="Followed Hyperlink" xfId="3981" builtinId="9" hidden="1"/>
    <cellStyle name="Followed Hyperlink" xfId="3983" builtinId="9" hidden="1"/>
    <cellStyle name="Followed Hyperlink" xfId="3985" builtinId="9" hidden="1"/>
    <cellStyle name="Followed Hyperlink" xfId="3987" builtinId="9" hidden="1"/>
    <cellStyle name="Followed Hyperlink" xfId="3989" builtinId="9" hidden="1"/>
    <cellStyle name="Followed Hyperlink" xfId="3991" builtinId="9" hidden="1"/>
    <cellStyle name="Followed Hyperlink" xfId="3993" builtinId="9" hidden="1"/>
    <cellStyle name="Followed Hyperlink" xfId="3995" builtinId="9" hidden="1"/>
    <cellStyle name="Followed Hyperlink" xfId="3997" builtinId="9" hidden="1"/>
    <cellStyle name="Followed Hyperlink" xfId="3999" builtinId="9" hidden="1"/>
    <cellStyle name="Followed Hyperlink" xfId="4001" builtinId="9" hidden="1"/>
    <cellStyle name="Followed Hyperlink" xfId="4003" builtinId="9" hidden="1"/>
    <cellStyle name="Followed Hyperlink" xfId="4005" builtinId="9" hidden="1"/>
    <cellStyle name="Followed Hyperlink" xfId="4007" builtinId="9" hidden="1"/>
    <cellStyle name="Followed Hyperlink" xfId="4009" builtinId="9" hidden="1"/>
    <cellStyle name="Followed Hyperlink" xfId="4011" builtinId="9" hidden="1"/>
    <cellStyle name="Followed Hyperlink" xfId="4013" builtinId="9" hidden="1"/>
    <cellStyle name="Followed Hyperlink" xfId="4015" builtinId="9" hidden="1"/>
    <cellStyle name="Followed Hyperlink" xfId="4017" builtinId="9" hidden="1"/>
    <cellStyle name="Followed Hyperlink" xfId="4019" builtinId="9" hidden="1"/>
    <cellStyle name="Followed Hyperlink" xfId="4021" builtinId="9" hidden="1"/>
    <cellStyle name="Followed Hyperlink" xfId="4023" builtinId="9" hidden="1"/>
    <cellStyle name="Followed Hyperlink" xfId="4025" builtinId="9" hidden="1"/>
    <cellStyle name="Followed Hyperlink" xfId="4027" builtinId="9" hidden="1"/>
    <cellStyle name="Followed Hyperlink" xfId="4029" builtinId="9" hidden="1"/>
    <cellStyle name="Followed Hyperlink" xfId="4031" builtinId="9" hidden="1"/>
    <cellStyle name="Followed Hyperlink" xfId="4033" builtinId="9" hidden="1"/>
    <cellStyle name="Followed Hyperlink" xfId="4035" builtinId="9" hidden="1"/>
    <cellStyle name="Followed Hyperlink" xfId="4037" builtinId="9" hidden="1"/>
    <cellStyle name="Followed Hyperlink" xfId="4039" builtinId="9" hidden="1"/>
    <cellStyle name="Followed Hyperlink" xfId="4041" builtinId="9" hidden="1"/>
    <cellStyle name="Followed Hyperlink" xfId="4043" builtinId="9" hidden="1"/>
    <cellStyle name="Followed Hyperlink" xfId="4045" builtinId="9" hidden="1"/>
    <cellStyle name="Followed Hyperlink" xfId="4047" builtinId="9" hidden="1"/>
    <cellStyle name="Followed Hyperlink" xfId="4049" builtinId="9" hidden="1"/>
    <cellStyle name="Followed Hyperlink" xfId="4051" builtinId="9" hidden="1"/>
    <cellStyle name="Followed Hyperlink" xfId="4053" builtinId="9" hidden="1"/>
    <cellStyle name="Followed Hyperlink" xfId="4055" builtinId="9" hidden="1"/>
    <cellStyle name="Followed Hyperlink" xfId="4057" builtinId="9" hidden="1"/>
    <cellStyle name="Followed Hyperlink" xfId="4059" builtinId="9" hidden="1"/>
    <cellStyle name="Followed Hyperlink" xfId="4061" builtinId="9" hidden="1"/>
    <cellStyle name="Followed Hyperlink" xfId="4063" builtinId="9" hidden="1"/>
    <cellStyle name="Followed Hyperlink" xfId="4065" builtinId="9" hidden="1"/>
    <cellStyle name="Followed Hyperlink" xfId="4067" builtinId="9" hidden="1"/>
    <cellStyle name="Followed Hyperlink" xfId="4069" builtinId="9" hidden="1"/>
    <cellStyle name="Followed Hyperlink" xfId="4071" builtinId="9" hidden="1"/>
    <cellStyle name="Followed Hyperlink" xfId="4073" builtinId="9" hidden="1"/>
    <cellStyle name="Followed Hyperlink" xfId="4075" builtinId="9" hidden="1"/>
    <cellStyle name="Followed Hyperlink" xfId="4077" builtinId="9" hidden="1"/>
    <cellStyle name="Followed Hyperlink" xfId="4079" builtinId="9" hidden="1"/>
    <cellStyle name="Followed Hyperlink" xfId="4081" builtinId="9" hidden="1"/>
    <cellStyle name="Followed Hyperlink" xfId="4083" builtinId="9" hidden="1"/>
    <cellStyle name="Followed Hyperlink" xfId="4085" builtinId="9" hidden="1"/>
    <cellStyle name="Followed Hyperlink" xfId="4087" builtinId="9" hidden="1"/>
    <cellStyle name="Followed Hyperlink" xfId="4089" builtinId="9" hidden="1"/>
    <cellStyle name="Followed Hyperlink" xfId="4091" builtinId="9" hidden="1"/>
    <cellStyle name="Followed Hyperlink" xfId="4093" builtinId="9" hidden="1"/>
    <cellStyle name="Followed Hyperlink" xfId="4095" builtinId="9" hidden="1"/>
    <cellStyle name="Followed Hyperlink" xfId="4097" builtinId="9" hidden="1"/>
    <cellStyle name="Followed Hyperlink" xfId="4099" builtinId="9" hidden="1"/>
    <cellStyle name="Followed Hyperlink" xfId="4101" builtinId="9" hidden="1"/>
    <cellStyle name="Followed Hyperlink" xfId="4103" builtinId="9" hidden="1"/>
    <cellStyle name="Followed Hyperlink" xfId="4105" builtinId="9" hidden="1"/>
    <cellStyle name="Followed Hyperlink" xfId="4107" builtinId="9" hidden="1"/>
    <cellStyle name="Followed Hyperlink" xfId="4109" builtinId="9" hidden="1"/>
    <cellStyle name="Followed Hyperlink" xfId="4111" builtinId="9" hidden="1"/>
    <cellStyle name="Followed Hyperlink" xfId="4113" builtinId="9" hidden="1"/>
    <cellStyle name="Followed Hyperlink" xfId="4115" builtinId="9" hidden="1"/>
    <cellStyle name="Followed Hyperlink" xfId="4117" builtinId="9" hidden="1"/>
    <cellStyle name="Followed Hyperlink" xfId="4119" builtinId="9" hidden="1"/>
    <cellStyle name="Followed Hyperlink" xfId="4121" builtinId="9" hidden="1"/>
    <cellStyle name="Followed Hyperlink" xfId="4123" builtinId="9" hidden="1"/>
    <cellStyle name="Followed Hyperlink" xfId="4125" builtinId="9" hidden="1"/>
    <cellStyle name="Followed Hyperlink" xfId="4127" builtinId="9" hidden="1"/>
    <cellStyle name="Followed Hyperlink" xfId="4129" builtinId="9" hidden="1"/>
    <cellStyle name="Followed Hyperlink" xfId="4131" builtinId="9" hidden="1"/>
    <cellStyle name="Followed Hyperlink" xfId="4133" builtinId="9" hidden="1"/>
    <cellStyle name="Followed Hyperlink" xfId="4135" builtinId="9" hidden="1"/>
    <cellStyle name="Followed Hyperlink" xfId="4137" builtinId="9" hidden="1"/>
    <cellStyle name="Followed Hyperlink" xfId="4139" builtinId="9" hidden="1"/>
    <cellStyle name="Followed Hyperlink" xfId="4141" builtinId="9" hidden="1"/>
    <cellStyle name="Followed Hyperlink" xfId="4143" builtinId="9" hidden="1"/>
    <cellStyle name="Followed Hyperlink" xfId="4145" builtinId="9" hidden="1"/>
    <cellStyle name="Followed Hyperlink" xfId="4147" builtinId="9" hidden="1"/>
    <cellStyle name="Followed Hyperlink" xfId="4149" builtinId="9" hidden="1"/>
    <cellStyle name="Followed Hyperlink" xfId="4151" builtinId="9" hidden="1"/>
    <cellStyle name="Followed Hyperlink" xfId="4153" builtinId="9" hidden="1"/>
    <cellStyle name="Followed Hyperlink" xfId="4155" builtinId="9" hidden="1"/>
    <cellStyle name="Followed Hyperlink" xfId="4157" builtinId="9" hidden="1"/>
    <cellStyle name="Followed Hyperlink" xfId="4159" builtinId="9" hidden="1"/>
    <cellStyle name="Followed Hyperlink" xfId="4161" builtinId="9" hidden="1"/>
    <cellStyle name="Followed Hyperlink" xfId="4163" builtinId="9" hidden="1"/>
    <cellStyle name="Followed Hyperlink" xfId="4165" builtinId="9" hidden="1"/>
    <cellStyle name="Followed Hyperlink" xfId="4167" builtinId="9" hidden="1"/>
    <cellStyle name="Followed Hyperlink" xfId="4169" builtinId="9" hidden="1"/>
    <cellStyle name="Followed Hyperlink" xfId="4171" builtinId="9" hidden="1"/>
    <cellStyle name="Followed Hyperlink" xfId="4173" builtinId="9" hidden="1"/>
    <cellStyle name="Followed Hyperlink" xfId="4175" builtinId="9" hidden="1"/>
    <cellStyle name="Followed Hyperlink" xfId="4177" builtinId="9" hidden="1"/>
    <cellStyle name="Followed Hyperlink" xfId="4179" builtinId="9" hidden="1"/>
    <cellStyle name="Followed Hyperlink" xfId="4181" builtinId="9" hidden="1"/>
    <cellStyle name="Followed Hyperlink" xfId="4183" builtinId="9" hidden="1"/>
    <cellStyle name="Followed Hyperlink" xfId="4185" builtinId="9" hidden="1"/>
    <cellStyle name="Followed Hyperlink" xfId="4187" builtinId="9" hidden="1"/>
    <cellStyle name="Followed Hyperlink" xfId="4189" builtinId="9" hidden="1"/>
    <cellStyle name="Followed Hyperlink" xfId="4191" builtinId="9" hidden="1"/>
    <cellStyle name="Followed Hyperlink" xfId="4193" builtinId="9" hidden="1"/>
    <cellStyle name="Followed Hyperlink" xfId="4195" builtinId="9" hidden="1"/>
    <cellStyle name="Followed Hyperlink" xfId="4197" builtinId="9" hidden="1"/>
    <cellStyle name="Followed Hyperlink" xfId="4199" builtinId="9" hidden="1"/>
    <cellStyle name="Followed Hyperlink" xfId="4201" builtinId="9" hidden="1"/>
    <cellStyle name="Followed Hyperlink" xfId="4203" builtinId="9" hidden="1"/>
    <cellStyle name="Followed Hyperlink" xfId="4205" builtinId="9" hidden="1"/>
    <cellStyle name="Followed Hyperlink" xfId="4207" builtinId="9" hidden="1"/>
    <cellStyle name="Followed Hyperlink" xfId="4209" builtinId="9" hidden="1"/>
    <cellStyle name="Followed Hyperlink" xfId="4211" builtinId="9" hidden="1"/>
    <cellStyle name="Followed Hyperlink" xfId="4213" builtinId="9" hidden="1"/>
    <cellStyle name="Followed Hyperlink" xfId="4215" builtinId="9" hidden="1"/>
    <cellStyle name="Followed Hyperlink" xfId="4217" builtinId="9" hidden="1"/>
    <cellStyle name="Followed Hyperlink" xfId="4219" builtinId="9" hidden="1"/>
    <cellStyle name="Followed Hyperlink" xfId="4221" builtinId="9" hidden="1"/>
    <cellStyle name="Followed Hyperlink" xfId="4223" builtinId="9" hidden="1"/>
    <cellStyle name="Followed Hyperlink" xfId="4225" builtinId="9" hidden="1"/>
    <cellStyle name="Followed Hyperlink" xfId="4227" builtinId="9" hidden="1"/>
    <cellStyle name="Followed Hyperlink" xfId="4229" builtinId="9" hidden="1"/>
    <cellStyle name="Followed Hyperlink" xfId="4231" builtinId="9" hidden="1"/>
    <cellStyle name="Followed Hyperlink" xfId="4233" builtinId="9" hidden="1"/>
    <cellStyle name="Followed Hyperlink" xfId="4235" builtinId="9" hidden="1"/>
    <cellStyle name="Followed Hyperlink" xfId="4237" builtinId="9" hidden="1"/>
    <cellStyle name="Followed Hyperlink" xfId="4239" builtinId="9" hidden="1"/>
    <cellStyle name="Followed Hyperlink" xfId="4241" builtinId="9" hidden="1"/>
    <cellStyle name="Followed Hyperlink" xfId="4243" builtinId="9" hidden="1"/>
    <cellStyle name="Followed Hyperlink" xfId="4245" builtinId="9" hidden="1"/>
    <cellStyle name="Followed Hyperlink" xfId="4247" builtinId="9" hidden="1"/>
    <cellStyle name="Followed Hyperlink" xfId="4249" builtinId="9" hidden="1"/>
    <cellStyle name="Followed Hyperlink" xfId="4251" builtinId="9" hidden="1"/>
    <cellStyle name="Followed Hyperlink" xfId="4253" builtinId="9" hidden="1"/>
    <cellStyle name="Followed Hyperlink" xfId="4255" builtinId="9" hidden="1"/>
    <cellStyle name="Followed Hyperlink" xfId="4257" builtinId="9" hidden="1"/>
    <cellStyle name="Followed Hyperlink" xfId="4259" builtinId="9" hidden="1"/>
    <cellStyle name="Followed Hyperlink" xfId="4261" builtinId="9" hidden="1"/>
    <cellStyle name="Followed Hyperlink" xfId="4263" builtinId="9" hidden="1"/>
    <cellStyle name="Followed Hyperlink" xfId="4265" builtinId="9" hidden="1"/>
    <cellStyle name="Followed Hyperlink" xfId="4267" builtinId="9" hidden="1"/>
    <cellStyle name="Followed Hyperlink" xfId="4269" builtinId="9" hidden="1"/>
    <cellStyle name="Followed Hyperlink" xfId="4271" builtinId="9" hidden="1"/>
    <cellStyle name="Followed Hyperlink" xfId="4273" builtinId="9" hidden="1"/>
    <cellStyle name="Followed Hyperlink" xfId="4275" builtinId="9" hidden="1"/>
    <cellStyle name="Followed Hyperlink" xfId="4277" builtinId="9" hidden="1"/>
    <cellStyle name="Followed Hyperlink" xfId="4279" builtinId="9" hidden="1"/>
    <cellStyle name="Followed Hyperlink" xfId="4281" builtinId="9" hidden="1"/>
    <cellStyle name="Followed Hyperlink" xfId="4283" builtinId="9" hidden="1"/>
    <cellStyle name="Followed Hyperlink" xfId="4285" builtinId="9" hidden="1"/>
    <cellStyle name="Followed Hyperlink" xfId="4287" builtinId="9" hidden="1"/>
    <cellStyle name="Followed Hyperlink" xfId="4289" builtinId="9" hidden="1"/>
    <cellStyle name="Followed Hyperlink" xfId="4291" builtinId="9" hidden="1"/>
    <cellStyle name="Followed Hyperlink" xfId="4293" builtinId="9" hidden="1"/>
    <cellStyle name="Followed Hyperlink" xfId="4295" builtinId="9" hidden="1"/>
    <cellStyle name="Followed Hyperlink" xfId="4297" builtinId="9" hidden="1"/>
    <cellStyle name="Followed Hyperlink" xfId="4299" builtinId="9" hidden="1"/>
    <cellStyle name="Followed Hyperlink" xfId="4301" builtinId="9" hidden="1"/>
    <cellStyle name="Followed Hyperlink" xfId="4303" builtinId="9" hidden="1"/>
    <cellStyle name="Followed Hyperlink" xfId="4305" builtinId="9" hidden="1"/>
    <cellStyle name="Followed Hyperlink" xfId="4307" builtinId="9" hidden="1"/>
    <cellStyle name="Followed Hyperlink" xfId="4309" builtinId="9" hidden="1"/>
    <cellStyle name="Followed Hyperlink" xfId="4311" builtinId="9" hidden="1"/>
    <cellStyle name="Followed Hyperlink" xfId="4313" builtinId="9" hidden="1"/>
    <cellStyle name="Followed Hyperlink" xfId="4315" builtinId="9" hidden="1"/>
    <cellStyle name="Followed Hyperlink" xfId="4317" builtinId="9" hidden="1"/>
    <cellStyle name="Followed Hyperlink" xfId="4319" builtinId="9" hidden="1"/>
    <cellStyle name="Followed Hyperlink" xfId="4321" builtinId="9" hidden="1"/>
    <cellStyle name="Followed Hyperlink" xfId="4323" builtinId="9" hidden="1"/>
    <cellStyle name="Followed Hyperlink" xfId="4325" builtinId="9" hidden="1"/>
    <cellStyle name="Followed Hyperlink" xfId="4327" builtinId="9" hidden="1"/>
    <cellStyle name="Followed Hyperlink" xfId="4329" builtinId="9" hidden="1"/>
    <cellStyle name="Followed Hyperlink" xfId="4331" builtinId="9" hidden="1"/>
    <cellStyle name="Followed Hyperlink" xfId="4333" builtinId="9" hidden="1"/>
    <cellStyle name="Followed Hyperlink" xfId="4335" builtinId="9" hidden="1"/>
    <cellStyle name="Followed Hyperlink" xfId="4337" builtinId="9" hidden="1"/>
    <cellStyle name="Followed Hyperlink" xfId="4339" builtinId="9" hidden="1"/>
    <cellStyle name="Followed Hyperlink" xfId="4341" builtinId="9" hidden="1"/>
    <cellStyle name="Followed Hyperlink" xfId="4343" builtinId="9" hidden="1"/>
    <cellStyle name="Followed Hyperlink" xfId="4345" builtinId="9" hidden="1"/>
    <cellStyle name="Followed Hyperlink" xfId="4347" builtinId="9" hidden="1"/>
    <cellStyle name="Followed Hyperlink" xfId="4349" builtinId="9" hidden="1"/>
    <cellStyle name="Followed Hyperlink" xfId="4351" builtinId="9" hidden="1"/>
    <cellStyle name="Followed Hyperlink" xfId="4353" builtinId="9" hidden="1"/>
    <cellStyle name="Followed Hyperlink" xfId="4355" builtinId="9" hidden="1"/>
    <cellStyle name="Followed Hyperlink" xfId="4357" builtinId="9" hidden="1"/>
    <cellStyle name="Followed Hyperlink" xfId="4359" builtinId="9" hidden="1"/>
    <cellStyle name="Followed Hyperlink" xfId="4361" builtinId="9" hidden="1"/>
    <cellStyle name="Followed Hyperlink" xfId="4363" builtinId="9" hidden="1"/>
    <cellStyle name="Followed Hyperlink" xfId="4365" builtinId="9" hidden="1"/>
    <cellStyle name="Followed Hyperlink" xfId="4367" builtinId="9" hidden="1"/>
    <cellStyle name="Followed Hyperlink" xfId="4369" builtinId="9" hidden="1"/>
    <cellStyle name="Followed Hyperlink" xfId="4371" builtinId="9" hidden="1"/>
    <cellStyle name="Followed Hyperlink" xfId="4373" builtinId="9" hidden="1"/>
    <cellStyle name="Followed Hyperlink" xfId="4375" builtinId="9" hidden="1"/>
    <cellStyle name="Followed Hyperlink" xfId="4377" builtinId="9" hidden="1"/>
    <cellStyle name="Followed Hyperlink" xfId="4379" builtinId="9" hidden="1"/>
    <cellStyle name="Followed Hyperlink" xfId="4381" builtinId="9" hidden="1"/>
    <cellStyle name="Followed Hyperlink" xfId="4383" builtinId="9" hidden="1"/>
    <cellStyle name="Followed Hyperlink" xfId="4385" builtinId="9" hidden="1"/>
    <cellStyle name="Followed Hyperlink" xfId="4387" builtinId="9" hidden="1"/>
    <cellStyle name="Followed Hyperlink" xfId="4389" builtinId="9" hidden="1"/>
    <cellStyle name="Followed Hyperlink" xfId="4391" builtinId="9" hidden="1"/>
    <cellStyle name="Followed Hyperlink" xfId="4393" builtinId="9" hidden="1"/>
    <cellStyle name="Followed Hyperlink" xfId="4395" builtinId="9" hidden="1"/>
    <cellStyle name="Followed Hyperlink" xfId="4397" builtinId="9" hidden="1"/>
    <cellStyle name="Followed Hyperlink" xfId="4399" builtinId="9" hidden="1"/>
    <cellStyle name="Followed Hyperlink" xfId="4401" builtinId="9" hidden="1"/>
    <cellStyle name="Followed Hyperlink" xfId="4403" builtinId="9" hidden="1"/>
    <cellStyle name="Followed Hyperlink" xfId="4405" builtinId="9" hidden="1"/>
    <cellStyle name="Followed Hyperlink" xfId="4407" builtinId="9" hidden="1"/>
    <cellStyle name="Followed Hyperlink" xfId="4409" builtinId="9" hidden="1"/>
    <cellStyle name="Followed Hyperlink" xfId="4411" builtinId="9" hidden="1"/>
    <cellStyle name="Followed Hyperlink" xfId="4413" builtinId="9" hidden="1"/>
    <cellStyle name="Followed Hyperlink" xfId="4415" builtinId="9" hidden="1"/>
    <cellStyle name="Followed Hyperlink" xfId="4417" builtinId="9" hidden="1"/>
    <cellStyle name="Followed Hyperlink" xfId="4419" builtinId="9" hidden="1"/>
    <cellStyle name="Followed Hyperlink" xfId="4421" builtinId="9" hidden="1"/>
    <cellStyle name="Followed Hyperlink" xfId="4423" builtinId="9" hidden="1"/>
    <cellStyle name="Followed Hyperlink" xfId="4425" builtinId="9" hidden="1"/>
    <cellStyle name="Followed Hyperlink" xfId="4427" builtinId="9" hidden="1"/>
    <cellStyle name="Followed Hyperlink" xfId="4429" builtinId="9" hidden="1"/>
    <cellStyle name="Followed Hyperlink" xfId="4431" builtinId="9" hidden="1"/>
    <cellStyle name="Followed Hyperlink" xfId="4433" builtinId="9" hidden="1"/>
    <cellStyle name="Followed Hyperlink" xfId="4435" builtinId="9" hidden="1"/>
    <cellStyle name="Followed Hyperlink" xfId="4437" builtinId="9" hidden="1"/>
    <cellStyle name="Followed Hyperlink" xfId="4439" builtinId="9" hidden="1"/>
    <cellStyle name="Followed Hyperlink" xfId="4441" builtinId="9" hidden="1"/>
    <cellStyle name="Followed Hyperlink" xfId="4443" builtinId="9" hidden="1"/>
    <cellStyle name="Followed Hyperlink" xfId="4445" builtinId="9" hidden="1"/>
    <cellStyle name="Followed Hyperlink" xfId="4447" builtinId="9" hidden="1"/>
    <cellStyle name="Followed Hyperlink" xfId="4449" builtinId="9" hidden="1"/>
    <cellStyle name="Followed Hyperlink" xfId="4451" builtinId="9" hidden="1"/>
    <cellStyle name="Followed Hyperlink" xfId="4453" builtinId="9" hidden="1"/>
    <cellStyle name="Followed Hyperlink" xfId="4455" builtinId="9" hidden="1"/>
    <cellStyle name="Followed Hyperlink" xfId="4457" builtinId="9" hidden="1"/>
    <cellStyle name="Followed Hyperlink" xfId="4459" builtinId="9" hidden="1"/>
    <cellStyle name="Followed Hyperlink" xfId="4461" builtinId="9" hidden="1"/>
    <cellStyle name="Followed Hyperlink" xfId="4463" builtinId="9" hidden="1"/>
    <cellStyle name="Followed Hyperlink" xfId="4465" builtinId="9" hidden="1"/>
    <cellStyle name="Followed Hyperlink" xfId="4467" builtinId="9" hidden="1"/>
    <cellStyle name="Followed Hyperlink" xfId="4469" builtinId="9" hidden="1"/>
    <cellStyle name="Followed Hyperlink" xfId="4471" builtinId="9" hidden="1"/>
    <cellStyle name="Followed Hyperlink" xfId="4473" builtinId="9" hidden="1"/>
    <cellStyle name="Followed Hyperlink" xfId="4475" builtinId="9" hidden="1"/>
    <cellStyle name="Followed Hyperlink" xfId="4477" builtinId="9" hidden="1"/>
    <cellStyle name="Followed Hyperlink" xfId="4479" builtinId="9" hidden="1"/>
    <cellStyle name="Followed Hyperlink" xfId="4481" builtinId="9" hidden="1"/>
    <cellStyle name="Followed Hyperlink" xfId="4483" builtinId="9" hidden="1"/>
    <cellStyle name="Followed Hyperlink" xfId="4485" builtinId="9" hidden="1"/>
    <cellStyle name="Followed Hyperlink" xfId="4487" builtinId="9" hidden="1"/>
    <cellStyle name="Followed Hyperlink" xfId="4489" builtinId="9" hidden="1"/>
    <cellStyle name="Followed Hyperlink" xfId="4491" builtinId="9" hidden="1"/>
    <cellStyle name="Followed Hyperlink" xfId="4493" builtinId="9" hidden="1"/>
    <cellStyle name="Followed Hyperlink" xfId="4495" builtinId="9" hidden="1"/>
    <cellStyle name="Followed Hyperlink" xfId="4497" builtinId="9" hidden="1"/>
    <cellStyle name="Followed Hyperlink" xfId="4499" builtinId="9" hidden="1"/>
    <cellStyle name="Followed Hyperlink" xfId="4501" builtinId="9" hidden="1"/>
    <cellStyle name="Followed Hyperlink" xfId="4503" builtinId="9" hidden="1"/>
    <cellStyle name="Followed Hyperlink" xfId="4505" builtinId="9" hidden="1"/>
    <cellStyle name="Followed Hyperlink" xfId="4507" builtinId="9" hidden="1"/>
    <cellStyle name="Followed Hyperlink" xfId="4509" builtinId="9" hidden="1"/>
    <cellStyle name="Followed Hyperlink" xfId="4511" builtinId="9" hidden="1"/>
    <cellStyle name="Followed Hyperlink" xfId="4513" builtinId="9" hidden="1"/>
    <cellStyle name="Followed Hyperlink" xfId="4515" builtinId="9" hidden="1"/>
    <cellStyle name="Followed Hyperlink" xfId="4517" builtinId="9" hidden="1"/>
    <cellStyle name="Followed Hyperlink" xfId="4519" builtinId="9" hidden="1"/>
    <cellStyle name="Followed Hyperlink" xfId="4521" builtinId="9" hidden="1"/>
    <cellStyle name="Followed Hyperlink" xfId="4523" builtinId="9" hidden="1"/>
    <cellStyle name="Followed Hyperlink" xfId="4525" builtinId="9" hidden="1"/>
    <cellStyle name="Followed Hyperlink" xfId="4527" builtinId="9" hidden="1"/>
    <cellStyle name="Followed Hyperlink" xfId="4529" builtinId="9" hidden="1"/>
    <cellStyle name="Followed Hyperlink" xfId="4531" builtinId="9" hidden="1"/>
    <cellStyle name="Followed Hyperlink" xfId="4533" builtinId="9" hidden="1"/>
    <cellStyle name="Followed Hyperlink" xfId="4535" builtinId="9" hidden="1"/>
    <cellStyle name="Followed Hyperlink" xfId="4537" builtinId="9" hidden="1"/>
    <cellStyle name="Followed Hyperlink" xfId="4539" builtinId="9" hidden="1"/>
    <cellStyle name="Followed Hyperlink" xfId="4541" builtinId="9" hidden="1"/>
    <cellStyle name="Followed Hyperlink" xfId="4543" builtinId="9" hidden="1"/>
    <cellStyle name="Followed Hyperlink" xfId="4545" builtinId="9" hidden="1"/>
    <cellStyle name="Followed Hyperlink" xfId="4547" builtinId="9" hidden="1"/>
    <cellStyle name="Followed Hyperlink" xfId="4549" builtinId="9" hidden="1"/>
    <cellStyle name="Followed Hyperlink" xfId="4551" builtinId="9" hidden="1"/>
    <cellStyle name="Followed Hyperlink" xfId="4553" builtinId="9" hidden="1"/>
    <cellStyle name="Followed Hyperlink" xfId="4555" builtinId="9" hidden="1"/>
    <cellStyle name="Followed Hyperlink" xfId="4557" builtinId="9" hidden="1"/>
    <cellStyle name="Followed Hyperlink" xfId="4559" builtinId="9" hidden="1"/>
    <cellStyle name="Followed Hyperlink" xfId="4561" builtinId="9" hidden="1"/>
    <cellStyle name="Followed Hyperlink" xfId="4563" builtinId="9" hidden="1"/>
    <cellStyle name="Followed Hyperlink" xfId="4565" builtinId="9" hidden="1"/>
    <cellStyle name="Followed Hyperlink" xfId="4567" builtinId="9" hidden="1"/>
    <cellStyle name="Followed Hyperlink" xfId="4569" builtinId="9" hidden="1"/>
    <cellStyle name="Followed Hyperlink" xfId="4571" builtinId="9" hidden="1"/>
    <cellStyle name="Followed Hyperlink" xfId="4573" builtinId="9" hidden="1"/>
    <cellStyle name="Followed Hyperlink" xfId="4575" builtinId="9" hidden="1"/>
    <cellStyle name="Followed Hyperlink" xfId="4577" builtinId="9" hidden="1"/>
    <cellStyle name="Followed Hyperlink" xfId="4579" builtinId="9" hidden="1"/>
    <cellStyle name="Followed Hyperlink" xfId="4581" builtinId="9" hidden="1"/>
    <cellStyle name="Followed Hyperlink" xfId="4583" builtinId="9" hidden="1"/>
    <cellStyle name="Followed Hyperlink" xfId="4585" builtinId="9" hidden="1"/>
    <cellStyle name="Followed Hyperlink" xfId="4587" builtinId="9" hidden="1"/>
    <cellStyle name="Followed Hyperlink" xfId="4589" builtinId="9" hidden="1"/>
    <cellStyle name="Followed Hyperlink" xfId="4591" builtinId="9" hidden="1"/>
    <cellStyle name="Followed Hyperlink" xfId="4593" builtinId="9" hidden="1"/>
    <cellStyle name="Followed Hyperlink" xfId="4595" builtinId="9" hidden="1"/>
    <cellStyle name="Followed Hyperlink" xfId="4597" builtinId="9" hidden="1"/>
    <cellStyle name="Followed Hyperlink" xfId="4599" builtinId="9" hidden="1"/>
    <cellStyle name="Followed Hyperlink" xfId="4601" builtinId="9" hidden="1"/>
    <cellStyle name="Followed Hyperlink" xfId="4603" builtinId="9" hidden="1"/>
    <cellStyle name="Followed Hyperlink" xfId="4605" builtinId="9" hidden="1"/>
    <cellStyle name="Followed Hyperlink" xfId="4607" builtinId="9" hidden="1"/>
    <cellStyle name="Followed Hyperlink" xfId="4609" builtinId="9" hidden="1"/>
    <cellStyle name="Followed Hyperlink" xfId="4611" builtinId="9" hidden="1"/>
    <cellStyle name="Followed Hyperlink" xfId="4613" builtinId="9" hidden="1"/>
    <cellStyle name="Followed Hyperlink" xfId="4615" builtinId="9" hidden="1"/>
    <cellStyle name="Followed Hyperlink" xfId="4617" builtinId="9" hidden="1"/>
    <cellStyle name="Followed Hyperlink" xfId="4619" builtinId="9" hidden="1"/>
    <cellStyle name="Followed Hyperlink" xfId="4621" builtinId="9" hidden="1"/>
    <cellStyle name="Followed Hyperlink" xfId="4623" builtinId="9" hidden="1"/>
    <cellStyle name="Followed Hyperlink" xfId="4625" builtinId="9" hidden="1"/>
    <cellStyle name="Followed Hyperlink" xfId="4627" builtinId="9" hidden="1"/>
    <cellStyle name="Followed Hyperlink" xfId="4629" builtinId="9" hidden="1"/>
    <cellStyle name="Followed Hyperlink" xfId="4631" builtinId="9" hidden="1"/>
    <cellStyle name="Followed Hyperlink" xfId="4633" builtinId="9" hidden="1"/>
    <cellStyle name="Followed Hyperlink" xfId="4635" builtinId="9" hidden="1"/>
    <cellStyle name="Followed Hyperlink" xfId="4637" builtinId="9" hidden="1"/>
    <cellStyle name="Followed Hyperlink" xfId="4639" builtinId="9" hidden="1"/>
    <cellStyle name="Followed Hyperlink" xfId="4641" builtinId="9" hidden="1"/>
    <cellStyle name="Followed Hyperlink" xfId="4643" builtinId="9" hidden="1"/>
    <cellStyle name="Followed Hyperlink" xfId="4645" builtinId="9" hidden="1"/>
    <cellStyle name="Followed Hyperlink" xfId="4647" builtinId="9" hidden="1"/>
    <cellStyle name="Followed Hyperlink" xfId="4649" builtinId="9" hidden="1"/>
    <cellStyle name="Followed Hyperlink" xfId="4651" builtinId="9" hidden="1"/>
    <cellStyle name="Followed Hyperlink" xfId="4653" builtinId="9" hidden="1"/>
    <cellStyle name="Followed Hyperlink" xfId="4655" builtinId="9" hidden="1"/>
    <cellStyle name="Followed Hyperlink" xfId="4657" builtinId="9" hidden="1"/>
    <cellStyle name="Followed Hyperlink" xfId="4659" builtinId="9" hidden="1"/>
    <cellStyle name="Followed Hyperlink" xfId="4661" builtinId="9" hidden="1"/>
    <cellStyle name="Followed Hyperlink" xfId="4663" builtinId="9" hidden="1"/>
    <cellStyle name="Followed Hyperlink" xfId="4665" builtinId="9" hidden="1"/>
    <cellStyle name="Followed Hyperlink" xfId="4667" builtinId="9" hidden="1"/>
    <cellStyle name="Followed Hyperlink" xfId="4669" builtinId="9" hidden="1"/>
    <cellStyle name="Followed Hyperlink" xfId="4671" builtinId="9" hidden="1"/>
    <cellStyle name="Followed Hyperlink" xfId="4673" builtinId="9" hidden="1"/>
    <cellStyle name="Followed Hyperlink" xfId="4675" builtinId="9" hidden="1"/>
    <cellStyle name="Followed Hyperlink" xfId="4677" builtinId="9" hidden="1"/>
    <cellStyle name="Followed Hyperlink" xfId="4679" builtinId="9" hidden="1"/>
    <cellStyle name="Followed Hyperlink" xfId="4681" builtinId="9" hidden="1"/>
    <cellStyle name="Followed Hyperlink" xfId="4683" builtinId="9" hidden="1"/>
    <cellStyle name="Followed Hyperlink" xfId="4685" builtinId="9" hidden="1"/>
    <cellStyle name="Followed Hyperlink" xfId="4687" builtinId="9" hidden="1"/>
    <cellStyle name="Followed Hyperlink" xfId="4689" builtinId="9" hidden="1"/>
    <cellStyle name="Followed Hyperlink" xfId="4691" builtinId="9" hidden="1"/>
    <cellStyle name="Followed Hyperlink" xfId="4693" builtinId="9" hidden="1"/>
    <cellStyle name="Followed Hyperlink" xfId="4695" builtinId="9" hidden="1"/>
    <cellStyle name="Followed Hyperlink" xfId="4697" builtinId="9" hidden="1"/>
    <cellStyle name="Followed Hyperlink" xfId="4699" builtinId="9" hidden="1"/>
    <cellStyle name="Followed Hyperlink" xfId="4701" builtinId="9" hidden="1"/>
    <cellStyle name="Followed Hyperlink" xfId="4703" builtinId="9" hidden="1"/>
    <cellStyle name="Followed Hyperlink" xfId="4705" builtinId="9" hidden="1"/>
    <cellStyle name="Followed Hyperlink" xfId="4707" builtinId="9" hidden="1"/>
    <cellStyle name="Followed Hyperlink" xfId="4709" builtinId="9" hidden="1"/>
    <cellStyle name="Followed Hyperlink" xfId="4711" builtinId="9" hidden="1"/>
    <cellStyle name="Followed Hyperlink" xfId="4713" builtinId="9" hidden="1"/>
    <cellStyle name="Followed Hyperlink" xfId="4715" builtinId="9" hidden="1"/>
    <cellStyle name="Followed Hyperlink" xfId="4717" builtinId="9" hidden="1"/>
    <cellStyle name="Followed Hyperlink" xfId="4719" builtinId="9" hidden="1"/>
    <cellStyle name="Followed Hyperlink" xfId="4721" builtinId="9" hidden="1"/>
    <cellStyle name="Followed Hyperlink" xfId="4723" builtinId="9" hidden="1"/>
    <cellStyle name="Followed Hyperlink" xfId="4725" builtinId="9" hidden="1"/>
    <cellStyle name="Followed Hyperlink" xfId="4727" builtinId="9" hidden="1"/>
    <cellStyle name="Followed Hyperlink" xfId="4729" builtinId="9" hidden="1"/>
    <cellStyle name="Followed Hyperlink" xfId="4731" builtinId="9" hidden="1"/>
    <cellStyle name="Followed Hyperlink" xfId="4733" builtinId="9" hidden="1"/>
    <cellStyle name="Followed Hyperlink" xfId="4735" builtinId="9" hidden="1"/>
    <cellStyle name="Followed Hyperlink" xfId="4737" builtinId="9" hidden="1"/>
    <cellStyle name="Followed Hyperlink" xfId="4739" builtinId="9" hidden="1"/>
    <cellStyle name="Followed Hyperlink" xfId="4741" builtinId="9" hidden="1"/>
    <cellStyle name="Followed Hyperlink" xfId="4743" builtinId="9" hidden="1"/>
    <cellStyle name="Followed Hyperlink" xfId="4745" builtinId="9" hidden="1"/>
    <cellStyle name="Followed Hyperlink" xfId="4747" builtinId="9" hidden="1"/>
    <cellStyle name="Followed Hyperlink" xfId="4749" builtinId="9" hidden="1"/>
    <cellStyle name="Followed Hyperlink" xfId="4751" builtinId="9" hidden="1"/>
    <cellStyle name="Followed Hyperlink" xfId="4753" builtinId="9" hidden="1"/>
    <cellStyle name="Followed Hyperlink" xfId="4755" builtinId="9" hidden="1"/>
    <cellStyle name="Followed Hyperlink" xfId="4757" builtinId="9" hidden="1"/>
    <cellStyle name="Followed Hyperlink" xfId="4759" builtinId="9" hidden="1"/>
    <cellStyle name="Followed Hyperlink" xfId="4761" builtinId="9" hidden="1"/>
    <cellStyle name="Followed Hyperlink" xfId="4763" builtinId="9" hidden="1"/>
    <cellStyle name="Followed Hyperlink" xfId="4765" builtinId="9" hidden="1"/>
    <cellStyle name="Followed Hyperlink" xfId="4767" builtinId="9" hidden="1"/>
    <cellStyle name="Followed Hyperlink" xfId="4769" builtinId="9" hidden="1"/>
    <cellStyle name="Followed Hyperlink" xfId="4771" builtinId="9" hidden="1"/>
    <cellStyle name="Followed Hyperlink" xfId="4773" builtinId="9" hidden="1"/>
    <cellStyle name="Followed Hyperlink" xfId="4775" builtinId="9" hidden="1"/>
    <cellStyle name="Followed Hyperlink" xfId="4777" builtinId="9" hidden="1"/>
    <cellStyle name="Followed Hyperlink" xfId="4779" builtinId="9" hidden="1"/>
    <cellStyle name="Followed Hyperlink" xfId="4781" builtinId="9" hidden="1"/>
    <cellStyle name="Followed Hyperlink" xfId="4783" builtinId="9" hidden="1"/>
    <cellStyle name="Followed Hyperlink" xfId="4785" builtinId="9" hidden="1"/>
    <cellStyle name="Followed Hyperlink" xfId="4787" builtinId="9" hidden="1"/>
    <cellStyle name="Followed Hyperlink" xfId="4789" builtinId="9" hidden="1"/>
    <cellStyle name="Followed Hyperlink" xfId="4791" builtinId="9" hidden="1"/>
    <cellStyle name="Followed Hyperlink" xfId="4793" builtinId="9" hidden="1"/>
    <cellStyle name="Followed Hyperlink" xfId="4795" builtinId="9" hidden="1"/>
    <cellStyle name="Followed Hyperlink" xfId="4797" builtinId="9" hidden="1"/>
    <cellStyle name="Followed Hyperlink" xfId="4799" builtinId="9" hidden="1"/>
    <cellStyle name="Followed Hyperlink" xfId="4801" builtinId="9" hidden="1"/>
    <cellStyle name="Followed Hyperlink" xfId="4803" builtinId="9" hidden="1"/>
    <cellStyle name="Followed Hyperlink" xfId="4805" builtinId="9" hidden="1"/>
    <cellStyle name="Followed Hyperlink" xfId="4807" builtinId="9" hidden="1"/>
    <cellStyle name="Followed Hyperlink" xfId="4809" builtinId="9" hidden="1"/>
    <cellStyle name="Followed Hyperlink" xfId="4811" builtinId="9" hidden="1"/>
    <cellStyle name="Followed Hyperlink" xfId="4813" builtinId="9" hidden="1"/>
    <cellStyle name="Followed Hyperlink" xfId="4815" builtinId="9" hidden="1"/>
    <cellStyle name="Followed Hyperlink" xfId="4817" builtinId="9" hidden="1"/>
    <cellStyle name="Followed Hyperlink" xfId="4819" builtinId="9" hidden="1"/>
    <cellStyle name="Followed Hyperlink" xfId="4821" builtinId="9" hidden="1"/>
    <cellStyle name="Followed Hyperlink" xfId="4823" builtinId="9" hidden="1"/>
    <cellStyle name="Followed Hyperlink" xfId="4825" builtinId="9" hidden="1"/>
    <cellStyle name="Followed Hyperlink" xfId="4827" builtinId="9" hidden="1"/>
    <cellStyle name="Followed Hyperlink" xfId="4829" builtinId="9" hidden="1"/>
    <cellStyle name="Followed Hyperlink" xfId="4831" builtinId="9" hidden="1"/>
    <cellStyle name="Followed Hyperlink" xfId="4833" builtinId="9" hidden="1"/>
    <cellStyle name="Followed Hyperlink" xfId="4835" builtinId="9" hidden="1"/>
    <cellStyle name="Followed Hyperlink" xfId="4837" builtinId="9" hidden="1"/>
    <cellStyle name="Followed Hyperlink" xfId="4839" builtinId="9" hidden="1"/>
    <cellStyle name="Followed Hyperlink" xfId="4841" builtinId="9" hidden="1"/>
    <cellStyle name="Followed Hyperlink" xfId="4843" builtinId="9" hidden="1"/>
    <cellStyle name="Followed Hyperlink" xfId="4845" builtinId="9" hidden="1"/>
    <cellStyle name="Followed Hyperlink" xfId="4847" builtinId="9" hidden="1"/>
    <cellStyle name="Followed Hyperlink" xfId="4849" builtinId="9" hidden="1"/>
    <cellStyle name="Followed Hyperlink" xfId="4851" builtinId="9" hidden="1"/>
    <cellStyle name="Followed Hyperlink" xfId="4853" builtinId="9" hidden="1"/>
    <cellStyle name="Followed Hyperlink" xfId="4855" builtinId="9" hidden="1"/>
    <cellStyle name="Followed Hyperlink" xfId="4857" builtinId="9" hidden="1"/>
    <cellStyle name="Followed Hyperlink" xfId="4859" builtinId="9" hidden="1"/>
    <cellStyle name="Followed Hyperlink" xfId="4861" builtinId="9" hidden="1"/>
    <cellStyle name="Followed Hyperlink" xfId="4863" builtinId="9" hidden="1"/>
    <cellStyle name="Followed Hyperlink" xfId="4865" builtinId="9" hidden="1"/>
    <cellStyle name="Followed Hyperlink" xfId="4867" builtinId="9" hidden="1"/>
    <cellStyle name="Followed Hyperlink" xfId="4869" builtinId="9" hidden="1"/>
    <cellStyle name="Followed Hyperlink" xfId="4871" builtinId="9" hidden="1"/>
    <cellStyle name="Followed Hyperlink" xfId="4873" builtinId="9" hidden="1"/>
    <cellStyle name="Followed Hyperlink" xfId="4875" builtinId="9" hidden="1"/>
    <cellStyle name="Followed Hyperlink" xfId="4877" builtinId="9" hidden="1"/>
    <cellStyle name="Followed Hyperlink" xfId="4879" builtinId="9" hidden="1"/>
    <cellStyle name="Followed Hyperlink" xfId="4881" builtinId="9" hidden="1"/>
    <cellStyle name="Followed Hyperlink" xfId="4883" builtinId="9" hidden="1"/>
    <cellStyle name="Followed Hyperlink" xfId="4885" builtinId="9" hidden="1"/>
    <cellStyle name="Followed Hyperlink" xfId="4887" builtinId="9" hidden="1"/>
    <cellStyle name="Followed Hyperlink" xfId="4889" builtinId="9" hidden="1"/>
    <cellStyle name="Followed Hyperlink" xfId="4891" builtinId="9" hidden="1"/>
    <cellStyle name="Followed Hyperlink" xfId="4893" builtinId="9" hidden="1"/>
    <cellStyle name="Followed Hyperlink" xfId="4895" builtinId="9" hidden="1"/>
    <cellStyle name="Followed Hyperlink" xfId="4897" builtinId="9" hidden="1"/>
    <cellStyle name="Followed Hyperlink" xfId="4899" builtinId="9" hidden="1"/>
    <cellStyle name="Followed Hyperlink" xfId="4901" builtinId="9" hidden="1"/>
    <cellStyle name="Followed Hyperlink" xfId="4903" builtinId="9" hidden="1"/>
    <cellStyle name="Followed Hyperlink" xfId="4905" builtinId="9" hidden="1"/>
    <cellStyle name="Followed Hyperlink" xfId="4907" builtinId="9" hidden="1"/>
    <cellStyle name="Followed Hyperlink" xfId="4909" builtinId="9" hidden="1"/>
    <cellStyle name="Followed Hyperlink" xfId="4911" builtinId="9" hidden="1"/>
    <cellStyle name="Followed Hyperlink" xfId="4913" builtinId="9" hidden="1"/>
    <cellStyle name="Followed Hyperlink" xfId="4915" builtinId="9" hidden="1"/>
    <cellStyle name="Followed Hyperlink" xfId="4917" builtinId="9" hidden="1"/>
    <cellStyle name="Followed Hyperlink" xfId="4919" builtinId="9" hidden="1"/>
    <cellStyle name="Followed Hyperlink" xfId="4921" builtinId="9" hidden="1"/>
    <cellStyle name="Followed Hyperlink" xfId="4923" builtinId="9" hidden="1"/>
    <cellStyle name="Followed Hyperlink" xfId="4925" builtinId="9" hidden="1"/>
    <cellStyle name="Followed Hyperlink" xfId="4927" builtinId="9" hidden="1"/>
    <cellStyle name="Followed Hyperlink" xfId="4929" builtinId="9" hidden="1"/>
    <cellStyle name="Followed Hyperlink" xfId="4931" builtinId="9" hidden="1"/>
    <cellStyle name="Followed Hyperlink" xfId="4933" builtinId="9" hidden="1"/>
    <cellStyle name="Followed Hyperlink" xfId="4935" builtinId="9" hidden="1"/>
    <cellStyle name="Followed Hyperlink" xfId="4937" builtinId="9" hidden="1"/>
    <cellStyle name="Followed Hyperlink" xfId="4939" builtinId="9" hidden="1"/>
    <cellStyle name="Followed Hyperlink" xfId="4941" builtinId="9" hidden="1"/>
    <cellStyle name="Followed Hyperlink" xfId="4943" builtinId="9" hidden="1"/>
    <cellStyle name="Followed Hyperlink" xfId="4945" builtinId="9" hidden="1"/>
    <cellStyle name="Followed Hyperlink" xfId="4947" builtinId="9" hidden="1"/>
    <cellStyle name="Followed Hyperlink" xfId="4949" builtinId="9" hidden="1"/>
    <cellStyle name="Followed Hyperlink" xfId="4951" builtinId="9" hidden="1"/>
    <cellStyle name="Followed Hyperlink" xfId="4953" builtinId="9" hidden="1"/>
    <cellStyle name="Followed Hyperlink" xfId="4955" builtinId="9" hidden="1"/>
    <cellStyle name="Followed Hyperlink" xfId="4957" builtinId="9" hidden="1"/>
    <cellStyle name="Followed Hyperlink" xfId="4959" builtinId="9" hidden="1"/>
    <cellStyle name="Followed Hyperlink" xfId="4961" builtinId="9" hidden="1"/>
    <cellStyle name="Followed Hyperlink" xfId="4963" builtinId="9" hidden="1"/>
    <cellStyle name="Followed Hyperlink" xfId="4965" builtinId="9" hidden="1"/>
    <cellStyle name="Followed Hyperlink" xfId="4967" builtinId="9" hidden="1"/>
    <cellStyle name="Followed Hyperlink" xfId="4969" builtinId="9" hidden="1"/>
    <cellStyle name="Followed Hyperlink" xfId="4971" builtinId="9" hidden="1"/>
    <cellStyle name="Followed Hyperlink" xfId="4973" builtinId="9" hidden="1"/>
    <cellStyle name="Followed Hyperlink" xfId="4975" builtinId="9" hidden="1"/>
    <cellStyle name="Followed Hyperlink" xfId="4977" builtinId="9" hidden="1"/>
    <cellStyle name="Followed Hyperlink" xfId="4979" builtinId="9" hidden="1"/>
    <cellStyle name="Followed Hyperlink" xfId="4981" builtinId="9" hidden="1"/>
    <cellStyle name="Followed Hyperlink" xfId="4983" builtinId="9" hidden="1"/>
    <cellStyle name="Followed Hyperlink" xfId="4985" builtinId="9" hidden="1"/>
    <cellStyle name="Followed Hyperlink" xfId="4987" builtinId="9" hidden="1"/>
    <cellStyle name="Followed Hyperlink" xfId="4989" builtinId="9" hidden="1"/>
    <cellStyle name="Followed Hyperlink" xfId="4991" builtinId="9" hidden="1"/>
    <cellStyle name="Followed Hyperlink" xfId="4993" builtinId="9" hidden="1"/>
    <cellStyle name="Followed Hyperlink" xfId="4995" builtinId="9" hidden="1"/>
    <cellStyle name="Followed Hyperlink" xfId="4997" builtinId="9" hidden="1"/>
    <cellStyle name="Followed Hyperlink" xfId="4999" builtinId="9" hidden="1"/>
    <cellStyle name="Followed Hyperlink" xfId="5001" builtinId="9" hidden="1"/>
    <cellStyle name="Followed Hyperlink" xfId="5003" builtinId="9" hidden="1"/>
    <cellStyle name="Followed Hyperlink" xfId="5005" builtinId="9" hidden="1"/>
    <cellStyle name="Followed Hyperlink" xfId="5007" builtinId="9" hidden="1"/>
    <cellStyle name="Followed Hyperlink" xfId="5009" builtinId="9" hidden="1"/>
    <cellStyle name="Followed Hyperlink" xfId="5011" builtinId="9" hidden="1"/>
    <cellStyle name="Followed Hyperlink" xfId="5013" builtinId="9" hidden="1"/>
    <cellStyle name="Followed Hyperlink" xfId="5015" builtinId="9" hidden="1"/>
    <cellStyle name="Followed Hyperlink" xfId="5017" builtinId="9" hidden="1"/>
    <cellStyle name="Followed Hyperlink" xfId="5019" builtinId="9" hidden="1"/>
    <cellStyle name="Followed Hyperlink" xfId="5021" builtinId="9" hidden="1"/>
    <cellStyle name="Followed Hyperlink" xfId="5023" builtinId="9" hidden="1"/>
    <cellStyle name="Followed Hyperlink" xfId="5025" builtinId="9" hidden="1"/>
    <cellStyle name="Followed Hyperlink" xfId="5027" builtinId="9" hidden="1"/>
    <cellStyle name="Followed Hyperlink" xfId="5029" builtinId="9" hidden="1"/>
    <cellStyle name="Followed Hyperlink" xfId="5031" builtinId="9" hidden="1"/>
    <cellStyle name="Followed Hyperlink" xfId="5033" builtinId="9" hidden="1"/>
    <cellStyle name="Followed Hyperlink" xfId="5035" builtinId="9" hidden="1"/>
    <cellStyle name="Followed Hyperlink" xfId="5037" builtinId="9" hidden="1"/>
    <cellStyle name="Followed Hyperlink" xfId="5039" builtinId="9" hidden="1"/>
    <cellStyle name="Followed Hyperlink" xfId="5041" builtinId="9" hidden="1"/>
    <cellStyle name="Followed Hyperlink" xfId="5043" builtinId="9" hidden="1"/>
    <cellStyle name="Followed Hyperlink" xfId="5045" builtinId="9" hidden="1"/>
    <cellStyle name="Followed Hyperlink" xfId="5047" builtinId="9" hidden="1"/>
    <cellStyle name="Followed Hyperlink" xfId="5049" builtinId="9" hidden="1"/>
    <cellStyle name="Followed Hyperlink" xfId="5051" builtinId="9" hidden="1"/>
    <cellStyle name="Followed Hyperlink" xfId="5053" builtinId="9" hidden="1"/>
    <cellStyle name="Followed Hyperlink" xfId="5055" builtinId="9" hidden="1"/>
    <cellStyle name="Followed Hyperlink" xfId="5057" builtinId="9" hidden="1"/>
    <cellStyle name="Followed Hyperlink" xfId="5059" builtinId="9" hidden="1"/>
    <cellStyle name="Followed Hyperlink" xfId="5061" builtinId="9" hidden="1"/>
    <cellStyle name="Followed Hyperlink" xfId="5063" builtinId="9" hidden="1"/>
    <cellStyle name="Followed Hyperlink" xfId="5065" builtinId="9" hidden="1"/>
    <cellStyle name="Followed Hyperlink" xfId="5067" builtinId="9" hidden="1"/>
    <cellStyle name="Followed Hyperlink" xfId="5069" builtinId="9" hidden="1"/>
    <cellStyle name="Followed Hyperlink" xfId="5071" builtinId="9" hidden="1"/>
    <cellStyle name="Followed Hyperlink" xfId="5073" builtinId="9" hidden="1"/>
    <cellStyle name="Followed Hyperlink" xfId="5075" builtinId="9" hidden="1"/>
    <cellStyle name="Followed Hyperlink" xfId="5077" builtinId="9" hidden="1"/>
    <cellStyle name="Followed Hyperlink" xfId="5079" builtinId="9" hidden="1"/>
    <cellStyle name="Followed Hyperlink" xfId="5081" builtinId="9" hidden="1"/>
    <cellStyle name="Followed Hyperlink" xfId="5083" builtinId="9" hidden="1"/>
    <cellStyle name="Followed Hyperlink" xfId="5085" builtinId="9" hidden="1"/>
    <cellStyle name="Followed Hyperlink" xfId="5087" builtinId="9" hidden="1"/>
    <cellStyle name="Followed Hyperlink" xfId="5089" builtinId="9" hidden="1"/>
    <cellStyle name="Followed Hyperlink" xfId="5091" builtinId="9" hidden="1"/>
    <cellStyle name="Followed Hyperlink" xfId="5093" builtinId="9" hidden="1"/>
    <cellStyle name="Followed Hyperlink" xfId="5095" builtinId="9" hidden="1"/>
    <cellStyle name="Followed Hyperlink" xfId="5098" builtinId="9" hidden="1"/>
    <cellStyle name="Followed Hyperlink" xfId="5100" builtinId="9" hidden="1"/>
    <cellStyle name="Followed Hyperlink" xfId="5102" builtinId="9" hidden="1"/>
    <cellStyle name="Followed Hyperlink" xfId="5104" builtinId="9" hidden="1"/>
    <cellStyle name="Followed Hyperlink" xfId="5106" builtinId="9" hidden="1"/>
    <cellStyle name="Followed Hyperlink" xfId="5108" builtinId="9" hidden="1"/>
    <cellStyle name="Followed Hyperlink" xfId="5110" builtinId="9" hidden="1"/>
    <cellStyle name="Followed Hyperlink" xfId="5112" builtinId="9" hidden="1"/>
    <cellStyle name="Followed Hyperlink" xfId="5114" builtinId="9" hidden="1"/>
    <cellStyle name="Followed Hyperlink" xfId="5116" builtinId="9" hidden="1"/>
    <cellStyle name="Followed Hyperlink" xfId="5118" builtinId="9" hidden="1"/>
    <cellStyle name="Followed Hyperlink" xfId="5120" builtinId="9" hidden="1"/>
    <cellStyle name="Followed Hyperlink" xfId="5122" builtinId="9" hidden="1"/>
    <cellStyle name="Followed Hyperlink" xfId="5124" builtinId="9" hidden="1"/>
    <cellStyle name="Followed Hyperlink" xfId="5126" builtinId="9" hidden="1"/>
    <cellStyle name="Followed Hyperlink" xfId="5128" builtinId="9" hidden="1"/>
    <cellStyle name="Followed Hyperlink" xfId="5130" builtinId="9" hidden="1"/>
    <cellStyle name="Followed Hyperlink" xfId="5132" builtinId="9" hidden="1"/>
    <cellStyle name="Followed Hyperlink" xfId="5134" builtinId="9" hidden="1"/>
    <cellStyle name="Followed Hyperlink" xfId="5136" builtinId="9" hidden="1"/>
    <cellStyle name="Followed Hyperlink" xfId="5138" builtinId="9" hidden="1"/>
    <cellStyle name="Followed Hyperlink" xfId="5140" builtinId="9" hidden="1"/>
    <cellStyle name="Followed Hyperlink" xfId="5142" builtinId="9" hidden="1"/>
    <cellStyle name="Followed Hyperlink" xfId="5144" builtinId="9" hidden="1"/>
    <cellStyle name="Followed Hyperlink" xfId="5146" builtinId="9" hidden="1"/>
    <cellStyle name="Followed Hyperlink" xfId="5148" builtinId="9" hidden="1"/>
    <cellStyle name="Followed Hyperlink" xfId="5150" builtinId="9" hidden="1"/>
    <cellStyle name="Followed Hyperlink" xfId="5152" builtinId="9" hidden="1"/>
    <cellStyle name="Followed Hyperlink" xfId="5154" builtinId="9" hidden="1"/>
    <cellStyle name="Followed Hyperlink" xfId="5156" builtinId="9" hidden="1"/>
    <cellStyle name="Followed Hyperlink" xfId="5158" builtinId="9" hidden="1"/>
    <cellStyle name="Followed Hyperlink" xfId="5160" builtinId="9" hidden="1"/>
    <cellStyle name="Followed Hyperlink" xfId="5162" builtinId="9" hidden="1"/>
    <cellStyle name="Followed Hyperlink" xfId="5164" builtinId="9" hidden="1"/>
    <cellStyle name="Followed Hyperlink" xfId="5166" builtinId="9" hidden="1"/>
    <cellStyle name="Followed Hyperlink" xfId="5168" builtinId="9" hidden="1"/>
    <cellStyle name="Followed Hyperlink" xfId="5170" builtinId="9" hidden="1"/>
    <cellStyle name="Followed Hyperlink" xfId="5172" builtinId="9" hidden="1"/>
    <cellStyle name="Followed Hyperlink" xfId="5174" builtinId="9" hidden="1"/>
    <cellStyle name="Followed Hyperlink" xfId="5176" builtinId="9" hidden="1"/>
    <cellStyle name="Followed Hyperlink" xfId="5178" builtinId="9" hidden="1"/>
    <cellStyle name="Followed Hyperlink" xfId="5180" builtinId="9" hidden="1"/>
    <cellStyle name="Followed Hyperlink" xfId="5182" builtinId="9" hidden="1"/>
    <cellStyle name="Followed Hyperlink" xfId="5184" builtinId="9" hidden="1"/>
    <cellStyle name="Followed Hyperlink" xfId="5186" builtinId="9" hidden="1"/>
    <cellStyle name="Followed Hyperlink" xfId="5188" builtinId="9" hidden="1"/>
    <cellStyle name="Followed Hyperlink" xfId="5190" builtinId="9" hidden="1"/>
    <cellStyle name="Followed Hyperlink" xfId="5192" builtinId="9" hidden="1"/>
    <cellStyle name="Followed Hyperlink" xfId="5194" builtinId="9" hidden="1"/>
    <cellStyle name="Followed Hyperlink" xfId="5196" builtinId="9" hidden="1"/>
    <cellStyle name="Followed Hyperlink" xfId="5198" builtinId="9" hidden="1"/>
    <cellStyle name="Followed Hyperlink" xfId="5200" builtinId="9" hidden="1"/>
    <cellStyle name="Followed Hyperlink" xfId="5202" builtinId="9" hidden="1"/>
    <cellStyle name="Followed Hyperlink" xfId="5204" builtinId="9" hidden="1"/>
    <cellStyle name="Followed Hyperlink" xfId="5206" builtinId="9" hidden="1"/>
    <cellStyle name="Followed Hyperlink" xfId="5208" builtinId="9" hidden="1"/>
    <cellStyle name="Followed Hyperlink" xfId="5210" builtinId="9" hidden="1"/>
    <cellStyle name="Followed Hyperlink" xfId="5212" builtinId="9" hidden="1"/>
    <cellStyle name="Followed Hyperlink" xfId="5214" builtinId="9" hidden="1"/>
    <cellStyle name="Followed Hyperlink" xfId="5216" builtinId="9" hidden="1"/>
    <cellStyle name="Followed Hyperlink" xfId="5218" builtinId="9" hidden="1"/>
    <cellStyle name="Followed Hyperlink" xfId="5220" builtinId="9" hidden="1"/>
    <cellStyle name="Followed Hyperlink" xfId="5222" builtinId="9" hidden="1"/>
    <cellStyle name="Followed Hyperlink" xfId="5224" builtinId="9" hidden="1"/>
    <cellStyle name="Followed Hyperlink" xfId="5226" builtinId="9" hidden="1"/>
    <cellStyle name="Followed Hyperlink" xfId="5228" builtinId="9" hidden="1"/>
    <cellStyle name="Followed Hyperlink" xfId="5230" builtinId="9" hidden="1"/>
    <cellStyle name="Followed Hyperlink" xfId="5232" builtinId="9" hidden="1"/>
    <cellStyle name="Followed Hyperlink" xfId="5234" builtinId="9" hidden="1"/>
    <cellStyle name="Followed Hyperlink" xfId="5236" builtinId="9" hidden="1"/>
    <cellStyle name="Followed Hyperlink" xfId="5238" builtinId="9" hidden="1"/>
    <cellStyle name="Followed Hyperlink" xfId="5240" builtinId="9" hidden="1"/>
    <cellStyle name="Followed Hyperlink" xfId="5242" builtinId="9" hidden="1"/>
    <cellStyle name="Followed Hyperlink" xfId="5244" builtinId="9" hidden="1"/>
    <cellStyle name="Followed Hyperlink" xfId="5246" builtinId="9" hidden="1"/>
    <cellStyle name="Followed Hyperlink" xfId="5248" builtinId="9" hidden="1"/>
    <cellStyle name="Followed Hyperlink" xfId="5250" builtinId="9" hidden="1"/>
    <cellStyle name="Followed Hyperlink" xfId="5252" builtinId="9" hidden="1"/>
    <cellStyle name="Followed Hyperlink" xfId="5254" builtinId="9" hidden="1"/>
    <cellStyle name="Followed Hyperlink" xfId="5256" builtinId="9" hidden="1"/>
    <cellStyle name="Followed Hyperlink" xfId="5258" builtinId="9" hidden="1"/>
    <cellStyle name="Followed Hyperlink" xfId="5260" builtinId="9" hidden="1"/>
    <cellStyle name="Followed Hyperlink" xfId="5262" builtinId="9" hidden="1"/>
    <cellStyle name="Followed Hyperlink" xfId="5264" builtinId="9" hidden="1"/>
    <cellStyle name="Followed Hyperlink" xfId="5266" builtinId="9" hidden="1"/>
    <cellStyle name="Followed Hyperlink" xfId="5268" builtinId="9" hidden="1"/>
    <cellStyle name="Followed Hyperlink" xfId="5270" builtinId="9" hidden="1"/>
    <cellStyle name="Followed Hyperlink" xfId="5272" builtinId="9" hidden="1"/>
    <cellStyle name="Followed Hyperlink" xfId="5274" builtinId="9" hidden="1"/>
    <cellStyle name="Followed Hyperlink" xfId="5276" builtinId="9" hidden="1"/>
    <cellStyle name="Followed Hyperlink" xfId="5278" builtinId="9" hidden="1"/>
    <cellStyle name="Followed Hyperlink" xfId="5280" builtinId="9" hidden="1"/>
    <cellStyle name="Followed Hyperlink" xfId="5282" builtinId="9" hidden="1"/>
    <cellStyle name="Followed Hyperlink" xfId="5284" builtinId="9" hidden="1"/>
    <cellStyle name="Followed Hyperlink" xfId="5286" builtinId="9" hidden="1"/>
    <cellStyle name="Followed Hyperlink" xfId="5288" builtinId="9" hidden="1"/>
    <cellStyle name="Followed Hyperlink" xfId="5290" builtinId="9" hidden="1"/>
    <cellStyle name="Followed Hyperlink" xfId="5292" builtinId="9" hidden="1"/>
    <cellStyle name="Followed Hyperlink" xfId="5294" builtinId="9" hidden="1"/>
    <cellStyle name="Followed Hyperlink" xfId="5296" builtinId="9" hidden="1"/>
    <cellStyle name="Followed Hyperlink" xfId="5298" builtinId="9" hidden="1"/>
    <cellStyle name="Followed Hyperlink" xfId="5300" builtinId="9" hidden="1"/>
    <cellStyle name="Followed Hyperlink" xfId="5302" builtinId="9" hidden="1"/>
    <cellStyle name="Followed Hyperlink" xfId="5304" builtinId="9" hidden="1"/>
    <cellStyle name="Followed Hyperlink" xfId="5306" builtinId="9" hidden="1"/>
    <cellStyle name="Followed Hyperlink" xfId="5308" builtinId="9" hidden="1"/>
    <cellStyle name="Followed Hyperlink" xfId="5310" builtinId="9" hidden="1"/>
    <cellStyle name="Followed Hyperlink" xfId="5312" builtinId="9" hidden="1"/>
    <cellStyle name="Followed Hyperlink" xfId="5314" builtinId="9" hidden="1"/>
    <cellStyle name="Followed Hyperlink" xfId="5316" builtinId="9" hidden="1"/>
    <cellStyle name="Followed Hyperlink" xfId="5318" builtinId="9" hidden="1"/>
    <cellStyle name="Followed Hyperlink" xfId="5320" builtinId="9" hidden="1"/>
    <cellStyle name="Followed Hyperlink" xfId="5322" builtinId="9" hidden="1"/>
    <cellStyle name="Followed Hyperlink" xfId="5324" builtinId="9" hidden="1"/>
    <cellStyle name="Followed Hyperlink" xfId="5326" builtinId="9" hidden="1"/>
    <cellStyle name="Followed Hyperlink" xfId="5328" builtinId="9" hidden="1"/>
    <cellStyle name="Followed Hyperlink" xfId="5330" builtinId="9" hidden="1"/>
    <cellStyle name="Followed Hyperlink" xfId="5332" builtinId="9" hidden="1"/>
    <cellStyle name="Followed Hyperlink" xfId="5334" builtinId="9" hidden="1"/>
    <cellStyle name="Followed Hyperlink" xfId="5336" builtinId="9" hidden="1"/>
    <cellStyle name="Followed Hyperlink" xfId="5338" builtinId="9" hidden="1"/>
    <cellStyle name="Followed Hyperlink" xfId="5340" builtinId="9" hidden="1"/>
    <cellStyle name="Followed Hyperlink" xfId="5342" builtinId="9" hidden="1"/>
    <cellStyle name="Followed Hyperlink" xfId="5344" builtinId="9" hidden="1"/>
    <cellStyle name="Followed Hyperlink" xfId="5346" builtinId="9" hidden="1"/>
    <cellStyle name="Followed Hyperlink" xfId="5348" builtinId="9" hidden="1"/>
    <cellStyle name="Followed Hyperlink" xfId="5350" builtinId="9" hidden="1"/>
    <cellStyle name="Followed Hyperlink" xfId="5352" builtinId="9" hidden="1"/>
    <cellStyle name="Followed Hyperlink" xfId="5354" builtinId="9" hidden="1"/>
    <cellStyle name="Followed Hyperlink" xfId="5356" builtinId="9" hidden="1"/>
    <cellStyle name="Followed Hyperlink" xfId="5358" builtinId="9" hidden="1"/>
    <cellStyle name="Followed Hyperlink" xfId="5360" builtinId="9" hidden="1"/>
    <cellStyle name="Followed Hyperlink" xfId="5362" builtinId="9" hidden="1"/>
    <cellStyle name="Followed Hyperlink" xfId="5364" builtinId="9" hidden="1"/>
    <cellStyle name="Followed Hyperlink" xfId="5366" builtinId="9" hidden="1"/>
    <cellStyle name="Followed Hyperlink" xfId="5368" builtinId="9" hidden="1"/>
    <cellStyle name="Followed Hyperlink" xfId="5370" builtinId="9" hidden="1"/>
    <cellStyle name="Followed Hyperlink" xfId="5372" builtinId="9" hidden="1"/>
    <cellStyle name="Followed Hyperlink" xfId="5374" builtinId="9" hidden="1"/>
    <cellStyle name="Followed Hyperlink" xfId="5376" builtinId="9" hidden="1"/>
    <cellStyle name="Followed Hyperlink" xfId="5378" builtinId="9" hidden="1"/>
    <cellStyle name="Followed Hyperlink" xfId="5380" builtinId="9" hidden="1"/>
    <cellStyle name="Followed Hyperlink" xfId="5382" builtinId="9" hidden="1"/>
    <cellStyle name="Followed Hyperlink" xfId="5384" builtinId="9" hidden="1"/>
    <cellStyle name="Followed Hyperlink" xfId="5386" builtinId="9" hidden="1"/>
    <cellStyle name="Followed Hyperlink" xfId="5388" builtinId="9" hidden="1"/>
    <cellStyle name="Followed Hyperlink" xfId="5390" builtinId="9" hidden="1"/>
    <cellStyle name="Followed Hyperlink" xfId="5392" builtinId="9" hidden="1"/>
    <cellStyle name="Followed Hyperlink" xfId="5394" builtinId="9" hidden="1"/>
    <cellStyle name="Followed Hyperlink" xfId="5396" builtinId="9" hidden="1"/>
    <cellStyle name="Followed Hyperlink" xfId="5398" builtinId="9" hidden="1"/>
    <cellStyle name="Followed Hyperlink" xfId="5400" builtinId="9" hidden="1"/>
    <cellStyle name="Followed Hyperlink" xfId="5402" builtinId="9" hidden="1"/>
    <cellStyle name="Followed Hyperlink" xfId="5404" builtinId="9" hidden="1"/>
    <cellStyle name="Followed Hyperlink" xfId="5406" builtinId="9" hidden="1"/>
    <cellStyle name="Followed Hyperlink" xfId="5408" builtinId="9" hidden="1"/>
    <cellStyle name="Followed Hyperlink" xfId="5410" builtinId="9" hidden="1"/>
    <cellStyle name="Followed Hyperlink" xfId="5412" builtinId="9" hidden="1"/>
    <cellStyle name="Followed Hyperlink" xfId="5414" builtinId="9" hidden="1"/>
    <cellStyle name="Followed Hyperlink" xfId="5416" builtinId="9" hidden="1"/>
    <cellStyle name="Followed Hyperlink" xfId="5418" builtinId="9" hidden="1"/>
    <cellStyle name="Followed Hyperlink" xfId="5420" builtinId="9" hidden="1"/>
    <cellStyle name="Followed Hyperlink" xfId="5422" builtinId="9" hidden="1"/>
    <cellStyle name="Followed Hyperlink" xfId="5424" builtinId="9" hidden="1"/>
    <cellStyle name="Followed Hyperlink" xfId="5426" builtinId="9" hidden="1"/>
    <cellStyle name="Followed Hyperlink" xfId="5428" builtinId="9" hidden="1"/>
    <cellStyle name="Followed Hyperlink" xfId="5430" builtinId="9" hidden="1"/>
    <cellStyle name="Followed Hyperlink" xfId="5432" builtinId="9" hidden="1"/>
    <cellStyle name="Followed Hyperlink" xfId="5434" builtinId="9" hidden="1"/>
    <cellStyle name="Followed Hyperlink" xfId="5436" builtinId="9" hidden="1"/>
    <cellStyle name="Followed Hyperlink" xfId="5438" builtinId="9" hidden="1"/>
    <cellStyle name="Followed Hyperlink" xfId="5440" builtinId="9" hidden="1"/>
    <cellStyle name="Followed Hyperlink" xfId="5442" builtinId="9" hidden="1"/>
    <cellStyle name="Followed Hyperlink" xfId="5444" builtinId="9" hidden="1"/>
    <cellStyle name="Followed Hyperlink" xfId="5446" builtinId="9" hidden="1"/>
    <cellStyle name="Followed Hyperlink" xfId="5448" builtinId="9" hidden="1"/>
    <cellStyle name="Followed Hyperlink" xfId="5450" builtinId="9" hidden="1"/>
    <cellStyle name="Followed Hyperlink" xfId="5452" builtinId="9" hidden="1"/>
    <cellStyle name="Followed Hyperlink" xfId="5454" builtinId="9" hidden="1"/>
    <cellStyle name="Followed Hyperlink" xfId="5456" builtinId="9" hidden="1"/>
    <cellStyle name="Followed Hyperlink" xfId="5458" builtinId="9" hidden="1"/>
    <cellStyle name="Followed Hyperlink" xfId="5460" builtinId="9" hidden="1"/>
    <cellStyle name="Followed Hyperlink" xfId="5462" builtinId="9" hidden="1"/>
    <cellStyle name="Followed Hyperlink" xfId="5464" builtinId="9" hidden="1"/>
    <cellStyle name="Followed Hyperlink" xfId="5466" builtinId="9" hidden="1"/>
    <cellStyle name="Followed Hyperlink" xfId="5468" builtinId="9" hidden="1"/>
    <cellStyle name="Followed Hyperlink" xfId="5470" builtinId="9" hidden="1"/>
    <cellStyle name="Followed Hyperlink" xfId="5472" builtinId="9" hidden="1"/>
    <cellStyle name="Followed Hyperlink" xfId="5474" builtinId="9" hidden="1"/>
    <cellStyle name="Followed Hyperlink" xfId="5476" builtinId="9" hidden="1"/>
    <cellStyle name="Followed Hyperlink" xfId="5478" builtinId="9" hidden="1"/>
    <cellStyle name="Followed Hyperlink" xfId="5480" builtinId="9" hidden="1"/>
    <cellStyle name="Followed Hyperlink" xfId="5482" builtinId="9" hidden="1"/>
    <cellStyle name="Followed Hyperlink" xfId="5484" builtinId="9" hidden="1"/>
    <cellStyle name="Followed Hyperlink" xfId="5486" builtinId="9" hidden="1"/>
    <cellStyle name="Followed Hyperlink" xfId="5488" builtinId="9" hidden="1"/>
    <cellStyle name="Followed Hyperlink" xfId="5490" builtinId="9" hidden="1"/>
    <cellStyle name="Followed Hyperlink" xfId="5492" builtinId="9" hidden="1"/>
    <cellStyle name="Followed Hyperlink" xfId="5494" builtinId="9" hidden="1"/>
    <cellStyle name="Followed Hyperlink" xfId="5496" builtinId="9" hidden="1"/>
    <cellStyle name="Followed Hyperlink" xfId="5498" builtinId="9" hidden="1"/>
    <cellStyle name="Followed Hyperlink" xfId="5500" builtinId="9" hidden="1"/>
    <cellStyle name="Followed Hyperlink" xfId="5502" builtinId="9" hidden="1"/>
    <cellStyle name="Followed Hyperlink" xfId="5504" builtinId="9" hidden="1"/>
    <cellStyle name="Followed Hyperlink" xfId="5506" builtinId="9" hidden="1"/>
    <cellStyle name="Followed Hyperlink" xfId="5508" builtinId="9" hidden="1"/>
    <cellStyle name="Followed Hyperlink" xfId="5510" builtinId="9" hidden="1"/>
    <cellStyle name="Followed Hyperlink" xfId="5512" builtinId="9" hidden="1"/>
    <cellStyle name="Followed Hyperlink" xfId="5514" builtinId="9" hidden="1"/>
    <cellStyle name="Followed Hyperlink" xfId="5516" builtinId="9" hidden="1"/>
    <cellStyle name="Followed Hyperlink" xfId="5518" builtinId="9" hidden="1"/>
    <cellStyle name="Followed Hyperlink" xfId="5520" builtinId="9" hidden="1"/>
    <cellStyle name="Followed Hyperlink" xfId="5522" builtinId="9" hidden="1"/>
    <cellStyle name="Followed Hyperlink" xfId="5524" builtinId="9" hidden="1"/>
    <cellStyle name="Followed Hyperlink" xfId="5526" builtinId="9" hidden="1"/>
    <cellStyle name="Followed Hyperlink" xfId="5528" builtinId="9" hidden="1"/>
    <cellStyle name="Followed Hyperlink" xfId="5530" builtinId="9" hidden="1"/>
    <cellStyle name="Followed Hyperlink" xfId="5532" builtinId="9" hidden="1"/>
    <cellStyle name="Followed Hyperlink" xfId="5534" builtinId="9" hidden="1"/>
    <cellStyle name="Followed Hyperlink" xfId="5536" builtinId="9" hidden="1"/>
    <cellStyle name="Followed Hyperlink" xfId="5538" builtinId="9" hidden="1"/>
    <cellStyle name="Followed Hyperlink" xfId="5540" builtinId="9" hidden="1"/>
    <cellStyle name="Followed Hyperlink" xfId="5542" builtinId="9" hidden="1"/>
    <cellStyle name="Followed Hyperlink" xfId="5544" builtinId="9" hidden="1"/>
    <cellStyle name="Followed Hyperlink" xfId="5546" builtinId="9" hidden="1"/>
    <cellStyle name="Followed Hyperlink" xfId="5548" builtinId="9" hidden="1"/>
    <cellStyle name="Followed Hyperlink" xfId="5550" builtinId="9" hidden="1"/>
    <cellStyle name="Followed Hyperlink" xfId="5552" builtinId="9" hidden="1"/>
    <cellStyle name="Followed Hyperlink" xfId="5554" builtinId="9" hidden="1"/>
    <cellStyle name="Followed Hyperlink" xfId="5556" builtinId="9" hidden="1"/>
    <cellStyle name="Followed Hyperlink" xfId="5558" builtinId="9" hidden="1"/>
    <cellStyle name="Followed Hyperlink" xfId="5560" builtinId="9" hidden="1"/>
    <cellStyle name="Followed Hyperlink" xfId="5562" builtinId="9" hidden="1"/>
    <cellStyle name="Followed Hyperlink" xfId="5564" builtinId="9" hidden="1"/>
    <cellStyle name="Followed Hyperlink" xfId="5566" builtinId="9" hidden="1"/>
    <cellStyle name="Followed Hyperlink" xfId="5568" builtinId="9" hidden="1"/>
    <cellStyle name="Followed Hyperlink" xfId="5570" builtinId="9" hidden="1"/>
    <cellStyle name="Followed Hyperlink" xfId="5572" builtinId="9" hidden="1"/>
    <cellStyle name="Followed Hyperlink" xfId="5574" builtinId="9" hidden="1"/>
    <cellStyle name="Followed Hyperlink" xfId="5576" builtinId="9" hidden="1"/>
    <cellStyle name="Followed Hyperlink" xfId="5578" builtinId="9" hidden="1"/>
    <cellStyle name="Followed Hyperlink" xfId="5580" builtinId="9" hidden="1"/>
    <cellStyle name="Followed Hyperlink" xfId="5582" builtinId="9" hidden="1"/>
    <cellStyle name="Followed Hyperlink" xfId="5584" builtinId="9" hidden="1"/>
    <cellStyle name="Followed Hyperlink" xfId="5586" builtinId="9" hidden="1"/>
    <cellStyle name="Followed Hyperlink" xfId="5588" builtinId="9" hidden="1"/>
    <cellStyle name="Followed Hyperlink" xfId="5590" builtinId="9" hidden="1"/>
    <cellStyle name="Followed Hyperlink" xfId="5592" builtinId="9" hidden="1"/>
    <cellStyle name="Followed Hyperlink" xfId="5594" builtinId="9" hidden="1"/>
    <cellStyle name="Followed Hyperlink" xfId="5596" builtinId="9" hidden="1"/>
    <cellStyle name="Followed Hyperlink" xfId="5598" builtinId="9" hidden="1"/>
    <cellStyle name="Followed Hyperlink" xfId="5600" builtinId="9" hidden="1"/>
    <cellStyle name="Followed Hyperlink" xfId="5602" builtinId="9" hidden="1"/>
    <cellStyle name="Followed Hyperlink" xfId="5604" builtinId="9" hidden="1"/>
    <cellStyle name="Followed Hyperlink" xfId="5606" builtinId="9" hidden="1"/>
    <cellStyle name="Followed Hyperlink" xfId="5608" builtinId="9" hidden="1"/>
    <cellStyle name="Followed Hyperlink" xfId="5610" builtinId="9" hidden="1"/>
    <cellStyle name="Followed Hyperlink" xfId="5612" builtinId="9" hidden="1"/>
    <cellStyle name="Followed Hyperlink" xfId="5614" builtinId="9" hidden="1"/>
    <cellStyle name="Followed Hyperlink" xfId="5616" builtinId="9" hidden="1"/>
    <cellStyle name="Followed Hyperlink" xfId="5618" builtinId="9" hidden="1"/>
    <cellStyle name="Followed Hyperlink" xfId="5620" builtinId="9" hidden="1"/>
    <cellStyle name="Followed Hyperlink" xfId="5622" builtinId="9" hidden="1"/>
    <cellStyle name="Followed Hyperlink" xfId="5624" builtinId="9" hidden="1"/>
    <cellStyle name="Followed Hyperlink" xfId="5626" builtinId="9" hidden="1"/>
    <cellStyle name="Followed Hyperlink" xfId="5628" builtinId="9" hidden="1"/>
    <cellStyle name="Followed Hyperlink" xfId="5630" builtinId="9" hidden="1"/>
    <cellStyle name="Followed Hyperlink" xfId="5632" builtinId="9" hidden="1"/>
    <cellStyle name="Followed Hyperlink" xfId="5634" builtinId="9" hidden="1"/>
    <cellStyle name="Followed Hyperlink" xfId="5636" builtinId="9" hidden="1"/>
    <cellStyle name="Followed Hyperlink" xfId="5638" builtinId="9" hidden="1"/>
    <cellStyle name="Followed Hyperlink" xfId="5640" builtinId="9" hidden="1"/>
    <cellStyle name="Followed Hyperlink" xfId="5642" builtinId="9" hidden="1"/>
    <cellStyle name="Followed Hyperlink" xfId="5644" builtinId="9" hidden="1"/>
    <cellStyle name="Followed Hyperlink" xfId="5646" builtinId="9" hidden="1"/>
    <cellStyle name="Followed Hyperlink" xfId="5648" builtinId="9" hidden="1"/>
    <cellStyle name="Followed Hyperlink" xfId="5650" builtinId="9" hidden="1"/>
    <cellStyle name="Followed Hyperlink" xfId="5652" builtinId="9" hidden="1"/>
    <cellStyle name="Followed Hyperlink" xfId="5654" builtinId="9" hidden="1"/>
    <cellStyle name="Followed Hyperlink" xfId="5656" builtinId="9" hidden="1"/>
    <cellStyle name="Followed Hyperlink" xfId="5658" builtinId="9" hidden="1"/>
    <cellStyle name="Followed Hyperlink" xfId="5660" builtinId="9" hidden="1"/>
    <cellStyle name="Followed Hyperlink" xfId="5662" builtinId="9" hidden="1"/>
    <cellStyle name="Followed Hyperlink" xfId="5664" builtinId="9" hidden="1"/>
    <cellStyle name="Followed Hyperlink" xfId="5666" builtinId="9" hidden="1"/>
    <cellStyle name="Followed Hyperlink" xfId="5668" builtinId="9" hidden="1"/>
    <cellStyle name="Followed Hyperlink" xfId="5670" builtinId="9" hidden="1"/>
    <cellStyle name="Followed Hyperlink" xfId="5672" builtinId="9" hidden="1"/>
    <cellStyle name="Followed Hyperlink" xfId="5674" builtinId="9" hidden="1"/>
    <cellStyle name="Followed Hyperlink" xfId="5677" builtinId="9" hidden="1"/>
    <cellStyle name="Followed Hyperlink" xfId="5679" builtinId="9" hidden="1"/>
    <cellStyle name="Followed Hyperlink" xfId="5681" builtinId="9" hidden="1"/>
    <cellStyle name="Followed Hyperlink" xfId="5688" builtinId="9" hidden="1"/>
    <cellStyle name="Followed Hyperlink" xfId="5690" builtinId="9" hidden="1"/>
    <cellStyle name="Followed Hyperlink" xfId="5698" builtinId="9" hidden="1"/>
    <cellStyle name="Followed Hyperlink" xfId="5700" builtinId="9" hidden="1"/>
    <cellStyle name="Followed Hyperlink" xfId="5702" builtinId="9" hidden="1"/>
    <cellStyle name="Followed Hyperlink" xfId="5704" builtinId="9" hidden="1"/>
    <cellStyle name="Followed Hyperlink" xfId="5706" builtinId="9" hidden="1"/>
    <cellStyle name="Followed Hyperlink" xfId="5708" builtinId="9" hidden="1"/>
    <cellStyle name="Followed Hyperlink" xfId="5710" builtinId="9" hidden="1"/>
    <cellStyle name="Followed Hyperlink" xfId="5712" builtinId="9" hidden="1"/>
    <cellStyle name="Followed Hyperlink" xfId="5748" builtinId="9" hidden="1"/>
    <cellStyle name="Followed Hyperlink" xfId="5750" builtinId="9" hidden="1"/>
    <cellStyle name="Followed Hyperlink" xfId="5752" builtinId="9" hidden="1"/>
    <cellStyle name="Followed Hyperlink" xfId="5754" builtinId="9" hidden="1"/>
    <cellStyle name="Followed Hyperlink" xfId="5756" builtinId="9" hidden="1"/>
    <cellStyle name="Followed Hyperlink" xfId="5758" builtinId="9" hidden="1"/>
    <cellStyle name="Followed Hyperlink" xfId="5760" builtinId="9" hidden="1"/>
    <cellStyle name="Followed Hyperlink" xfId="5762" builtinId="9" hidden="1"/>
    <cellStyle name="Followed Hyperlink" xfId="5764" builtinId="9" hidden="1"/>
    <cellStyle name="Followed Hyperlink" xfId="5766" builtinId="9" hidden="1"/>
    <cellStyle name="Followed Hyperlink" xfId="5768" builtinId="9" hidden="1"/>
    <cellStyle name="Followed Hyperlink" xfId="5770" builtinId="9" hidden="1"/>
    <cellStyle name="Followed Hyperlink" xfId="5772" builtinId="9" hidden="1"/>
    <cellStyle name="Followed Hyperlink" xfId="5774" builtinId="9" hidden="1"/>
    <cellStyle name="Followed Hyperlink" xfId="5776" builtinId="9" hidden="1"/>
    <cellStyle name="Followed Hyperlink" xfId="5778" builtinId="9" hidden="1"/>
    <cellStyle name="Followed Hyperlink" xfId="5780" builtinId="9" hidden="1"/>
    <cellStyle name="Followed Hyperlink" xfId="5782" builtinId="9" hidden="1"/>
    <cellStyle name="Followed Hyperlink" xfId="5784" builtinId="9" hidden="1"/>
    <cellStyle name="Followed Hyperlink" xfId="5786" builtinId="9" hidden="1"/>
    <cellStyle name="Followed Hyperlink" xfId="5788" builtinId="9" hidden="1"/>
    <cellStyle name="Followed Hyperlink" xfId="5790" builtinId="9" hidden="1"/>
    <cellStyle name="Followed Hyperlink" xfId="5792" builtinId="9" hidden="1"/>
    <cellStyle name="Followed Hyperlink" xfId="5794" builtinId="9" hidden="1"/>
    <cellStyle name="Followed Hyperlink" xfId="5796" builtinId="9" hidden="1"/>
    <cellStyle name="Followed Hyperlink" xfId="5798" builtinId="9" hidden="1"/>
    <cellStyle name="Followed Hyperlink" xfId="5800" builtinId="9" hidden="1"/>
    <cellStyle name="Followed Hyperlink" xfId="5802" builtinId="9" hidden="1"/>
    <cellStyle name="Followed Hyperlink" xfId="5804" builtinId="9" hidden="1"/>
    <cellStyle name="Followed Hyperlink" xfId="5806" builtinId="9" hidden="1"/>
    <cellStyle name="Followed Hyperlink" xfId="5808" builtinId="9" hidden="1"/>
    <cellStyle name="Followed Hyperlink" xfId="5810" builtinId="9" hidden="1"/>
    <cellStyle name="Followed Hyperlink" xfId="5812" builtinId="9" hidden="1"/>
    <cellStyle name="Followed Hyperlink" xfId="5814" builtinId="9" hidden="1"/>
    <cellStyle name="Followed Hyperlink" xfId="5816" builtinId="9" hidden="1"/>
    <cellStyle name="Followed Hyperlink" xfId="5818" builtinId="9" hidden="1"/>
    <cellStyle name="Followed Hyperlink" xfId="5820" builtinId="9" hidden="1"/>
    <cellStyle name="Followed Hyperlink" xfId="5822" builtinId="9" hidden="1"/>
    <cellStyle name="Followed Hyperlink" xfId="5824" builtinId="9" hidden="1"/>
    <cellStyle name="Followed Hyperlink" xfId="5826" builtinId="9" hidden="1"/>
    <cellStyle name="Followed Hyperlink" xfId="5828" builtinId="9" hidden="1"/>
    <cellStyle name="Followed Hyperlink" xfId="5830" builtinId="9" hidden="1"/>
    <cellStyle name="Followed Hyperlink" xfId="5838" builtinId="9" hidden="1"/>
    <cellStyle name="Followed Hyperlink" xfId="5840" builtinId="9" hidden="1"/>
    <cellStyle name="Followed Hyperlink" xfId="5842" builtinId="9" hidden="1"/>
    <cellStyle name="Followed Hyperlink" xfId="5844" builtinId="9" hidden="1"/>
    <cellStyle name="Followed Hyperlink" xfId="5846" builtinId="9" hidden="1"/>
    <cellStyle name="Followed Hyperlink" xfId="5848" builtinId="9" hidden="1"/>
    <cellStyle name="Followed Hyperlink" xfId="5850" builtinId="9" hidden="1"/>
    <cellStyle name="Followed Hyperlink" xfId="5852" builtinId="9" hidden="1"/>
    <cellStyle name="Followed Hyperlink" xfId="5854" builtinId="9" hidden="1"/>
    <cellStyle name="Followed Hyperlink" xfId="5856" builtinId="9" hidden="1"/>
    <cellStyle name="Followed Hyperlink" xfId="5858" builtinId="9" hidden="1"/>
    <cellStyle name="Followed Hyperlink" xfId="5860" builtinId="9" hidden="1"/>
    <cellStyle name="Followed Hyperlink" xfId="5862" builtinId="9" hidden="1"/>
    <cellStyle name="Followed Hyperlink" xfId="5864" builtinId="9" hidden="1"/>
    <cellStyle name="Followed Hyperlink" xfId="5866" builtinId="9" hidden="1"/>
    <cellStyle name="Followed Hyperlink" xfId="5868" builtinId="9" hidden="1"/>
    <cellStyle name="Followed Hyperlink" xfId="5870" builtinId="9" hidden="1"/>
    <cellStyle name="Followed Hyperlink" xfId="5872" builtinId="9" hidden="1"/>
    <cellStyle name="Followed Hyperlink" xfId="5874" builtinId="9" hidden="1"/>
    <cellStyle name="Followed Hyperlink" xfId="5876" builtinId="9" hidden="1"/>
    <cellStyle name="Followed Hyperlink" xfId="5878" builtinId="9" hidden="1"/>
    <cellStyle name="Followed Hyperlink" xfId="5880" builtinId="9" hidden="1"/>
    <cellStyle name="Followed Hyperlink" xfId="5882" builtinId="9" hidden="1"/>
    <cellStyle name="footer" xfId="5723" xr:uid="{00000000-0005-0000-0000-0000690B0000}"/>
    <cellStyle name="heading" xfId="5724" xr:uid="{00000000-0005-0000-0000-00006B0B0000}"/>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62" builtinId="8" hidden="1"/>
    <cellStyle name="Hyperlink" xfId="1364" builtinId="8" hidden="1"/>
    <cellStyle name="Hyperlink" xfId="1366" builtinId="8" hidden="1"/>
    <cellStyle name="Hyperlink" xfId="1368" builtinId="8" hidden="1"/>
    <cellStyle name="Hyperlink" xfId="1370" builtinId="8" hidden="1"/>
    <cellStyle name="Hyperlink" xfId="1372" builtinId="8" hidden="1"/>
    <cellStyle name="Hyperlink" xfId="1374" builtinId="8" hidden="1"/>
    <cellStyle name="Hyperlink" xfId="1376" builtinId="8" hidden="1"/>
    <cellStyle name="Hyperlink" xfId="1378" builtinId="8" hidden="1"/>
    <cellStyle name="Hyperlink" xfId="1380" builtinId="8" hidden="1"/>
    <cellStyle name="Hyperlink" xfId="1382" builtinId="8" hidden="1"/>
    <cellStyle name="Hyperlink" xfId="1384" builtinId="8" hidden="1"/>
    <cellStyle name="Hyperlink" xfId="1386" builtinId="8" hidden="1"/>
    <cellStyle name="Hyperlink" xfId="1388" builtinId="8" hidden="1"/>
    <cellStyle name="Hyperlink" xfId="1390" builtinId="8" hidden="1"/>
    <cellStyle name="Hyperlink" xfId="1392" builtinId="8" hidden="1"/>
    <cellStyle name="Hyperlink" xfId="1394" builtinId="8" hidden="1"/>
    <cellStyle name="Hyperlink" xfId="1396" builtinId="8" hidden="1"/>
    <cellStyle name="Hyperlink" xfId="1398" builtinId="8" hidden="1"/>
    <cellStyle name="Hyperlink" xfId="1400" builtinId="8" hidden="1"/>
    <cellStyle name="Hyperlink" xfId="1402" builtinId="8" hidden="1"/>
    <cellStyle name="Hyperlink" xfId="1404" builtinId="8" hidden="1"/>
    <cellStyle name="Hyperlink" xfId="1406" builtinId="8" hidden="1"/>
    <cellStyle name="Hyperlink" xfId="1408" builtinId="8" hidden="1"/>
    <cellStyle name="Hyperlink" xfId="1410" builtinId="8" hidden="1"/>
    <cellStyle name="Hyperlink" xfId="1412" builtinId="8" hidden="1"/>
    <cellStyle name="Hyperlink" xfId="1414" builtinId="8" hidden="1"/>
    <cellStyle name="Hyperlink" xfId="1416" builtinId="8" hidden="1"/>
    <cellStyle name="Hyperlink" xfId="1418" builtinId="8" hidden="1"/>
    <cellStyle name="Hyperlink" xfId="1420" builtinId="8" hidden="1"/>
    <cellStyle name="Hyperlink" xfId="1422" builtinId="8" hidden="1"/>
    <cellStyle name="Hyperlink" xfId="1424" builtinId="8" hidden="1"/>
    <cellStyle name="Hyperlink" xfId="1426" builtinId="8" hidden="1"/>
    <cellStyle name="Hyperlink" xfId="1428" builtinId="8" hidden="1"/>
    <cellStyle name="Hyperlink" xfId="1430" builtinId="8" hidden="1"/>
    <cellStyle name="Hyperlink" xfId="1432" builtinId="8" hidden="1"/>
    <cellStyle name="Hyperlink" xfId="1434" builtinId="8" hidden="1"/>
    <cellStyle name="Hyperlink" xfId="1436" builtinId="8" hidden="1"/>
    <cellStyle name="Hyperlink" xfId="1438" builtinId="8" hidden="1"/>
    <cellStyle name="Hyperlink" xfId="1440" builtinId="8" hidden="1"/>
    <cellStyle name="Hyperlink" xfId="1442" builtinId="8" hidden="1"/>
    <cellStyle name="Hyperlink" xfId="1444" builtinId="8" hidden="1"/>
    <cellStyle name="Hyperlink" xfId="1446" builtinId="8" hidden="1"/>
    <cellStyle name="Hyperlink" xfId="1448" builtinId="8" hidden="1"/>
    <cellStyle name="Hyperlink" xfId="1450" builtinId="8" hidden="1"/>
    <cellStyle name="Hyperlink" xfId="1452" builtinId="8" hidden="1"/>
    <cellStyle name="Hyperlink" xfId="1454" builtinId="8" hidden="1"/>
    <cellStyle name="Hyperlink" xfId="1456" builtinId="8" hidden="1"/>
    <cellStyle name="Hyperlink" xfId="1458" builtinId="8" hidden="1"/>
    <cellStyle name="Hyperlink" xfId="1460" builtinId="8" hidden="1"/>
    <cellStyle name="Hyperlink" xfId="1462" builtinId="8" hidden="1"/>
    <cellStyle name="Hyperlink" xfId="1464" builtinId="8" hidden="1"/>
    <cellStyle name="Hyperlink" xfId="1466" builtinId="8" hidden="1"/>
    <cellStyle name="Hyperlink" xfId="1468" builtinId="8" hidden="1"/>
    <cellStyle name="Hyperlink" xfId="1470" builtinId="8" hidden="1"/>
    <cellStyle name="Hyperlink" xfId="1472" builtinId="8" hidden="1"/>
    <cellStyle name="Hyperlink" xfId="1474" builtinId="8" hidden="1"/>
    <cellStyle name="Hyperlink" xfId="1476" builtinId="8" hidden="1"/>
    <cellStyle name="Hyperlink" xfId="1478" builtinId="8" hidden="1"/>
    <cellStyle name="Hyperlink" xfId="1480" builtinId="8" hidden="1"/>
    <cellStyle name="Hyperlink" xfId="1482" builtinId="8" hidden="1"/>
    <cellStyle name="Hyperlink" xfId="1484" builtinId="8" hidden="1"/>
    <cellStyle name="Hyperlink" xfId="1486" builtinId="8" hidden="1"/>
    <cellStyle name="Hyperlink" xfId="1488" builtinId="8" hidden="1"/>
    <cellStyle name="Hyperlink" xfId="1490" builtinId="8" hidden="1"/>
    <cellStyle name="Hyperlink" xfId="1492" builtinId="8" hidden="1"/>
    <cellStyle name="Hyperlink" xfId="1494" builtinId="8" hidden="1"/>
    <cellStyle name="Hyperlink" xfId="1496" builtinId="8" hidden="1"/>
    <cellStyle name="Hyperlink" xfId="1498" builtinId="8" hidden="1"/>
    <cellStyle name="Hyperlink" xfId="1500" builtinId="8" hidden="1"/>
    <cellStyle name="Hyperlink" xfId="1502" builtinId="8" hidden="1"/>
    <cellStyle name="Hyperlink" xfId="1504" builtinId="8" hidden="1"/>
    <cellStyle name="Hyperlink" xfId="1506" builtinId="8" hidden="1"/>
    <cellStyle name="Hyperlink" xfId="1508" builtinId="8" hidden="1"/>
    <cellStyle name="Hyperlink" xfId="1510" builtinId="8" hidden="1"/>
    <cellStyle name="Hyperlink" xfId="1512" builtinId="8" hidden="1"/>
    <cellStyle name="Hyperlink" xfId="1514" builtinId="8" hidden="1"/>
    <cellStyle name="Hyperlink" xfId="1516" builtinId="8" hidden="1"/>
    <cellStyle name="Hyperlink" xfId="1518" builtinId="8" hidden="1"/>
    <cellStyle name="Hyperlink" xfId="1520" builtinId="8" hidden="1"/>
    <cellStyle name="Hyperlink" xfId="1522" builtinId="8" hidden="1"/>
    <cellStyle name="Hyperlink" xfId="1524" builtinId="8" hidden="1"/>
    <cellStyle name="Hyperlink" xfId="1526" builtinId="8" hidden="1"/>
    <cellStyle name="Hyperlink" xfId="1528" builtinId="8" hidden="1"/>
    <cellStyle name="Hyperlink" xfId="1530" builtinId="8" hidden="1"/>
    <cellStyle name="Hyperlink" xfId="1532" builtinId="8" hidden="1"/>
    <cellStyle name="Hyperlink" xfId="1534" builtinId="8" hidden="1"/>
    <cellStyle name="Hyperlink" xfId="1536" builtinId="8" hidden="1"/>
    <cellStyle name="Hyperlink" xfId="1538" builtinId="8" hidden="1"/>
    <cellStyle name="Hyperlink" xfId="1540" builtinId="8" hidden="1"/>
    <cellStyle name="Hyperlink" xfId="1542" builtinId="8" hidden="1"/>
    <cellStyle name="Hyperlink" xfId="1544" builtinId="8" hidden="1"/>
    <cellStyle name="Hyperlink" xfId="1546" builtinId="8" hidden="1"/>
    <cellStyle name="Hyperlink" xfId="1548" builtinId="8" hidden="1"/>
    <cellStyle name="Hyperlink" xfId="1550" builtinId="8" hidden="1"/>
    <cellStyle name="Hyperlink" xfId="1552" builtinId="8" hidden="1"/>
    <cellStyle name="Hyperlink" xfId="1554" builtinId="8" hidden="1"/>
    <cellStyle name="Hyperlink" xfId="1556" builtinId="8" hidden="1"/>
    <cellStyle name="Hyperlink" xfId="1558" builtinId="8" hidden="1"/>
    <cellStyle name="Hyperlink" xfId="1560" builtinId="8" hidden="1"/>
    <cellStyle name="Hyperlink" xfId="1562" builtinId="8" hidden="1"/>
    <cellStyle name="Hyperlink" xfId="1564" builtinId="8" hidden="1"/>
    <cellStyle name="Hyperlink" xfId="1566" builtinId="8" hidden="1"/>
    <cellStyle name="Hyperlink" xfId="1568" builtinId="8" hidden="1"/>
    <cellStyle name="Hyperlink" xfId="1570" builtinId="8" hidden="1"/>
    <cellStyle name="Hyperlink" xfId="1572" builtinId="8" hidden="1"/>
    <cellStyle name="Hyperlink" xfId="1574" builtinId="8" hidden="1"/>
    <cellStyle name="Hyperlink" xfId="1576" builtinId="8" hidden="1"/>
    <cellStyle name="Hyperlink" xfId="1578" builtinId="8" hidden="1"/>
    <cellStyle name="Hyperlink" xfId="1580" builtinId="8" hidden="1"/>
    <cellStyle name="Hyperlink" xfId="1582" builtinId="8" hidden="1"/>
    <cellStyle name="Hyperlink" xfId="1584" builtinId="8" hidden="1"/>
    <cellStyle name="Hyperlink" xfId="1586" builtinId="8" hidden="1"/>
    <cellStyle name="Hyperlink" xfId="1588" builtinId="8" hidden="1"/>
    <cellStyle name="Hyperlink" xfId="1590" builtinId="8" hidden="1"/>
    <cellStyle name="Hyperlink" xfId="1592" builtinId="8" hidden="1"/>
    <cellStyle name="Hyperlink" xfId="1594" builtinId="8" hidden="1"/>
    <cellStyle name="Hyperlink" xfId="1596" builtinId="8" hidden="1"/>
    <cellStyle name="Hyperlink" xfId="1598" builtinId="8" hidden="1"/>
    <cellStyle name="Hyperlink" xfId="1600" builtinId="8" hidden="1"/>
    <cellStyle name="Hyperlink" xfId="1602" builtinId="8" hidden="1"/>
    <cellStyle name="Hyperlink" xfId="1604" builtinId="8" hidden="1"/>
    <cellStyle name="Hyperlink" xfId="1606" builtinId="8" hidden="1"/>
    <cellStyle name="Hyperlink" xfId="1608" builtinId="8" hidden="1"/>
    <cellStyle name="Hyperlink" xfId="1610" builtinId="8" hidden="1"/>
    <cellStyle name="Hyperlink" xfId="1612" builtinId="8" hidden="1"/>
    <cellStyle name="Hyperlink" xfId="1614" builtinId="8" hidden="1"/>
    <cellStyle name="Hyperlink" xfId="1616" builtinId="8" hidden="1"/>
    <cellStyle name="Hyperlink" xfId="1618" builtinId="8" hidden="1"/>
    <cellStyle name="Hyperlink" xfId="1620" builtinId="8" hidden="1"/>
    <cellStyle name="Hyperlink" xfId="1622" builtinId="8" hidden="1"/>
    <cellStyle name="Hyperlink" xfId="1624" builtinId="8" hidden="1"/>
    <cellStyle name="Hyperlink" xfId="1626" builtinId="8" hidden="1"/>
    <cellStyle name="Hyperlink" xfId="1628" builtinId="8" hidden="1"/>
    <cellStyle name="Hyperlink" xfId="1630" builtinId="8" hidden="1"/>
    <cellStyle name="Hyperlink" xfId="1632" builtinId="8" hidden="1"/>
    <cellStyle name="Hyperlink" xfId="1634" builtinId="8" hidden="1"/>
    <cellStyle name="Hyperlink" xfId="1636" builtinId="8" hidden="1"/>
    <cellStyle name="Hyperlink" xfId="1638" builtinId="8" hidden="1"/>
    <cellStyle name="Hyperlink" xfId="1640" builtinId="8" hidden="1"/>
    <cellStyle name="Hyperlink" xfId="1642" builtinId="8" hidden="1"/>
    <cellStyle name="Hyperlink" xfId="1644" builtinId="8" hidden="1"/>
    <cellStyle name="Hyperlink" xfId="1646" builtinId="8" hidden="1"/>
    <cellStyle name="Hyperlink" xfId="1648" builtinId="8" hidden="1"/>
    <cellStyle name="Hyperlink" xfId="1650" builtinId="8" hidden="1"/>
    <cellStyle name="Hyperlink" xfId="1652" builtinId="8" hidden="1"/>
    <cellStyle name="Hyperlink" xfId="1654" builtinId="8" hidden="1"/>
    <cellStyle name="Hyperlink" xfId="1656" builtinId="8" hidden="1"/>
    <cellStyle name="Hyperlink" xfId="1658" builtinId="8" hidden="1"/>
    <cellStyle name="Hyperlink" xfId="1660" builtinId="8" hidden="1"/>
    <cellStyle name="Hyperlink" xfId="1662" builtinId="8" hidden="1"/>
    <cellStyle name="Hyperlink" xfId="1664" builtinId="8" hidden="1"/>
    <cellStyle name="Hyperlink" xfId="1666" builtinId="8" hidden="1"/>
    <cellStyle name="Hyperlink" xfId="1668" builtinId="8" hidden="1"/>
    <cellStyle name="Hyperlink" xfId="1670" builtinId="8" hidden="1"/>
    <cellStyle name="Hyperlink" xfId="1672" builtinId="8" hidden="1"/>
    <cellStyle name="Hyperlink" xfId="1674" builtinId="8" hidden="1"/>
    <cellStyle name="Hyperlink" xfId="1676" builtinId="8" hidden="1"/>
    <cellStyle name="Hyperlink" xfId="1678" builtinId="8" hidden="1"/>
    <cellStyle name="Hyperlink" xfId="1680" builtinId="8" hidden="1"/>
    <cellStyle name="Hyperlink" xfId="1682" builtinId="8" hidden="1"/>
    <cellStyle name="Hyperlink" xfId="1684" builtinId="8" hidden="1"/>
    <cellStyle name="Hyperlink" xfId="1686" builtinId="8" hidden="1"/>
    <cellStyle name="Hyperlink" xfId="1688" builtinId="8" hidden="1"/>
    <cellStyle name="Hyperlink" xfId="1690" builtinId="8" hidden="1"/>
    <cellStyle name="Hyperlink" xfId="1692" builtinId="8" hidden="1"/>
    <cellStyle name="Hyperlink" xfId="1694" builtinId="8" hidden="1"/>
    <cellStyle name="Hyperlink" xfId="1696" builtinId="8" hidden="1"/>
    <cellStyle name="Hyperlink" xfId="1698" builtinId="8" hidden="1"/>
    <cellStyle name="Hyperlink" xfId="1700" builtinId="8" hidden="1"/>
    <cellStyle name="Hyperlink" xfId="1702" builtinId="8" hidden="1"/>
    <cellStyle name="Hyperlink" xfId="1704" builtinId="8" hidden="1"/>
    <cellStyle name="Hyperlink" xfId="1706" builtinId="8" hidden="1"/>
    <cellStyle name="Hyperlink" xfId="1708" builtinId="8" hidden="1"/>
    <cellStyle name="Hyperlink" xfId="1710" builtinId="8" hidden="1"/>
    <cellStyle name="Hyperlink" xfId="1712" builtinId="8" hidden="1"/>
    <cellStyle name="Hyperlink" xfId="1714" builtinId="8" hidden="1"/>
    <cellStyle name="Hyperlink" xfId="1716" builtinId="8" hidden="1"/>
    <cellStyle name="Hyperlink" xfId="1718" builtinId="8" hidden="1"/>
    <cellStyle name="Hyperlink" xfId="1720" builtinId="8" hidden="1"/>
    <cellStyle name="Hyperlink" xfId="1722" builtinId="8" hidden="1"/>
    <cellStyle name="Hyperlink" xfId="1724" builtinId="8" hidden="1"/>
    <cellStyle name="Hyperlink" xfId="1726" builtinId="8" hidden="1"/>
    <cellStyle name="Hyperlink" xfId="1728" builtinId="8" hidden="1"/>
    <cellStyle name="Hyperlink" xfId="1730" builtinId="8" hidden="1"/>
    <cellStyle name="Hyperlink" xfId="1732" builtinId="8" hidden="1"/>
    <cellStyle name="Hyperlink" xfId="1734" builtinId="8" hidden="1"/>
    <cellStyle name="Hyperlink" xfId="1736" builtinId="8" hidden="1"/>
    <cellStyle name="Hyperlink" xfId="1738" builtinId="8" hidden="1"/>
    <cellStyle name="Hyperlink" xfId="1740" builtinId="8" hidden="1"/>
    <cellStyle name="Hyperlink" xfId="1742" builtinId="8" hidden="1"/>
    <cellStyle name="Hyperlink" xfId="1744" builtinId="8" hidden="1"/>
    <cellStyle name="Hyperlink" xfId="1746" builtinId="8" hidden="1"/>
    <cellStyle name="Hyperlink" xfId="1748" builtinId="8" hidden="1"/>
    <cellStyle name="Hyperlink" xfId="1750" builtinId="8" hidden="1"/>
    <cellStyle name="Hyperlink" xfId="1752" builtinId="8" hidden="1"/>
    <cellStyle name="Hyperlink" xfId="1754" builtinId="8" hidden="1"/>
    <cellStyle name="Hyperlink" xfId="1756" builtinId="8" hidden="1"/>
    <cellStyle name="Hyperlink" xfId="1758" builtinId="8" hidden="1"/>
    <cellStyle name="Hyperlink" xfId="1760" builtinId="8" hidden="1"/>
    <cellStyle name="Hyperlink" xfId="1762" builtinId="8" hidden="1"/>
    <cellStyle name="Hyperlink" xfId="1764" builtinId="8" hidden="1"/>
    <cellStyle name="Hyperlink" xfId="1766" builtinId="8" hidden="1"/>
    <cellStyle name="Hyperlink" xfId="1768" builtinId="8" hidden="1"/>
    <cellStyle name="Hyperlink" xfId="1770" builtinId="8" hidden="1"/>
    <cellStyle name="Hyperlink" xfId="1772" builtinId="8" hidden="1"/>
    <cellStyle name="Hyperlink" xfId="1774" builtinId="8" hidden="1"/>
    <cellStyle name="Hyperlink" xfId="1776" builtinId="8" hidden="1"/>
    <cellStyle name="Hyperlink" xfId="1778" builtinId="8" hidden="1"/>
    <cellStyle name="Hyperlink" xfId="1780" builtinId="8" hidden="1"/>
    <cellStyle name="Hyperlink" xfId="1782" builtinId="8" hidden="1"/>
    <cellStyle name="Hyperlink" xfId="1784" builtinId="8" hidden="1"/>
    <cellStyle name="Hyperlink" xfId="1786" builtinId="8" hidden="1"/>
    <cellStyle name="Hyperlink" xfId="1788" builtinId="8" hidden="1"/>
    <cellStyle name="Hyperlink" xfId="1790" builtinId="8" hidden="1"/>
    <cellStyle name="Hyperlink" xfId="1792" builtinId="8" hidden="1"/>
    <cellStyle name="Hyperlink" xfId="1794" builtinId="8" hidden="1"/>
    <cellStyle name="Hyperlink" xfId="1796" builtinId="8" hidden="1"/>
    <cellStyle name="Hyperlink" xfId="1798" builtinId="8" hidden="1"/>
    <cellStyle name="Hyperlink" xfId="1800" builtinId="8" hidden="1"/>
    <cellStyle name="Hyperlink" xfId="1802" builtinId="8" hidden="1"/>
    <cellStyle name="Hyperlink" xfId="1804" builtinId="8" hidden="1"/>
    <cellStyle name="Hyperlink" xfId="1806" builtinId="8" hidden="1"/>
    <cellStyle name="Hyperlink" xfId="1808" builtinId="8" hidden="1"/>
    <cellStyle name="Hyperlink" xfId="1810" builtinId="8" hidden="1"/>
    <cellStyle name="Hyperlink" xfId="1812" builtinId="8" hidden="1"/>
    <cellStyle name="Hyperlink" xfId="1814" builtinId="8" hidden="1"/>
    <cellStyle name="Hyperlink" xfId="1816" builtinId="8" hidden="1"/>
    <cellStyle name="Hyperlink" xfId="1818" builtinId="8" hidden="1"/>
    <cellStyle name="Hyperlink" xfId="1820" builtinId="8" hidden="1"/>
    <cellStyle name="Hyperlink" xfId="1822" builtinId="8" hidden="1"/>
    <cellStyle name="Hyperlink" xfId="1824" builtinId="8" hidden="1"/>
    <cellStyle name="Hyperlink" xfId="1826" builtinId="8" hidden="1"/>
    <cellStyle name="Hyperlink" xfId="1828" builtinId="8" hidden="1"/>
    <cellStyle name="Hyperlink" xfId="1830" builtinId="8" hidden="1"/>
    <cellStyle name="Hyperlink" xfId="1832" builtinId="8" hidden="1"/>
    <cellStyle name="Hyperlink" xfId="1834" builtinId="8" hidden="1"/>
    <cellStyle name="Hyperlink" xfId="1836" builtinId="8" hidden="1"/>
    <cellStyle name="Hyperlink" xfId="1838" builtinId="8" hidden="1"/>
    <cellStyle name="Hyperlink" xfId="1840" builtinId="8" hidden="1"/>
    <cellStyle name="Hyperlink" xfId="1842" builtinId="8" hidden="1"/>
    <cellStyle name="Hyperlink" xfId="1844" builtinId="8" hidden="1"/>
    <cellStyle name="Hyperlink" xfId="1846" builtinId="8" hidden="1"/>
    <cellStyle name="Hyperlink" xfId="1848" builtinId="8" hidden="1"/>
    <cellStyle name="Hyperlink" xfId="1850" builtinId="8" hidden="1"/>
    <cellStyle name="Hyperlink" xfId="1852" builtinId="8" hidden="1"/>
    <cellStyle name="Hyperlink" xfId="1854" builtinId="8" hidden="1"/>
    <cellStyle name="Hyperlink" xfId="1856" builtinId="8" hidden="1"/>
    <cellStyle name="Hyperlink" xfId="1858" builtinId="8" hidden="1"/>
    <cellStyle name="Hyperlink" xfId="1860" builtinId="8" hidden="1"/>
    <cellStyle name="Hyperlink" xfId="1862" builtinId="8" hidden="1"/>
    <cellStyle name="Hyperlink" xfId="1864" builtinId="8" hidden="1"/>
    <cellStyle name="Hyperlink" xfId="1866" builtinId="8" hidden="1"/>
    <cellStyle name="Hyperlink" xfId="1868" builtinId="8" hidden="1"/>
    <cellStyle name="Hyperlink" xfId="1870" builtinId="8" hidden="1"/>
    <cellStyle name="Hyperlink" xfId="1872" builtinId="8" hidden="1"/>
    <cellStyle name="Hyperlink" xfId="1874" builtinId="8" hidden="1"/>
    <cellStyle name="Hyperlink" xfId="1876" builtinId="8" hidden="1"/>
    <cellStyle name="Hyperlink" xfId="1878" builtinId="8" hidden="1"/>
    <cellStyle name="Hyperlink" xfId="1880" builtinId="8" hidden="1"/>
    <cellStyle name="Hyperlink" xfId="1882" builtinId="8" hidden="1"/>
    <cellStyle name="Hyperlink" xfId="1884" builtinId="8" hidden="1"/>
    <cellStyle name="Hyperlink" xfId="1886" builtinId="8" hidden="1"/>
    <cellStyle name="Hyperlink" xfId="1888" builtinId="8" hidden="1"/>
    <cellStyle name="Hyperlink" xfId="1890" builtinId="8" hidden="1"/>
    <cellStyle name="Hyperlink" xfId="1892" builtinId="8" hidden="1"/>
    <cellStyle name="Hyperlink" xfId="1894" builtinId="8" hidden="1"/>
    <cellStyle name="Hyperlink" xfId="1896" builtinId="8" hidden="1"/>
    <cellStyle name="Hyperlink" xfId="1898" builtinId="8" hidden="1"/>
    <cellStyle name="Hyperlink" xfId="1900" builtinId="8" hidden="1"/>
    <cellStyle name="Hyperlink" xfId="1902" builtinId="8" hidden="1"/>
    <cellStyle name="Hyperlink" xfId="1904" builtinId="8" hidden="1"/>
    <cellStyle name="Hyperlink" xfId="1906" builtinId="8" hidden="1"/>
    <cellStyle name="Hyperlink" xfId="1908" builtinId="8" hidden="1"/>
    <cellStyle name="Hyperlink" xfId="1910" builtinId="8" hidden="1"/>
    <cellStyle name="Hyperlink" xfId="1912" builtinId="8" hidden="1"/>
    <cellStyle name="Hyperlink" xfId="1914" builtinId="8" hidden="1"/>
    <cellStyle name="Hyperlink" xfId="1916" builtinId="8" hidden="1"/>
    <cellStyle name="Hyperlink" xfId="1918" builtinId="8" hidden="1"/>
    <cellStyle name="Hyperlink" xfId="1920" builtinId="8" hidden="1"/>
    <cellStyle name="Hyperlink" xfId="1922" builtinId="8" hidden="1"/>
    <cellStyle name="Hyperlink" xfId="1924" builtinId="8" hidden="1"/>
    <cellStyle name="Hyperlink" xfId="1926" builtinId="8" hidden="1"/>
    <cellStyle name="Hyperlink" xfId="1928" builtinId="8" hidden="1"/>
    <cellStyle name="Hyperlink" xfId="1930" builtinId="8" hidden="1"/>
    <cellStyle name="Hyperlink" xfId="1932" builtinId="8" hidden="1"/>
    <cellStyle name="Hyperlink" xfId="1934" builtinId="8" hidden="1"/>
    <cellStyle name="Hyperlink" xfId="1936" builtinId="8" hidden="1"/>
    <cellStyle name="Hyperlink" xfId="1938" builtinId="8" hidden="1"/>
    <cellStyle name="Hyperlink" xfId="1940" builtinId="8" hidden="1"/>
    <cellStyle name="Hyperlink" xfId="1942" builtinId="8" hidden="1"/>
    <cellStyle name="Hyperlink" xfId="1944" builtinId="8" hidden="1"/>
    <cellStyle name="Hyperlink" xfId="1946" builtinId="8" hidden="1"/>
    <cellStyle name="Hyperlink" xfId="1948" builtinId="8" hidden="1"/>
    <cellStyle name="Hyperlink" xfId="1950" builtinId="8" hidden="1"/>
    <cellStyle name="Hyperlink" xfId="1952" builtinId="8" hidden="1"/>
    <cellStyle name="Hyperlink" xfId="1954" builtinId="8" hidden="1"/>
    <cellStyle name="Hyperlink" xfId="1956" builtinId="8" hidden="1"/>
    <cellStyle name="Hyperlink" xfId="1958" builtinId="8" hidden="1"/>
    <cellStyle name="Hyperlink" xfId="1960" builtinId="8" hidden="1"/>
    <cellStyle name="Hyperlink" xfId="1962" builtinId="8" hidden="1"/>
    <cellStyle name="Hyperlink" xfId="1964" builtinId="8" hidden="1"/>
    <cellStyle name="Hyperlink" xfId="1966" builtinId="8" hidden="1"/>
    <cellStyle name="Hyperlink" xfId="1968" builtinId="8" hidden="1"/>
    <cellStyle name="Hyperlink" xfId="1970" builtinId="8" hidden="1"/>
    <cellStyle name="Hyperlink" xfId="1972" builtinId="8" hidden="1"/>
    <cellStyle name="Hyperlink" xfId="1974" builtinId="8" hidden="1"/>
    <cellStyle name="Hyperlink" xfId="1976" builtinId="8" hidden="1"/>
    <cellStyle name="Hyperlink" xfId="1978" builtinId="8" hidden="1"/>
    <cellStyle name="Hyperlink" xfId="1980" builtinId="8" hidden="1"/>
    <cellStyle name="Hyperlink" xfId="1982" builtinId="8" hidden="1"/>
    <cellStyle name="Hyperlink" xfId="1984" builtinId="8" hidden="1"/>
    <cellStyle name="Hyperlink" xfId="1986" builtinId="8" hidden="1"/>
    <cellStyle name="Hyperlink" xfId="1988" builtinId="8" hidden="1"/>
    <cellStyle name="Hyperlink" xfId="1990" builtinId="8" hidden="1"/>
    <cellStyle name="Hyperlink" xfId="1992" builtinId="8" hidden="1"/>
    <cellStyle name="Hyperlink" xfId="1994" builtinId="8" hidden="1"/>
    <cellStyle name="Hyperlink" xfId="1996" builtinId="8" hidden="1"/>
    <cellStyle name="Hyperlink" xfId="1998" builtinId="8" hidden="1"/>
    <cellStyle name="Hyperlink" xfId="2000" builtinId="8" hidden="1"/>
    <cellStyle name="Hyperlink" xfId="2002" builtinId="8" hidden="1"/>
    <cellStyle name="Hyperlink" xfId="2004" builtinId="8" hidden="1"/>
    <cellStyle name="Hyperlink" xfId="2006" builtinId="8" hidden="1"/>
    <cellStyle name="Hyperlink" xfId="2008" builtinId="8" hidden="1"/>
    <cellStyle name="Hyperlink" xfId="2010" builtinId="8" hidden="1"/>
    <cellStyle name="Hyperlink" xfId="2012" builtinId="8" hidden="1"/>
    <cellStyle name="Hyperlink" xfId="2014" builtinId="8" hidden="1"/>
    <cellStyle name="Hyperlink" xfId="2016" builtinId="8" hidden="1"/>
    <cellStyle name="Hyperlink" xfId="2018" builtinId="8" hidden="1"/>
    <cellStyle name="Hyperlink" xfId="2020" builtinId="8" hidden="1"/>
    <cellStyle name="Hyperlink" xfId="2022" builtinId="8" hidden="1"/>
    <cellStyle name="Hyperlink" xfId="2024" builtinId="8" hidden="1"/>
    <cellStyle name="Hyperlink" xfId="2026" builtinId="8" hidden="1"/>
    <cellStyle name="Hyperlink" xfId="2028" builtinId="8" hidden="1"/>
    <cellStyle name="Hyperlink" xfId="2030" builtinId="8" hidden="1"/>
    <cellStyle name="Hyperlink" xfId="2032" builtinId="8" hidden="1"/>
    <cellStyle name="Hyperlink" xfId="2034" builtinId="8" hidden="1"/>
    <cellStyle name="Hyperlink" xfId="2036" builtinId="8" hidden="1"/>
    <cellStyle name="Hyperlink" xfId="2038" builtinId="8" hidden="1"/>
    <cellStyle name="Hyperlink" xfId="2040" builtinId="8" hidden="1"/>
    <cellStyle name="Hyperlink" xfId="2042" builtinId="8" hidden="1"/>
    <cellStyle name="Hyperlink" xfId="2044" builtinId="8" hidden="1"/>
    <cellStyle name="Hyperlink" xfId="2046" builtinId="8" hidden="1"/>
    <cellStyle name="Hyperlink" xfId="2048" builtinId="8" hidden="1"/>
    <cellStyle name="Hyperlink" xfId="2050" builtinId="8" hidden="1"/>
    <cellStyle name="Hyperlink" xfId="2052" builtinId="8" hidden="1"/>
    <cellStyle name="Hyperlink" xfId="2054" builtinId="8" hidden="1"/>
    <cellStyle name="Hyperlink" xfId="2056" builtinId="8" hidden="1"/>
    <cellStyle name="Hyperlink" xfId="2058" builtinId="8" hidden="1"/>
    <cellStyle name="Hyperlink" xfId="2060" builtinId="8" hidden="1"/>
    <cellStyle name="Hyperlink" xfId="2062" builtinId="8" hidden="1"/>
    <cellStyle name="Hyperlink" xfId="2064" builtinId="8" hidden="1"/>
    <cellStyle name="Hyperlink" xfId="2066" builtinId="8" hidden="1"/>
    <cellStyle name="Hyperlink" xfId="2068" builtinId="8" hidden="1"/>
    <cellStyle name="Hyperlink" xfId="2070" builtinId="8" hidden="1"/>
    <cellStyle name="Hyperlink" xfId="2072" builtinId="8" hidden="1"/>
    <cellStyle name="Hyperlink" xfId="2074" builtinId="8" hidden="1"/>
    <cellStyle name="Hyperlink" xfId="2076" builtinId="8" hidden="1"/>
    <cellStyle name="Hyperlink" xfId="2078" builtinId="8" hidden="1"/>
    <cellStyle name="Hyperlink" xfId="2080" builtinId="8" hidden="1"/>
    <cellStyle name="Hyperlink" xfId="2082" builtinId="8" hidden="1"/>
    <cellStyle name="Hyperlink" xfId="2084" builtinId="8" hidden="1"/>
    <cellStyle name="Hyperlink" xfId="2086" builtinId="8" hidden="1"/>
    <cellStyle name="Hyperlink" xfId="2088" builtinId="8" hidden="1"/>
    <cellStyle name="Hyperlink" xfId="2090" builtinId="8" hidden="1"/>
    <cellStyle name="Hyperlink" xfId="2092" builtinId="8" hidden="1"/>
    <cellStyle name="Hyperlink" xfId="2094" builtinId="8" hidden="1"/>
    <cellStyle name="Hyperlink" xfId="2096" builtinId="8" hidden="1"/>
    <cellStyle name="Hyperlink" xfId="2098" builtinId="8" hidden="1"/>
    <cellStyle name="Hyperlink" xfId="2100" builtinId="8" hidden="1"/>
    <cellStyle name="Hyperlink" xfId="2102" builtinId="8" hidden="1"/>
    <cellStyle name="Hyperlink" xfId="2104" builtinId="8" hidden="1"/>
    <cellStyle name="Hyperlink" xfId="2106" builtinId="8" hidden="1"/>
    <cellStyle name="Hyperlink" xfId="2108" builtinId="8" hidden="1"/>
    <cellStyle name="Hyperlink" xfId="2110" builtinId="8" hidden="1"/>
    <cellStyle name="Hyperlink" xfId="2112" builtinId="8" hidden="1"/>
    <cellStyle name="Hyperlink" xfId="2114" builtinId="8" hidden="1"/>
    <cellStyle name="Hyperlink" xfId="2116" builtinId="8" hidden="1"/>
    <cellStyle name="Hyperlink" xfId="2118" builtinId="8" hidden="1"/>
    <cellStyle name="Hyperlink" xfId="2120" builtinId="8" hidden="1"/>
    <cellStyle name="Hyperlink" xfId="2122" builtinId="8" hidden="1"/>
    <cellStyle name="Hyperlink" xfId="2124" builtinId="8" hidden="1"/>
    <cellStyle name="Hyperlink" xfId="2126" builtinId="8" hidden="1"/>
    <cellStyle name="Hyperlink" xfId="2128" builtinId="8" hidden="1"/>
    <cellStyle name="Hyperlink" xfId="2130" builtinId="8" hidden="1"/>
    <cellStyle name="Hyperlink" xfId="2132" builtinId="8" hidden="1"/>
    <cellStyle name="Hyperlink" xfId="2134" builtinId="8" hidden="1"/>
    <cellStyle name="Hyperlink" xfId="2136" builtinId="8" hidden="1"/>
    <cellStyle name="Hyperlink" xfId="2138" builtinId="8" hidden="1"/>
    <cellStyle name="Hyperlink" xfId="2140" builtinId="8" hidden="1"/>
    <cellStyle name="Hyperlink" xfId="2142" builtinId="8" hidden="1"/>
    <cellStyle name="Hyperlink" xfId="2144" builtinId="8" hidden="1"/>
    <cellStyle name="Hyperlink" xfId="2146" builtinId="8" hidden="1"/>
    <cellStyle name="Hyperlink" xfId="2148" builtinId="8" hidden="1"/>
    <cellStyle name="Hyperlink" xfId="2150" builtinId="8" hidden="1"/>
    <cellStyle name="Hyperlink" xfId="2152" builtinId="8" hidden="1"/>
    <cellStyle name="Hyperlink" xfId="2154" builtinId="8" hidden="1"/>
    <cellStyle name="Hyperlink" xfId="2156" builtinId="8" hidden="1"/>
    <cellStyle name="Hyperlink" xfId="2158" builtinId="8" hidden="1"/>
    <cellStyle name="Hyperlink" xfId="2160" builtinId="8" hidden="1"/>
    <cellStyle name="Hyperlink" xfId="2162" builtinId="8" hidden="1"/>
    <cellStyle name="Hyperlink" xfId="2164" builtinId="8" hidden="1"/>
    <cellStyle name="Hyperlink" xfId="2166" builtinId="8" hidden="1"/>
    <cellStyle name="Hyperlink" xfId="2168" builtinId="8" hidden="1"/>
    <cellStyle name="Hyperlink" xfId="2170" builtinId="8" hidden="1"/>
    <cellStyle name="Hyperlink" xfId="2172" builtinId="8" hidden="1"/>
    <cellStyle name="Hyperlink" xfId="2174" builtinId="8" hidden="1"/>
    <cellStyle name="Hyperlink" xfId="2176" builtinId="8" hidden="1"/>
    <cellStyle name="Hyperlink" xfId="2178" builtinId="8" hidden="1"/>
    <cellStyle name="Hyperlink" xfId="2180" builtinId="8" hidden="1"/>
    <cellStyle name="Hyperlink" xfId="2182" builtinId="8" hidden="1"/>
    <cellStyle name="Hyperlink" xfId="2184" builtinId="8" hidden="1"/>
    <cellStyle name="Hyperlink" xfId="2186" builtinId="8" hidden="1"/>
    <cellStyle name="Hyperlink" xfId="2188" builtinId="8" hidden="1"/>
    <cellStyle name="Hyperlink" xfId="2190" builtinId="8" hidden="1"/>
    <cellStyle name="Hyperlink" xfId="2192" builtinId="8" hidden="1"/>
    <cellStyle name="Hyperlink" xfId="2194" builtinId="8" hidden="1"/>
    <cellStyle name="Hyperlink" xfId="2196" builtinId="8" hidden="1"/>
    <cellStyle name="Hyperlink" xfId="2198" builtinId="8" hidden="1"/>
    <cellStyle name="Hyperlink" xfId="2200" builtinId="8" hidden="1"/>
    <cellStyle name="Hyperlink" xfId="2202" builtinId="8" hidden="1"/>
    <cellStyle name="Hyperlink" xfId="2204" builtinId="8" hidden="1"/>
    <cellStyle name="Hyperlink" xfId="2206" builtinId="8" hidden="1"/>
    <cellStyle name="Hyperlink" xfId="2208" builtinId="8" hidden="1"/>
    <cellStyle name="Hyperlink" xfId="2210" builtinId="8" hidden="1"/>
    <cellStyle name="Hyperlink" xfId="2212" builtinId="8" hidden="1"/>
    <cellStyle name="Hyperlink" xfId="2214" builtinId="8" hidden="1"/>
    <cellStyle name="Hyperlink" xfId="2216" builtinId="8" hidden="1"/>
    <cellStyle name="Hyperlink" xfId="2218" builtinId="8" hidden="1"/>
    <cellStyle name="Hyperlink" xfId="2220" builtinId="8" hidden="1"/>
    <cellStyle name="Hyperlink" xfId="2222" builtinId="8" hidden="1"/>
    <cellStyle name="Hyperlink" xfId="2224" builtinId="8" hidden="1"/>
    <cellStyle name="Hyperlink" xfId="2226" builtinId="8" hidden="1"/>
    <cellStyle name="Hyperlink" xfId="2228" builtinId="8" hidden="1"/>
    <cellStyle name="Hyperlink" xfId="2230" builtinId="8" hidden="1"/>
    <cellStyle name="Hyperlink" xfId="2232" builtinId="8" hidden="1"/>
    <cellStyle name="Hyperlink" xfId="2234" builtinId="8" hidden="1"/>
    <cellStyle name="Hyperlink" xfId="2236" builtinId="8" hidden="1"/>
    <cellStyle name="Hyperlink" xfId="2238" builtinId="8" hidden="1"/>
    <cellStyle name="Hyperlink" xfId="2240" builtinId="8" hidden="1"/>
    <cellStyle name="Hyperlink" xfId="2242" builtinId="8" hidden="1"/>
    <cellStyle name="Hyperlink" xfId="2244" builtinId="8" hidden="1"/>
    <cellStyle name="Hyperlink" xfId="2246" builtinId="8" hidden="1"/>
    <cellStyle name="Hyperlink" xfId="2248" builtinId="8" hidden="1"/>
    <cellStyle name="Hyperlink" xfId="2250" builtinId="8" hidden="1"/>
    <cellStyle name="Hyperlink" xfId="2252" builtinId="8" hidden="1"/>
    <cellStyle name="Hyperlink" xfId="2254" builtinId="8" hidden="1"/>
    <cellStyle name="Hyperlink" xfId="2256" builtinId="8" hidden="1"/>
    <cellStyle name="Hyperlink" xfId="2258" builtinId="8" hidden="1"/>
    <cellStyle name="Hyperlink" xfId="2260" builtinId="8" hidden="1"/>
    <cellStyle name="Hyperlink" xfId="2262" builtinId="8" hidden="1"/>
    <cellStyle name="Hyperlink" xfId="2264" builtinId="8" hidden="1"/>
    <cellStyle name="Hyperlink" xfId="2266" builtinId="8" hidden="1"/>
    <cellStyle name="Hyperlink" xfId="2268"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16" builtinId="8" hidden="1"/>
    <cellStyle name="Hyperlink" xfId="2618"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6"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796" builtinId="8" hidden="1"/>
    <cellStyle name="Hyperlink" xfId="2798" builtinId="8" hidden="1"/>
    <cellStyle name="Hyperlink" xfId="2800" builtinId="8" hidden="1"/>
    <cellStyle name="Hyperlink" xfId="2802"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20" builtinId="8" hidden="1"/>
    <cellStyle name="Hyperlink" xfId="3322" builtinId="8" hidden="1"/>
    <cellStyle name="Hyperlink" xfId="3324" builtinId="8" hidden="1"/>
    <cellStyle name="Hyperlink" xfId="3326" builtinId="8" hidden="1"/>
    <cellStyle name="Hyperlink" xfId="3328" builtinId="8" hidden="1"/>
    <cellStyle name="Hyperlink" xfId="3330" builtinId="8" hidden="1"/>
    <cellStyle name="Hyperlink" xfId="3332" builtinId="8" hidden="1"/>
    <cellStyle name="Hyperlink" xfId="3334" builtinId="8" hidden="1"/>
    <cellStyle name="Hyperlink" xfId="3336" builtinId="8" hidden="1"/>
    <cellStyle name="Hyperlink" xfId="3338" builtinId="8" hidden="1"/>
    <cellStyle name="Hyperlink" xfId="3340" builtinId="8" hidden="1"/>
    <cellStyle name="Hyperlink" xfId="3342" builtinId="8" hidden="1"/>
    <cellStyle name="Hyperlink" xfId="3344" builtinId="8" hidden="1"/>
    <cellStyle name="Hyperlink" xfId="3346" builtinId="8" hidden="1"/>
    <cellStyle name="Hyperlink" xfId="3348" builtinId="8" hidden="1"/>
    <cellStyle name="Hyperlink" xfId="3350" builtinId="8" hidden="1"/>
    <cellStyle name="Hyperlink" xfId="3352" builtinId="8" hidden="1"/>
    <cellStyle name="Hyperlink" xfId="3354" builtinId="8" hidden="1"/>
    <cellStyle name="Hyperlink" xfId="3356" builtinId="8" hidden="1"/>
    <cellStyle name="Hyperlink" xfId="3358" builtinId="8" hidden="1"/>
    <cellStyle name="Hyperlink" xfId="3360" builtinId="8" hidden="1"/>
    <cellStyle name="Hyperlink" xfId="3362" builtinId="8" hidden="1"/>
    <cellStyle name="Hyperlink" xfId="3364" builtinId="8" hidden="1"/>
    <cellStyle name="Hyperlink" xfId="3366" builtinId="8" hidden="1"/>
    <cellStyle name="Hyperlink" xfId="3368" builtinId="8" hidden="1"/>
    <cellStyle name="Hyperlink" xfId="3370" builtinId="8" hidden="1"/>
    <cellStyle name="Hyperlink" xfId="3372" builtinId="8" hidden="1"/>
    <cellStyle name="Hyperlink" xfId="3374" builtinId="8" hidden="1"/>
    <cellStyle name="Hyperlink" xfId="3376" builtinId="8" hidden="1"/>
    <cellStyle name="Hyperlink" xfId="3378" builtinId="8" hidden="1"/>
    <cellStyle name="Hyperlink" xfId="3380" builtinId="8" hidden="1"/>
    <cellStyle name="Hyperlink" xfId="3382" builtinId="8" hidden="1"/>
    <cellStyle name="Hyperlink" xfId="3384" builtinId="8" hidden="1"/>
    <cellStyle name="Hyperlink" xfId="3386" builtinId="8" hidden="1"/>
    <cellStyle name="Hyperlink" xfId="3388" builtinId="8" hidden="1"/>
    <cellStyle name="Hyperlink" xfId="3390" builtinId="8" hidden="1"/>
    <cellStyle name="Hyperlink" xfId="3392" builtinId="8" hidden="1"/>
    <cellStyle name="Hyperlink" xfId="3394" builtinId="8" hidden="1"/>
    <cellStyle name="Hyperlink" xfId="3396" builtinId="8" hidden="1"/>
    <cellStyle name="Hyperlink" xfId="3398" builtinId="8" hidden="1"/>
    <cellStyle name="Hyperlink" xfId="3400" builtinId="8" hidden="1"/>
    <cellStyle name="Hyperlink" xfId="3402" builtinId="8" hidden="1"/>
    <cellStyle name="Hyperlink" xfId="3404" builtinId="8" hidden="1"/>
    <cellStyle name="Hyperlink" xfId="3406" builtinId="8" hidden="1"/>
    <cellStyle name="Hyperlink" xfId="3408" builtinId="8" hidden="1"/>
    <cellStyle name="Hyperlink" xfId="3410" builtinId="8" hidden="1"/>
    <cellStyle name="Hyperlink" xfId="3412" builtinId="8" hidden="1"/>
    <cellStyle name="Hyperlink" xfId="3414" builtinId="8" hidden="1"/>
    <cellStyle name="Hyperlink" xfId="3416" builtinId="8" hidden="1"/>
    <cellStyle name="Hyperlink" xfId="3418" builtinId="8" hidden="1"/>
    <cellStyle name="Hyperlink" xfId="3420" builtinId="8" hidden="1"/>
    <cellStyle name="Hyperlink" xfId="3422" builtinId="8" hidden="1"/>
    <cellStyle name="Hyperlink" xfId="3424" builtinId="8" hidden="1"/>
    <cellStyle name="Hyperlink" xfId="3426" builtinId="8" hidden="1"/>
    <cellStyle name="Hyperlink" xfId="3428" builtinId="8" hidden="1"/>
    <cellStyle name="Hyperlink" xfId="3430" builtinId="8" hidden="1"/>
    <cellStyle name="Hyperlink" xfId="3432" builtinId="8" hidden="1"/>
    <cellStyle name="Hyperlink" xfId="3434" builtinId="8" hidden="1"/>
    <cellStyle name="Hyperlink" xfId="3436" builtinId="8" hidden="1"/>
    <cellStyle name="Hyperlink" xfId="3438" builtinId="8" hidden="1"/>
    <cellStyle name="Hyperlink" xfId="3440" builtinId="8" hidden="1"/>
    <cellStyle name="Hyperlink" xfId="3442" builtinId="8" hidden="1"/>
    <cellStyle name="Hyperlink" xfId="3444" builtinId="8" hidden="1"/>
    <cellStyle name="Hyperlink" xfId="3446" builtinId="8" hidden="1"/>
    <cellStyle name="Hyperlink" xfId="3448" builtinId="8" hidden="1"/>
    <cellStyle name="Hyperlink" xfId="3450" builtinId="8" hidden="1"/>
    <cellStyle name="Hyperlink" xfId="3452" builtinId="8" hidden="1"/>
    <cellStyle name="Hyperlink" xfId="3454" builtinId="8" hidden="1"/>
    <cellStyle name="Hyperlink" xfId="3456" builtinId="8" hidden="1"/>
    <cellStyle name="Hyperlink" xfId="3458" builtinId="8" hidden="1"/>
    <cellStyle name="Hyperlink" xfId="3460" builtinId="8" hidden="1"/>
    <cellStyle name="Hyperlink" xfId="3462" builtinId="8" hidden="1"/>
    <cellStyle name="Hyperlink" xfId="3464" builtinId="8" hidden="1"/>
    <cellStyle name="Hyperlink" xfId="3466" builtinId="8" hidden="1"/>
    <cellStyle name="Hyperlink" xfId="3468" builtinId="8" hidden="1"/>
    <cellStyle name="Hyperlink" xfId="3470" builtinId="8" hidden="1"/>
    <cellStyle name="Hyperlink" xfId="3472" builtinId="8" hidden="1"/>
    <cellStyle name="Hyperlink" xfId="3474" builtinId="8" hidden="1"/>
    <cellStyle name="Hyperlink" xfId="3476" builtinId="8" hidden="1"/>
    <cellStyle name="Hyperlink" xfId="3478" builtinId="8" hidden="1"/>
    <cellStyle name="Hyperlink" xfId="3480" builtinId="8" hidden="1"/>
    <cellStyle name="Hyperlink" xfId="3482" builtinId="8" hidden="1"/>
    <cellStyle name="Hyperlink" xfId="3484" builtinId="8" hidden="1"/>
    <cellStyle name="Hyperlink" xfId="3486" builtinId="8" hidden="1"/>
    <cellStyle name="Hyperlink" xfId="3488" builtinId="8" hidden="1"/>
    <cellStyle name="Hyperlink" xfId="3490" builtinId="8" hidden="1"/>
    <cellStyle name="Hyperlink" xfId="3492" builtinId="8" hidden="1"/>
    <cellStyle name="Hyperlink" xfId="3494" builtinId="8" hidden="1"/>
    <cellStyle name="Hyperlink" xfId="3496" builtinId="8" hidden="1"/>
    <cellStyle name="Hyperlink" xfId="3498" builtinId="8" hidden="1"/>
    <cellStyle name="Hyperlink" xfId="3500" builtinId="8" hidden="1"/>
    <cellStyle name="Hyperlink" xfId="3502" builtinId="8" hidden="1"/>
    <cellStyle name="Hyperlink" xfId="3504" builtinId="8" hidden="1"/>
    <cellStyle name="Hyperlink" xfId="3506" builtinId="8" hidden="1"/>
    <cellStyle name="Hyperlink" xfId="3508" builtinId="8" hidden="1"/>
    <cellStyle name="Hyperlink" xfId="3510" builtinId="8" hidden="1"/>
    <cellStyle name="Hyperlink" xfId="3512" builtinId="8" hidden="1"/>
    <cellStyle name="Hyperlink" xfId="3514" builtinId="8" hidden="1"/>
    <cellStyle name="Hyperlink" xfId="3516" builtinId="8" hidden="1"/>
    <cellStyle name="Hyperlink" xfId="3518" builtinId="8" hidden="1"/>
    <cellStyle name="Hyperlink" xfId="3520" builtinId="8" hidden="1"/>
    <cellStyle name="Hyperlink" xfId="3522" builtinId="8" hidden="1"/>
    <cellStyle name="Hyperlink" xfId="3524" builtinId="8" hidden="1"/>
    <cellStyle name="Hyperlink" xfId="3526" builtinId="8" hidden="1"/>
    <cellStyle name="Hyperlink" xfId="3528" builtinId="8" hidden="1"/>
    <cellStyle name="Hyperlink" xfId="3530" builtinId="8" hidden="1"/>
    <cellStyle name="Hyperlink" xfId="3532" builtinId="8" hidden="1"/>
    <cellStyle name="Hyperlink" xfId="3534" builtinId="8" hidden="1"/>
    <cellStyle name="Hyperlink" xfId="3536" builtinId="8" hidden="1"/>
    <cellStyle name="Hyperlink" xfId="3538" builtinId="8" hidden="1"/>
    <cellStyle name="Hyperlink" xfId="3540" builtinId="8" hidden="1"/>
    <cellStyle name="Hyperlink" xfId="3542" builtinId="8" hidden="1"/>
    <cellStyle name="Hyperlink" xfId="3544" builtinId="8" hidden="1"/>
    <cellStyle name="Hyperlink" xfId="3546" builtinId="8" hidden="1"/>
    <cellStyle name="Hyperlink" xfId="3548" builtinId="8" hidden="1"/>
    <cellStyle name="Hyperlink" xfId="3550" builtinId="8" hidden="1"/>
    <cellStyle name="Hyperlink" xfId="3552" builtinId="8" hidden="1"/>
    <cellStyle name="Hyperlink" xfId="3554" builtinId="8" hidden="1"/>
    <cellStyle name="Hyperlink" xfId="3556" builtinId="8" hidden="1"/>
    <cellStyle name="Hyperlink" xfId="3558" builtinId="8" hidden="1"/>
    <cellStyle name="Hyperlink" xfId="3560" builtinId="8" hidden="1"/>
    <cellStyle name="Hyperlink" xfId="3562" builtinId="8" hidden="1"/>
    <cellStyle name="Hyperlink" xfId="3564" builtinId="8" hidden="1"/>
    <cellStyle name="Hyperlink" xfId="3566" builtinId="8" hidden="1"/>
    <cellStyle name="Hyperlink" xfId="3568" builtinId="8" hidden="1"/>
    <cellStyle name="Hyperlink" xfId="3570" builtinId="8" hidden="1"/>
    <cellStyle name="Hyperlink" xfId="3572" builtinId="8" hidden="1"/>
    <cellStyle name="Hyperlink" xfId="3574" builtinId="8" hidden="1"/>
    <cellStyle name="Hyperlink" xfId="3576" builtinId="8" hidden="1"/>
    <cellStyle name="Hyperlink" xfId="3578" builtinId="8" hidden="1"/>
    <cellStyle name="Hyperlink" xfId="3580" builtinId="8" hidden="1"/>
    <cellStyle name="Hyperlink" xfId="3582" builtinId="8" hidden="1"/>
    <cellStyle name="Hyperlink" xfId="3584" builtinId="8" hidden="1"/>
    <cellStyle name="Hyperlink" xfId="3586" builtinId="8" hidden="1"/>
    <cellStyle name="Hyperlink" xfId="3588" builtinId="8" hidden="1"/>
    <cellStyle name="Hyperlink" xfId="3590" builtinId="8" hidden="1"/>
    <cellStyle name="Hyperlink" xfId="3592" builtinId="8" hidden="1"/>
    <cellStyle name="Hyperlink" xfId="3594" builtinId="8" hidden="1"/>
    <cellStyle name="Hyperlink" xfId="3596" builtinId="8" hidden="1"/>
    <cellStyle name="Hyperlink" xfId="3598" builtinId="8" hidden="1"/>
    <cellStyle name="Hyperlink" xfId="3600" builtinId="8" hidden="1"/>
    <cellStyle name="Hyperlink" xfId="3602" builtinId="8" hidden="1"/>
    <cellStyle name="Hyperlink" xfId="3604" builtinId="8" hidden="1"/>
    <cellStyle name="Hyperlink" xfId="3606" builtinId="8" hidden="1"/>
    <cellStyle name="Hyperlink" xfId="3608" builtinId="8" hidden="1"/>
    <cellStyle name="Hyperlink" xfId="3610" builtinId="8" hidden="1"/>
    <cellStyle name="Hyperlink" xfId="3612" builtinId="8" hidden="1"/>
    <cellStyle name="Hyperlink" xfId="3614" builtinId="8" hidden="1"/>
    <cellStyle name="Hyperlink" xfId="3616" builtinId="8" hidden="1"/>
    <cellStyle name="Hyperlink" xfId="3618" builtinId="8" hidden="1"/>
    <cellStyle name="Hyperlink" xfId="3620" builtinId="8" hidden="1"/>
    <cellStyle name="Hyperlink" xfId="3622" builtinId="8" hidden="1"/>
    <cellStyle name="Hyperlink" xfId="3624" builtinId="8" hidden="1"/>
    <cellStyle name="Hyperlink" xfId="3626" builtinId="8" hidden="1"/>
    <cellStyle name="Hyperlink" xfId="3628" builtinId="8" hidden="1"/>
    <cellStyle name="Hyperlink" xfId="3630" builtinId="8" hidden="1"/>
    <cellStyle name="Hyperlink" xfId="3632" builtinId="8" hidden="1"/>
    <cellStyle name="Hyperlink" xfId="3634" builtinId="8" hidden="1"/>
    <cellStyle name="Hyperlink" xfId="3636" builtinId="8" hidden="1"/>
    <cellStyle name="Hyperlink" xfId="3638" builtinId="8" hidden="1"/>
    <cellStyle name="Hyperlink" xfId="3640" builtinId="8" hidden="1"/>
    <cellStyle name="Hyperlink" xfId="3642" builtinId="8" hidden="1"/>
    <cellStyle name="Hyperlink" xfId="3644" builtinId="8" hidden="1"/>
    <cellStyle name="Hyperlink" xfId="3646" builtinId="8" hidden="1"/>
    <cellStyle name="Hyperlink" xfId="3648" builtinId="8" hidden="1"/>
    <cellStyle name="Hyperlink" xfId="3650" builtinId="8" hidden="1"/>
    <cellStyle name="Hyperlink" xfId="3652" builtinId="8" hidden="1"/>
    <cellStyle name="Hyperlink" xfId="3654" builtinId="8" hidden="1"/>
    <cellStyle name="Hyperlink" xfId="3656" builtinId="8" hidden="1"/>
    <cellStyle name="Hyperlink" xfId="3658" builtinId="8" hidden="1"/>
    <cellStyle name="Hyperlink" xfId="3660" builtinId="8" hidden="1"/>
    <cellStyle name="Hyperlink" xfId="3662" builtinId="8" hidden="1"/>
    <cellStyle name="Hyperlink" xfId="3664" builtinId="8" hidden="1"/>
    <cellStyle name="Hyperlink" xfId="3666" builtinId="8" hidden="1"/>
    <cellStyle name="Hyperlink" xfId="3668" builtinId="8" hidden="1"/>
    <cellStyle name="Hyperlink" xfId="3670" builtinId="8" hidden="1"/>
    <cellStyle name="Hyperlink" xfId="3672" builtinId="8" hidden="1"/>
    <cellStyle name="Hyperlink" xfId="3674" builtinId="8" hidden="1"/>
    <cellStyle name="Hyperlink" xfId="3676" builtinId="8" hidden="1"/>
    <cellStyle name="Hyperlink" xfId="3678" builtinId="8" hidden="1"/>
    <cellStyle name="Hyperlink" xfId="3680" builtinId="8" hidden="1"/>
    <cellStyle name="Hyperlink" xfId="3682" builtinId="8" hidden="1"/>
    <cellStyle name="Hyperlink" xfId="3684" builtinId="8" hidden="1"/>
    <cellStyle name="Hyperlink" xfId="3686" builtinId="8" hidden="1"/>
    <cellStyle name="Hyperlink" xfId="3690" builtinId="8" hidden="1"/>
    <cellStyle name="Hyperlink" xfId="3692" builtinId="8" hidden="1"/>
    <cellStyle name="Hyperlink" xfId="3694" builtinId="8" hidden="1"/>
    <cellStyle name="Hyperlink" xfId="3696" builtinId="8" hidden="1"/>
    <cellStyle name="Hyperlink" xfId="3698" builtinId="8" hidden="1"/>
    <cellStyle name="Hyperlink" xfId="3700" builtinId="8" hidden="1"/>
    <cellStyle name="Hyperlink" xfId="3702" builtinId="8" hidden="1"/>
    <cellStyle name="Hyperlink" xfId="3704" builtinId="8" hidden="1"/>
    <cellStyle name="Hyperlink" xfId="3706" builtinId="8" hidden="1"/>
    <cellStyle name="Hyperlink" xfId="3708" builtinId="8" hidden="1"/>
    <cellStyle name="Hyperlink" xfId="3710" builtinId="8" hidden="1"/>
    <cellStyle name="Hyperlink" xfId="3712" builtinId="8" hidden="1"/>
    <cellStyle name="Hyperlink" xfId="3714" builtinId="8" hidden="1"/>
    <cellStyle name="Hyperlink" xfId="3716" builtinId="8" hidden="1"/>
    <cellStyle name="Hyperlink" xfId="3718" builtinId="8" hidden="1"/>
    <cellStyle name="Hyperlink" xfId="3720" builtinId="8" hidden="1"/>
    <cellStyle name="Hyperlink" xfId="3722" builtinId="8" hidden="1"/>
    <cellStyle name="Hyperlink" xfId="3724" builtinId="8" hidden="1"/>
    <cellStyle name="Hyperlink" xfId="3726" builtinId="8" hidden="1"/>
    <cellStyle name="Hyperlink" xfId="3728" builtinId="8" hidden="1"/>
    <cellStyle name="Hyperlink" xfId="3730" builtinId="8" hidden="1"/>
    <cellStyle name="Hyperlink" xfId="3732" builtinId="8" hidden="1"/>
    <cellStyle name="Hyperlink" xfId="3734" builtinId="8" hidden="1"/>
    <cellStyle name="Hyperlink" xfId="3736" builtinId="8" hidden="1"/>
    <cellStyle name="Hyperlink" xfId="3738" builtinId="8" hidden="1"/>
    <cellStyle name="Hyperlink" xfId="3740" builtinId="8" hidden="1"/>
    <cellStyle name="Hyperlink" xfId="3742" builtinId="8" hidden="1"/>
    <cellStyle name="Hyperlink" xfId="3744" builtinId="8" hidden="1"/>
    <cellStyle name="Hyperlink" xfId="3746" builtinId="8" hidden="1"/>
    <cellStyle name="Hyperlink" xfId="3748" builtinId="8" hidden="1"/>
    <cellStyle name="Hyperlink" xfId="3750" builtinId="8" hidden="1"/>
    <cellStyle name="Hyperlink" xfId="3752" builtinId="8" hidden="1"/>
    <cellStyle name="Hyperlink" xfId="3754" builtinId="8" hidden="1"/>
    <cellStyle name="Hyperlink" xfId="3756" builtinId="8" hidden="1"/>
    <cellStyle name="Hyperlink" xfId="3758" builtinId="8" hidden="1"/>
    <cellStyle name="Hyperlink" xfId="3760" builtinId="8" hidden="1"/>
    <cellStyle name="Hyperlink" xfId="3762" builtinId="8" hidden="1"/>
    <cellStyle name="Hyperlink" xfId="3764" builtinId="8" hidden="1"/>
    <cellStyle name="Hyperlink" xfId="3766" builtinId="8" hidden="1"/>
    <cellStyle name="Hyperlink" xfId="3768" builtinId="8" hidden="1"/>
    <cellStyle name="Hyperlink" xfId="3770" builtinId="8" hidden="1"/>
    <cellStyle name="Hyperlink" xfId="3772" builtinId="8" hidden="1"/>
    <cellStyle name="Hyperlink" xfId="3774" builtinId="8" hidden="1"/>
    <cellStyle name="Hyperlink" xfId="3776" builtinId="8" hidden="1"/>
    <cellStyle name="Hyperlink" xfId="3778" builtinId="8" hidden="1"/>
    <cellStyle name="Hyperlink" xfId="3780" builtinId="8" hidden="1"/>
    <cellStyle name="Hyperlink" xfId="3782" builtinId="8" hidden="1"/>
    <cellStyle name="Hyperlink" xfId="3784" builtinId="8" hidden="1"/>
    <cellStyle name="Hyperlink" xfId="3786" builtinId="8" hidden="1"/>
    <cellStyle name="Hyperlink" xfId="3788" builtinId="8" hidden="1"/>
    <cellStyle name="Hyperlink" xfId="3790" builtinId="8" hidden="1"/>
    <cellStyle name="Hyperlink" xfId="3792" builtinId="8" hidden="1"/>
    <cellStyle name="Hyperlink" xfId="3794" builtinId="8" hidden="1"/>
    <cellStyle name="Hyperlink" xfId="3796" builtinId="8" hidden="1"/>
    <cellStyle name="Hyperlink" xfId="3798" builtinId="8" hidden="1"/>
    <cellStyle name="Hyperlink" xfId="3800" builtinId="8" hidden="1"/>
    <cellStyle name="Hyperlink" xfId="3802" builtinId="8" hidden="1"/>
    <cellStyle name="Hyperlink" xfId="3804" builtinId="8" hidden="1"/>
    <cellStyle name="Hyperlink" xfId="3806" builtinId="8" hidden="1"/>
    <cellStyle name="Hyperlink" xfId="3808" builtinId="8" hidden="1"/>
    <cellStyle name="Hyperlink" xfId="3810" builtinId="8" hidden="1"/>
    <cellStyle name="Hyperlink" xfId="3812" builtinId="8" hidden="1"/>
    <cellStyle name="Hyperlink" xfId="3814" builtinId="8" hidden="1"/>
    <cellStyle name="Hyperlink" xfId="3816" builtinId="8" hidden="1"/>
    <cellStyle name="Hyperlink" xfId="3818" builtinId="8" hidden="1"/>
    <cellStyle name="Hyperlink" xfId="3820" builtinId="8" hidden="1"/>
    <cellStyle name="Hyperlink" xfId="3822" builtinId="8" hidden="1"/>
    <cellStyle name="Hyperlink" xfId="3824" builtinId="8" hidden="1"/>
    <cellStyle name="Hyperlink" xfId="3826" builtinId="8" hidden="1"/>
    <cellStyle name="Hyperlink" xfId="3828" builtinId="8" hidden="1"/>
    <cellStyle name="Hyperlink" xfId="3830" builtinId="8" hidden="1"/>
    <cellStyle name="Hyperlink" xfId="3832" builtinId="8" hidden="1"/>
    <cellStyle name="Hyperlink" xfId="3834" builtinId="8" hidden="1"/>
    <cellStyle name="Hyperlink" xfId="3836" builtinId="8" hidden="1"/>
    <cellStyle name="Hyperlink" xfId="3838" builtinId="8" hidden="1"/>
    <cellStyle name="Hyperlink" xfId="3840" builtinId="8" hidden="1"/>
    <cellStyle name="Hyperlink" xfId="3842" builtinId="8" hidden="1"/>
    <cellStyle name="Hyperlink" xfId="3844" builtinId="8" hidden="1"/>
    <cellStyle name="Hyperlink" xfId="3846" builtinId="8" hidden="1"/>
    <cellStyle name="Hyperlink" xfId="3848" builtinId="8" hidden="1"/>
    <cellStyle name="Hyperlink" xfId="3850" builtinId="8" hidden="1"/>
    <cellStyle name="Hyperlink" xfId="3852" builtinId="8" hidden="1"/>
    <cellStyle name="Hyperlink" xfId="3854" builtinId="8" hidden="1"/>
    <cellStyle name="Hyperlink" xfId="3856" builtinId="8" hidden="1"/>
    <cellStyle name="Hyperlink" xfId="3858" builtinId="8" hidden="1"/>
    <cellStyle name="Hyperlink" xfId="3860" builtinId="8" hidden="1"/>
    <cellStyle name="Hyperlink" xfId="3862" builtinId="8" hidden="1"/>
    <cellStyle name="Hyperlink" xfId="3864" builtinId="8" hidden="1"/>
    <cellStyle name="Hyperlink" xfId="3866" builtinId="8" hidden="1"/>
    <cellStyle name="Hyperlink" xfId="3868" builtinId="8" hidden="1"/>
    <cellStyle name="Hyperlink" xfId="3870" builtinId="8" hidden="1"/>
    <cellStyle name="Hyperlink" xfId="3872" builtinId="8" hidden="1"/>
    <cellStyle name="Hyperlink" xfId="3874" builtinId="8" hidden="1"/>
    <cellStyle name="Hyperlink" xfId="3876" builtinId="8" hidden="1"/>
    <cellStyle name="Hyperlink" xfId="3878" builtinId="8" hidden="1"/>
    <cellStyle name="Hyperlink" xfId="3880" builtinId="8" hidden="1"/>
    <cellStyle name="Hyperlink" xfId="3882" builtinId="8" hidden="1"/>
    <cellStyle name="Hyperlink" xfId="3884" builtinId="8" hidden="1"/>
    <cellStyle name="Hyperlink" xfId="3886" builtinId="8" hidden="1"/>
    <cellStyle name="Hyperlink" xfId="3888" builtinId="8" hidden="1"/>
    <cellStyle name="Hyperlink" xfId="3890" builtinId="8" hidden="1"/>
    <cellStyle name="Hyperlink" xfId="3892" builtinId="8" hidden="1"/>
    <cellStyle name="Hyperlink" xfId="3894" builtinId="8" hidden="1"/>
    <cellStyle name="Hyperlink" xfId="3896" builtinId="8" hidden="1"/>
    <cellStyle name="Hyperlink" xfId="3898" builtinId="8" hidden="1"/>
    <cellStyle name="Hyperlink" xfId="3900" builtinId="8" hidden="1"/>
    <cellStyle name="Hyperlink" xfId="3902" builtinId="8" hidden="1"/>
    <cellStyle name="Hyperlink" xfId="3904" builtinId="8" hidden="1"/>
    <cellStyle name="Hyperlink" xfId="3906" builtinId="8" hidden="1"/>
    <cellStyle name="Hyperlink" xfId="3908" builtinId="8" hidden="1"/>
    <cellStyle name="Hyperlink" xfId="3910" builtinId="8" hidden="1"/>
    <cellStyle name="Hyperlink" xfId="3912" builtinId="8" hidden="1"/>
    <cellStyle name="Hyperlink" xfId="3914" builtinId="8" hidden="1"/>
    <cellStyle name="Hyperlink" xfId="3916" builtinId="8" hidden="1"/>
    <cellStyle name="Hyperlink" xfId="3918" builtinId="8" hidden="1"/>
    <cellStyle name="Hyperlink" xfId="3920" builtinId="8" hidden="1"/>
    <cellStyle name="Hyperlink" xfId="3922" builtinId="8" hidden="1"/>
    <cellStyle name="Hyperlink" xfId="3924" builtinId="8" hidden="1"/>
    <cellStyle name="Hyperlink" xfId="3926" builtinId="8" hidden="1"/>
    <cellStyle name="Hyperlink" xfId="3928" builtinId="8" hidden="1"/>
    <cellStyle name="Hyperlink" xfId="3930" builtinId="8" hidden="1"/>
    <cellStyle name="Hyperlink" xfId="3932" builtinId="8" hidden="1"/>
    <cellStyle name="Hyperlink" xfId="3934" builtinId="8" hidden="1"/>
    <cellStyle name="Hyperlink" xfId="3936" builtinId="8" hidden="1"/>
    <cellStyle name="Hyperlink" xfId="3938" builtinId="8" hidden="1"/>
    <cellStyle name="Hyperlink" xfId="3940" builtinId="8" hidden="1"/>
    <cellStyle name="Hyperlink" xfId="3942" builtinId="8" hidden="1"/>
    <cellStyle name="Hyperlink" xfId="3944" builtinId="8" hidden="1"/>
    <cellStyle name="Hyperlink" xfId="3946" builtinId="8" hidden="1"/>
    <cellStyle name="Hyperlink" xfId="3948" builtinId="8" hidden="1"/>
    <cellStyle name="Hyperlink" xfId="3950" builtinId="8" hidden="1"/>
    <cellStyle name="Hyperlink" xfId="3952" builtinId="8" hidden="1"/>
    <cellStyle name="Hyperlink" xfId="3954" builtinId="8" hidden="1"/>
    <cellStyle name="Hyperlink" xfId="3956" builtinId="8" hidden="1"/>
    <cellStyle name="Hyperlink" xfId="3958" builtinId="8" hidden="1"/>
    <cellStyle name="Hyperlink" xfId="3960" builtinId="8" hidden="1"/>
    <cellStyle name="Hyperlink" xfId="3962" builtinId="8" hidden="1"/>
    <cellStyle name="Hyperlink" xfId="3964" builtinId="8" hidden="1"/>
    <cellStyle name="Hyperlink" xfId="3966" builtinId="8" hidden="1"/>
    <cellStyle name="Hyperlink" xfId="3968" builtinId="8" hidden="1"/>
    <cellStyle name="Hyperlink" xfId="3970" builtinId="8" hidden="1"/>
    <cellStyle name="Hyperlink" xfId="3972" builtinId="8" hidden="1"/>
    <cellStyle name="Hyperlink" xfId="3974" builtinId="8" hidden="1"/>
    <cellStyle name="Hyperlink" xfId="3976" builtinId="8" hidden="1"/>
    <cellStyle name="Hyperlink" xfId="3978" builtinId="8" hidden="1"/>
    <cellStyle name="Hyperlink" xfId="3980" builtinId="8" hidden="1"/>
    <cellStyle name="Hyperlink" xfId="3982" builtinId="8" hidden="1"/>
    <cellStyle name="Hyperlink" xfId="3984" builtinId="8" hidden="1"/>
    <cellStyle name="Hyperlink" xfId="3986" builtinId="8" hidden="1"/>
    <cellStyle name="Hyperlink" xfId="3988" builtinId="8" hidden="1"/>
    <cellStyle name="Hyperlink" xfId="3990" builtinId="8" hidden="1"/>
    <cellStyle name="Hyperlink" xfId="3992" builtinId="8" hidden="1"/>
    <cellStyle name="Hyperlink" xfId="3994" builtinId="8" hidden="1"/>
    <cellStyle name="Hyperlink" xfId="3996" builtinId="8" hidden="1"/>
    <cellStyle name="Hyperlink" xfId="3998" builtinId="8" hidden="1"/>
    <cellStyle name="Hyperlink" xfId="4000" builtinId="8" hidden="1"/>
    <cellStyle name="Hyperlink" xfId="4002" builtinId="8" hidden="1"/>
    <cellStyle name="Hyperlink" xfId="4004" builtinId="8" hidden="1"/>
    <cellStyle name="Hyperlink" xfId="4006" builtinId="8" hidden="1"/>
    <cellStyle name="Hyperlink" xfId="4008" builtinId="8" hidden="1"/>
    <cellStyle name="Hyperlink" xfId="4010" builtinId="8" hidden="1"/>
    <cellStyle name="Hyperlink" xfId="4012" builtinId="8" hidden="1"/>
    <cellStyle name="Hyperlink" xfId="4014" builtinId="8" hidden="1"/>
    <cellStyle name="Hyperlink" xfId="4016" builtinId="8" hidden="1"/>
    <cellStyle name="Hyperlink" xfId="4018" builtinId="8" hidden="1"/>
    <cellStyle name="Hyperlink" xfId="4020" builtinId="8" hidden="1"/>
    <cellStyle name="Hyperlink" xfId="4022" builtinId="8" hidden="1"/>
    <cellStyle name="Hyperlink" xfId="4024" builtinId="8" hidden="1"/>
    <cellStyle name="Hyperlink" xfId="4026" builtinId="8" hidden="1"/>
    <cellStyle name="Hyperlink" xfId="4028" builtinId="8" hidden="1"/>
    <cellStyle name="Hyperlink" xfId="4030" builtinId="8" hidden="1"/>
    <cellStyle name="Hyperlink" xfId="4032" builtinId="8" hidden="1"/>
    <cellStyle name="Hyperlink" xfId="4034" builtinId="8" hidden="1"/>
    <cellStyle name="Hyperlink" xfId="4036" builtinId="8" hidden="1"/>
    <cellStyle name="Hyperlink" xfId="4038" builtinId="8" hidden="1"/>
    <cellStyle name="Hyperlink" xfId="4040" builtinId="8" hidden="1"/>
    <cellStyle name="Hyperlink" xfId="4042" builtinId="8" hidden="1"/>
    <cellStyle name="Hyperlink" xfId="4044" builtinId="8" hidden="1"/>
    <cellStyle name="Hyperlink" xfId="4046" builtinId="8" hidden="1"/>
    <cellStyle name="Hyperlink" xfId="4048" builtinId="8" hidden="1"/>
    <cellStyle name="Hyperlink" xfId="4050" builtinId="8" hidden="1"/>
    <cellStyle name="Hyperlink" xfId="4052" builtinId="8" hidden="1"/>
    <cellStyle name="Hyperlink" xfId="4054" builtinId="8" hidden="1"/>
    <cellStyle name="Hyperlink" xfId="4056" builtinId="8" hidden="1"/>
    <cellStyle name="Hyperlink" xfId="4058" builtinId="8" hidden="1"/>
    <cellStyle name="Hyperlink" xfId="4060" builtinId="8" hidden="1"/>
    <cellStyle name="Hyperlink" xfId="4062" builtinId="8" hidden="1"/>
    <cellStyle name="Hyperlink" xfId="4064" builtinId="8" hidden="1"/>
    <cellStyle name="Hyperlink" xfId="4066" builtinId="8" hidden="1"/>
    <cellStyle name="Hyperlink" xfId="4068" builtinId="8" hidden="1"/>
    <cellStyle name="Hyperlink" xfId="4070" builtinId="8" hidden="1"/>
    <cellStyle name="Hyperlink" xfId="4072" builtinId="8" hidden="1"/>
    <cellStyle name="Hyperlink" xfId="4074" builtinId="8" hidden="1"/>
    <cellStyle name="Hyperlink" xfId="4076" builtinId="8" hidden="1"/>
    <cellStyle name="Hyperlink" xfId="4078" builtinId="8" hidden="1"/>
    <cellStyle name="Hyperlink" xfId="4080" builtinId="8" hidden="1"/>
    <cellStyle name="Hyperlink" xfId="4082" builtinId="8" hidden="1"/>
    <cellStyle name="Hyperlink" xfId="4084" builtinId="8" hidden="1"/>
    <cellStyle name="Hyperlink" xfId="4086" builtinId="8" hidden="1"/>
    <cellStyle name="Hyperlink" xfId="4088" builtinId="8" hidden="1"/>
    <cellStyle name="Hyperlink" xfId="4090" builtinId="8" hidden="1"/>
    <cellStyle name="Hyperlink" xfId="4092" builtinId="8" hidden="1"/>
    <cellStyle name="Hyperlink" xfId="4094" builtinId="8" hidden="1"/>
    <cellStyle name="Hyperlink" xfId="4096" builtinId="8" hidden="1"/>
    <cellStyle name="Hyperlink" xfId="4098" builtinId="8" hidden="1"/>
    <cellStyle name="Hyperlink" xfId="4100" builtinId="8" hidden="1"/>
    <cellStyle name="Hyperlink" xfId="4102" builtinId="8" hidden="1"/>
    <cellStyle name="Hyperlink" xfId="4104" builtinId="8" hidden="1"/>
    <cellStyle name="Hyperlink" xfId="4106" builtinId="8" hidden="1"/>
    <cellStyle name="Hyperlink" xfId="4108" builtinId="8" hidden="1"/>
    <cellStyle name="Hyperlink" xfId="4110" builtinId="8" hidden="1"/>
    <cellStyle name="Hyperlink" xfId="4112" builtinId="8" hidden="1"/>
    <cellStyle name="Hyperlink" xfId="4114" builtinId="8" hidden="1"/>
    <cellStyle name="Hyperlink" xfId="4116" builtinId="8" hidden="1"/>
    <cellStyle name="Hyperlink" xfId="4118" builtinId="8" hidden="1"/>
    <cellStyle name="Hyperlink" xfId="4120" builtinId="8" hidden="1"/>
    <cellStyle name="Hyperlink" xfId="4122" builtinId="8" hidden="1"/>
    <cellStyle name="Hyperlink" xfId="4124" builtinId="8" hidden="1"/>
    <cellStyle name="Hyperlink" xfId="4126" builtinId="8" hidden="1"/>
    <cellStyle name="Hyperlink" xfId="4128" builtinId="8" hidden="1"/>
    <cellStyle name="Hyperlink" xfId="4130" builtinId="8" hidden="1"/>
    <cellStyle name="Hyperlink" xfId="4132" builtinId="8" hidden="1"/>
    <cellStyle name="Hyperlink" xfId="4134" builtinId="8" hidden="1"/>
    <cellStyle name="Hyperlink" xfId="4136" builtinId="8" hidden="1"/>
    <cellStyle name="Hyperlink" xfId="4138" builtinId="8" hidden="1"/>
    <cellStyle name="Hyperlink" xfId="4140" builtinId="8" hidden="1"/>
    <cellStyle name="Hyperlink" xfId="4142" builtinId="8" hidden="1"/>
    <cellStyle name="Hyperlink" xfId="4144" builtinId="8" hidden="1"/>
    <cellStyle name="Hyperlink" xfId="4146" builtinId="8" hidden="1"/>
    <cellStyle name="Hyperlink" xfId="4148" builtinId="8" hidden="1"/>
    <cellStyle name="Hyperlink" xfId="4150" builtinId="8" hidden="1"/>
    <cellStyle name="Hyperlink" xfId="4152" builtinId="8" hidden="1"/>
    <cellStyle name="Hyperlink" xfId="4154" builtinId="8" hidden="1"/>
    <cellStyle name="Hyperlink" xfId="4156" builtinId="8" hidden="1"/>
    <cellStyle name="Hyperlink" xfId="4158" builtinId="8" hidden="1"/>
    <cellStyle name="Hyperlink" xfId="4160" builtinId="8" hidden="1"/>
    <cellStyle name="Hyperlink" xfId="4162" builtinId="8" hidden="1"/>
    <cellStyle name="Hyperlink" xfId="4164" builtinId="8" hidden="1"/>
    <cellStyle name="Hyperlink" xfId="4166" builtinId="8" hidden="1"/>
    <cellStyle name="Hyperlink" xfId="4168" builtinId="8" hidden="1"/>
    <cellStyle name="Hyperlink" xfId="4170" builtinId="8" hidden="1"/>
    <cellStyle name="Hyperlink" xfId="4172" builtinId="8" hidden="1"/>
    <cellStyle name="Hyperlink" xfId="4174" builtinId="8" hidden="1"/>
    <cellStyle name="Hyperlink" xfId="4176" builtinId="8" hidden="1"/>
    <cellStyle name="Hyperlink" xfId="4178" builtinId="8" hidden="1"/>
    <cellStyle name="Hyperlink" xfId="4180" builtinId="8" hidden="1"/>
    <cellStyle name="Hyperlink" xfId="4182" builtinId="8" hidden="1"/>
    <cellStyle name="Hyperlink" xfId="4184" builtinId="8" hidden="1"/>
    <cellStyle name="Hyperlink" xfId="4186" builtinId="8" hidden="1"/>
    <cellStyle name="Hyperlink" xfId="4188" builtinId="8" hidden="1"/>
    <cellStyle name="Hyperlink" xfId="4190" builtinId="8" hidden="1"/>
    <cellStyle name="Hyperlink" xfId="4192" builtinId="8" hidden="1"/>
    <cellStyle name="Hyperlink" xfId="4194" builtinId="8" hidden="1"/>
    <cellStyle name="Hyperlink" xfId="4196" builtinId="8" hidden="1"/>
    <cellStyle name="Hyperlink" xfId="4198" builtinId="8" hidden="1"/>
    <cellStyle name="Hyperlink" xfId="4200" builtinId="8" hidden="1"/>
    <cellStyle name="Hyperlink" xfId="4202" builtinId="8" hidden="1"/>
    <cellStyle name="Hyperlink" xfId="4204" builtinId="8" hidden="1"/>
    <cellStyle name="Hyperlink" xfId="4206" builtinId="8" hidden="1"/>
    <cellStyle name="Hyperlink" xfId="4208" builtinId="8" hidden="1"/>
    <cellStyle name="Hyperlink" xfId="4210" builtinId="8" hidden="1"/>
    <cellStyle name="Hyperlink" xfId="4212" builtinId="8" hidden="1"/>
    <cellStyle name="Hyperlink" xfId="4214" builtinId="8" hidden="1"/>
    <cellStyle name="Hyperlink" xfId="4216" builtinId="8" hidden="1"/>
    <cellStyle name="Hyperlink" xfId="4218" builtinId="8" hidden="1"/>
    <cellStyle name="Hyperlink" xfId="4220" builtinId="8" hidden="1"/>
    <cellStyle name="Hyperlink" xfId="4222" builtinId="8" hidden="1"/>
    <cellStyle name="Hyperlink" xfId="4224" builtinId="8" hidden="1"/>
    <cellStyle name="Hyperlink" xfId="4226" builtinId="8" hidden="1"/>
    <cellStyle name="Hyperlink" xfId="4228" builtinId="8" hidden="1"/>
    <cellStyle name="Hyperlink" xfId="4230" builtinId="8" hidden="1"/>
    <cellStyle name="Hyperlink" xfId="4232" builtinId="8" hidden="1"/>
    <cellStyle name="Hyperlink" xfId="4234" builtinId="8" hidden="1"/>
    <cellStyle name="Hyperlink" xfId="4236" builtinId="8" hidden="1"/>
    <cellStyle name="Hyperlink" xfId="4238" builtinId="8" hidden="1"/>
    <cellStyle name="Hyperlink" xfId="4240" builtinId="8" hidden="1"/>
    <cellStyle name="Hyperlink" xfId="4242" builtinId="8" hidden="1"/>
    <cellStyle name="Hyperlink" xfId="4244" builtinId="8" hidden="1"/>
    <cellStyle name="Hyperlink" xfId="4246" builtinId="8" hidden="1"/>
    <cellStyle name="Hyperlink" xfId="4248" builtinId="8" hidden="1"/>
    <cellStyle name="Hyperlink" xfId="4250" builtinId="8" hidden="1"/>
    <cellStyle name="Hyperlink" xfId="4252" builtinId="8" hidden="1"/>
    <cellStyle name="Hyperlink" xfId="4254" builtinId="8" hidden="1"/>
    <cellStyle name="Hyperlink" xfId="4256" builtinId="8" hidden="1"/>
    <cellStyle name="Hyperlink" xfId="4258" builtinId="8" hidden="1"/>
    <cellStyle name="Hyperlink" xfId="4260" builtinId="8" hidden="1"/>
    <cellStyle name="Hyperlink" xfId="4262" builtinId="8" hidden="1"/>
    <cellStyle name="Hyperlink" xfId="4264" builtinId="8" hidden="1"/>
    <cellStyle name="Hyperlink" xfId="4266" builtinId="8" hidden="1"/>
    <cellStyle name="Hyperlink" xfId="4268" builtinId="8" hidden="1"/>
    <cellStyle name="Hyperlink" xfId="4270" builtinId="8" hidden="1"/>
    <cellStyle name="Hyperlink" xfId="4272" builtinId="8" hidden="1"/>
    <cellStyle name="Hyperlink" xfId="4274" builtinId="8" hidden="1"/>
    <cellStyle name="Hyperlink" xfId="4276" builtinId="8" hidden="1"/>
    <cellStyle name="Hyperlink" xfId="4278" builtinId="8" hidden="1"/>
    <cellStyle name="Hyperlink" xfId="4280" builtinId="8" hidden="1"/>
    <cellStyle name="Hyperlink" xfId="4282" builtinId="8" hidden="1"/>
    <cellStyle name="Hyperlink" xfId="4284" builtinId="8" hidden="1"/>
    <cellStyle name="Hyperlink" xfId="4286" builtinId="8" hidden="1"/>
    <cellStyle name="Hyperlink" xfId="4288" builtinId="8" hidden="1"/>
    <cellStyle name="Hyperlink" xfId="4290" builtinId="8" hidden="1"/>
    <cellStyle name="Hyperlink" xfId="4292" builtinId="8" hidden="1"/>
    <cellStyle name="Hyperlink" xfId="4294" builtinId="8" hidden="1"/>
    <cellStyle name="Hyperlink" xfId="4296" builtinId="8" hidden="1"/>
    <cellStyle name="Hyperlink" xfId="4298" builtinId="8" hidden="1"/>
    <cellStyle name="Hyperlink" xfId="4300" builtinId="8" hidden="1"/>
    <cellStyle name="Hyperlink" xfId="4302" builtinId="8" hidden="1"/>
    <cellStyle name="Hyperlink" xfId="4304" builtinId="8" hidden="1"/>
    <cellStyle name="Hyperlink" xfId="4306" builtinId="8" hidden="1"/>
    <cellStyle name="Hyperlink" xfId="4308" builtinId="8" hidden="1"/>
    <cellStyle name="Hyperlink" xfId="4310" builtinId="8" hidden="1"/>
    <cellStyle name="Hyperlink" xfId="4312" builtinId="8" hidden="1"/>
    <cellStyle name="Hyperlink" xfId="4314" builtinId="8" hidden="1"/>
    <cellStyle name="Hyperlink" xfId="4316" builtinId="8" hidden="1"/>
    <cellStyle name="Hyperlink" xfId="4318" builtinId="8" hidden="1"/>
    <cellStyle name="Hyperlink" xfId="4320" builtinId="8" hidden="1"/>
    <cellStyle name="Hyperlink" xfId="4322" builtinId="8" hidden="1"/>
    <cellStyle name="Hyperlink" xfId="4324" builtinId="8" hidden="1"/>
    <cellStyle name="Hyperlink" xfId="4326" builtinId="8" hidden="1"/>
    <cellStyle name="Hyperlink" xfId="4328" builtinId="8" hidden="1"/>
    <cellStyle name="Hyperlink" xfId="4330" builtinId="8" hidden="1"/>
    <cellStyle name="Hyperlink" xfId="4332" builtinId="8" hidden="1"/>
    <cellStyle name="Hyperlink" xfId="4334" builtinId="8" hidden="1"/>
    <cellStyle name="Hyperlink" xfId="4336" builtinId="8" hidden="1"/>
    <cellStyle name="Hyperlink" xfId="4338" builtinId="8" hidden="1"/>
    <cellStyle name="Hyperlink" xfId="4340" builtinId="8" hidden="1"/>
    <cellStyle name="Hyperlink" xfId="4342" builtinId="8" hidden="1"/>
    <cellStyle name="Hyperlink" xfId="4344" builtinId="8" hidden="1"/>
    <cellStyle name="Hyperlink" xfId="4346" builtinId="8" hidden="1"/>
    <cellStyle name="Hyperlink" xfId="4348" builtinId="8" hidden="1"/>
    <cellStyle name="Hyperlink" xfId="4350" builtinId="8" hidden="1"/>
    <cellStyle name="Hyperlink" xfId="4352" builtinId="8" hidden="1"/>
    <cellStyle name="Hyperlink" xfId="4354" builtinId="8" hidden="1"/>
    <cellStyle name="Hyperlink" xfId="4356" builtinId="8" hidden="1"/>
    <cellStyle name="Hyperlink" xfId="4358" builtinId="8" hidden="1"/>
    <cellStyle name="Hyperlink" xfId="4360" builtinId="8" hidden="1"/>
    <cellStyle name="Hyperlink" xfId="4362" builtinId="8" hidden="1"/>
    <cellStyle name="Hyperlink" xfId="4364" builtinId="8" hidden="1"/>
    <cellStyle name="Hyperlink" xfId="4366" builtinId="8" hidden="1"/>
    <cellStyle name="Hyperlink" xfId="4368" builtinId="8" hidden="1"/>
    <cellStyle name="Hyperlink" xfId="4370" builtinId="8" hidden="1"/>
    <cellStyle name="Hyperlink" xfId="4372" builtinId="8" hidden="1"/>
    <cellStyle name="Hyperlink" xfId="4374" builtinId="8" hidden="1"/>
    <cellStyle name="Hyperlink" xfId="4376" builtinId="8" hidden="1"/>
    <cellStyle name="Hyperlink" xfId="4378" builtinId="8" hidden="1"/>
    <cellStyle name="Hyperlink" xfId="4380" builtinId="8" hidden="1"/>
    <cellStyle name="Hyperlink" xfId="4382" builtinId="8" hidden="1"/>
    <cellStyle name="Hyperlink" xfId="4384" builtinId="8" hidden="1"/>
    <cellStyle name="Hyperlink" xfId="4386" builtinId="8" hidden="1"/>
    <cellStyle name="Hyperlink" xfId="4388" builtinId="8" hidden="1"/>
    <cellStyle name="Hyperlink" xfId="4390" builtinId="8" hidden="1"/>
    <cellStyle name="Hyperlink" xfId="4392" builtinId="8" hidden="1"/>
    <cellStyle name="Hyperlink" xfId="4394" builtinId="8" hidden="1"/>
    <cellStyle name="Hyperlink" xfId="4396" builtinId="8" hidden="1"/>
    <cellStyle name="Hyperlink" xfId="4398" builtinId="8" hidden="1"/>
    <cellStyle name="Hyperlink" xfId="4400" builtinId="8" hidden="1"/>
    <cellStyle name="Hyperlink" xfId="4402" builtinId="8" hidden="1"/>
    <cellStyle name="Hyperlink" xfId="4404" builtinId="8" hidden="1"/>
    <cellStyle name="Hyperlink" xfId="4406" builtinId="8" hidden="1"/>
    <cellStyle name="Hyperlink" xfId="4408" builtinId="8" hidden="1"/>
    <cellStyle name="Hyperlink" xfId="4410" builtinId="8" hidden="1"/>
    <cellStyle name="Hyperlink" xfId="4412" builtinId="8" hidden="1"/>
    <cellStyle name="Hyperlink" xfId="4414" builtinId="8" hidden="1"/>
    <cellStyle name="Hyperlink" xfId="4416" builtinId="8" hidden="1"/>
    <cellStyle name="Hyperlink" xfId="4418" builtinId="8" hidden="1"/>
    <cellStyle name="Hyperlink" xfId="4420" builtinId="8" hidden="1"/>
    <cellStyle name="Hyperlink" xfId="4422" builtinId="8" hidden="1"/>
    <cellStyle name="Hyperlink" xfId="4424" builtinId="8" hidden="1"/>
    <cellStyle name="Hyperlink" xfId="4426" builtinId="8" hidden="1"/>
    <cellStyle name="Hyperlink" xfId="4428" builtinId="8" hidden="1"/>
    <cellStyle name="Hyperlink" xfId="4430" builtinId="8" hidden="1"/>
    <cellStyle name="Hyperlink" xfId="4432" builtinId="8" hidden="1"/>
    <cellStyle name="Hyperlink" xfId="4434" builtinId="8" hidden="1"/>
    <cellStyle name="Hyperlink" xfId="4436" builtinId="8" hidden="1"/>
    <cellStyle name="Hyperlink" xfId="4438" builtinId="8" hidden="1"/>
    <cellStyle name="Hyperlink" xfId="4440" builtinId="8" hidden="1"/>
    <cellStyle name="Hyperlink" xfId="4442" builtinId="8" hidden="1"/>
    <cellStyle name="Hyperlink" xfId="4444" builtinId="8" hidden="1"/>
    <cellStyle name="Hyperlink" xfId="4446" builtinId="8" hidden="1"/>
    <cellStyle name="Hyperlink" xfId="4448" builtinId="8" hidden="1"/>
    <cellStyle name="Hyperlink" xfId="4450" builtinId="8" hidden="1"/>
    <cellStyle name="Hyperlink" xfId="4452" builtinId="8" hidden="1"/>
    <cellStyle name="Hyperlink" xfId="4454" builtinId="8" hidden="1"/>
    <cellStyle name="Hyperlink" xfId="4456" builtinId="8" hidden="1"/>
    <cellStyle name="Hyperlink" xfId="4458" builtinId="8" hidden="1"/>
    <cellStyle name="Hyperlink" xfId="4460" builtinId="8" hidden="1"/>
    <cellStyle name="Hyperlink" xfId="4462" builtinId="8" hidden="1"/>
    <cellStyle name="Hyperlink" xfId="4464" builtinId="8" hidden="1"/>
    <cellStyle name="Hyperlink" xfId="4466" builtinId="8" hidden="1"/>
    <cellStyle name="Hyperlink" xfId="4468" builtinId="8" hidden="1"/>
    <cellStyle name="Hyperlink" xfId="4470" builtinId="8" hidden="1"/>
    <cellStyle name="Hyperlink" xfId="4472" builtinId="8" hidden="1"/>
    <cellStyle name="Hyperlink" xfId="4474" builtinId="8" hidden="1"/>
    <cellStyle name="Hyperlink" xfId="4476" builtinId="8" hidden="1"/>
    <cellStyle name="Hyperlink" xfId="4478" builtinId="8" hidden="1"/>
    <cellStyle name="Hyperlink" xfId="4480" builtinId="8" hidden="1"/>
    <cellStyle name="Hyperlink" xfId="4482" builtinId="8" hidden="1"/>
    <cellStyle name="Hyperlink" xfId="4484" builtinId="8" hidden="1"/>
    <cellStyle name="Hyperlink" xfId="4486" builtinId="8" hidden="1"/>
    <cellStyle name="Hyperlink" xfId="4488" builtinId="8" hidden="1"/>
    <cellStyle name="Hyperlink" xfId="4490" builtinId="8" hidden="1"/>
    <cellStyle name="Hyperlink" xfId="4492" builtinId="8" hidden="1"/>
    <cellStyle name="Hyperlink" xfId="4494" builtinId="8" hidden="1"/>
    <cellStyle name="Hyperlink" xfId="4496" builtinId="8" hidden="1"/>
    <cellStyle name="Hyperlink" xfId="4498" builtinId="8" hidden="1"/>
    <cellStyle name="Hyperlink" xfId="4500" builtinId="8" hidden="1"/>
    <cellStyle name="Hyperlink" xfId="4502" builtinId="8" hidden="1"/>
    <cellStyle name="Hyperlink" xfId="4504" builtinId="8" hidden="1"/>
    <cellStyle name="Hyperlink" xfId="4506" builtinId="8" hidden="1"/>
    <cellStyle name="Hyperlink" xfId="4508" builtinId="8" hidden="1"/>
    <cellStyle name="Hyperlink" xfId="4510" builtinId="8" hidden="1"/>
    <cellStyle name="Hyperlink" xfId="4512" builtinId="8" hidden="1"/>
    <cellStyle name="Hyperlink" xfId="4514" builtinId="8" hidden="1"/>
    <cellStyle name="Hyperlink" xfId="4516" builtinId="8" hidden="1"/>
    <cellStyle name="Hyperlink" xfId="4518" builtinId="8" hidden="1"/>
    <cellStyle name="Hyperlink" xfId="4520" builtinId="8" hidden="1"/>
    <cellStyle name="Hyperlink" xfId="4522" builtinId="8" hidden="1"/>
    <cellStyle name="Hyperlink" xfId="4524" builtinId="8" hidden="1"/>
    <cellStyle name="Hyperlink" xfId="4526" builtinId="8" hidden="1"/>
    <cellStyle name="Hyperlink" xfId="4528" builtinId="8" hidden="1"/>
    <cellStyle name="Hyperlink" xfId="4530" builtinId="8" hidden="1"/>
    <cellStyle name="Hyperlink" xfId="4532" builtinId="8" hidden="1"/>
    <cellStyle name="Hyperlink" xfId="4534" builtinId="8" hidden="1"/>
    <cellStyle name="Hyperlink" xfId="4536" builtinId="8" hidden="1"/>
    <cellStyle name="Hyperlink" xfId="4538" builtinId="8" hidden="1"/>
    <cellStyle name="Hyperlink" xfId="4540" builtinId="8" hidden="1"/>
    <cellStyle name="Hyperlink" xfId="4542" builtinId="8" hidden="1"/>
    <cellStyle name="Hyperlink" xfId="4544" builtinId="8" hidden="1"/>
    <cellStyle name="Hyperlink" xfId="4546" builtinId="8" hidden="1"/>
    <cellStyle name="Hyperlink" xfId="4548" builtinId="8" hidden="1"/>
    <cellStyle name="Hyperlink" xfId="4550" builtinId="8" hidden="1"/>
    <cellStyle name="Hyperlink" xfId="4552" builtinId="8" hidden="1"/>
    <cellStyle name="Hyperlink" xfId="4554" builtinId="8" hidden="1"/>
    <cellStyle name="Hyperlink" xfId="4556" builtinId="8" hidden="1"/>
    <cellStyle name="Hyperlink" xfId="4558" builtinId="8" hidden="1"/>
    <cellStyle name="Hyperlink" xfId="4560" builtinId="8" hidden="1"/>
    <cellStyle name="Hyperlink" xfId="4562" builtinId="8" hidden="1"/>
    <cellStyle name="Hyperlink" xfId="4564" builtinId="8" hidden="1"/>
    <cellStyle name="Hyperlink" xfId="4566" builtinId="8" hidden="1"/>
    <cellStyle name="Hyperlink" xfId="4568" builtinId="8" hidden="1"/>
    <cellStyle name="Hyperlink" xfId="4570" builtinId="8" hidden="1"/>
    <cellStyle name="Hyperlink" xfId="4572" builtinId="8" hidden="1"/>
    <cellStyle name="Hyperlink" xfId="4574" builtinId="8" hidden="1"/>
    <cellStyle name="Hyperlink" xfId="4576" builtinId="8" hidden="1"/>
    <cellStyle name="Hyperlink" xfId="4578" builtinId="8" hidden="1"/>
    <cellStyle name="Hyperlink" xfId="4580" builtinId="8" hidden="1"/>
    <cellStyle name="Hyperlink" xfId="4582" builtinId="8" hidden="1"/>
    <cellStyle name="Hyperlink" xfId="4584" builtinId="8" hidden="1"/>
    <cellStyle name="Hyperlink" xfId="4586" builtinId="8" hidden="1"/>
    <cellStyle name="Hyperlink" xfId="4588" builtinId="8" hidden="1"/>
    <cellStyle name="Hyperlink" xfId="4590" builtinId="8" hidden="1"/>
    <cellStyle name="Hyperlink" xfId="4592" builtinId="8" hidden="1"/>
    <cellStyle name="Hyperlink" xfId="4594" builtinId="8" hidden="1"/>
    <cellStyle name="Hyperlink" xfId="4596" builtinId="8" hidden="1"/>
    <cellStyle name="Hyperlink" xfId="4598" builtinId="8" hidden="1"/>
    <cellStyle name="Hyperlink" xfId="4600" builtinId="8" hidden="1"/>
    <cellStyle name="Hyperlink" xfId="4602" builtinId="8" hidden="1"/>
    <cellStyle name="Hyperlink" xfId="4604" builtinId="8" hidden="1"/>
    <cellStyle name="Hyperlink" xfId="4606" builtinId="8" hidden="1"/>
    <cellStyle name="Hyperlink" xfId="4608" builtinId="8" hidden="1"/>
    <cellStyle name="Hyperlink" xfId="4610" builtinId="8" hidden="1"/>
    <cellStyle name="Hyperlink" xfId="4612" builtinId="8" hidden="1"/>
    <cellStyle name="Hyperlink" xfId="4614" builtinId="8" hidden="1"/>
    <cellStyle name="Hyperlink" xfId="4616" builtinId="8" hidden="1"/>
    <cellStyle name="Hyperlink" xfId="4618" builtinId="8" hidden="1"/>
    <cellStyle name="Hyperlink" xfId="4620" builtinId="8" hidden="1"/>
    <cellStyle name="Hyperlink" xfId="4622" builtinId="8" hidden="1"/>
    <cellStyle name="Hyperlink" xfId="4624" builtinId="8" hidden="1"/>
    <cellStyle name="Hyperlink" xfId="4626" builtinId="8" hidden="1"/>
    <cellStyle name="Hyperlink" xfId="4628" builtinId="8" hidden="1"/>
    <cellStyle name="Hyperlink" xfId="4630" builtinId="8" hidden="1"/>
    <cellStyle name="Hyperlink" xfId="4632" builtinId="8" hidden="1"/>
    <cellStyle name="Hyperlink" xfId="4634" builtinId="8" hidden="1"/>
    <cellStyle name="Hyperlink" xfId="4636" builtinId="8" hidden="1"/>
    <cellStyle name="Hyperlink" xfId="4638" builtinId="8" hidden="1"/>
    <cellStyle name="Hyperlink" xfId="4640" builtinId="8" hidden="1"/>
    <cellStyle name="Hyperlink" xfId="4642" builtinId="8" hidden="1"/>
    <cellStyle name="Hyperlink" xfId="4644" builtinId="8" hidden="1"/>
    <cellStyle name="Hyperlink" xfId="4646" builtinId="8" hidden="1"/>
    <cellStyle name="Hyperlink" xfId="4648" builtinId="8" hidden="1"/>
    <cellStyle name="Hyperlink" xfId="4650" builtinId="8" hidden="1"/>
    <cellStyle name="Hyperlink" xfId="4652" builtinId="8" hidden="1"/>
    <cellStyle name="Hyperlink" xfId="4654" builtinId="8" hidden="1"/>
    <cellStyle name="Hyperlink" xfId="4656" builtinId="8" hidden="1"/>
    <cellStyle name="Hyperlink" xfId="4658" builtinId="8" hidden="1"/>
    <cellStyle name="Hyperlink" xfId="4660" builtinId="8" hidden="1"/>
    <cellStyle name="Hyperlink" xfId="4662" builtinId="8" hidden="1"/>
    <cellStyle name="Hyperlink" xfId="4664" builtinId="8" hidden="1"/>
    <cellStyle name="Hyperlink" xfId="4666" builtinId="8" hidden="1"/>
    <cellStyle name="Hyperlink" xfId="4668" builtinId="8" hidden="1"/>
    <cellStyle name="Hyperlink" xfId="4670" builtinId="8" hidden="1"/>
    <cellStyle name="Hyperlink" xfId="4672" builtinId="8" hidden="1"/>
    <cellStyle name="Hyperlink" xfId="4674" builtinId="8" hidden="1"/>
    <cellStyle name="Hyperlink" xfId="4676" builtinId="8" hidden="1"/>
    <cellStyle name="Hyperlink" xfId="4678" builtinId="8" hidden="1"/>
    <cellStyle name="Hyperlink" xfId="4680" builtinId="8" hidden="1"/>
    <cellStyle name="Hyperlink" xfId="4682" builtinId="8" hidden="1"/>
    <cellStyle name="Hyperlink" xfId="4684" builtinId="8" hidden="1"/>
    <cellStyle name="Hyperlink" xfId="4686" builtinId="8" hidden="1"/>
    <cellStyle name="Hyperlink" xfId="4688" builtinId="8" hidden="1"/>
    <cellStyle name="Hyperlink" xfId="4690" builtinId="8" hidden="1"/>
    <cellStyle name="Hyperlink" xfId="4692" builtinId="8" hidden="1"/>
    <cellStyle name="Hyperlink" xfId="4694" builtinId="8" hidden="1"/>
    <cellStyle name="Hyperlink" xfId="4696" builtinId="8" hidden="1"/>
    <cellStyle name="Hyperlink" xfId="4698" builtinId="8" hidden="1"/>
    <cellStyle name="Hyperlink" xfId="4700" builtinId="8" hidden="1"/>
    <cellStyle name="Hyperlink" xfId="4702" builtinId="8" hidden="1"/>
    <cellStyle name="Hyperlink" xfId="4704" builtinId="8" hidden="1"/>
    <cellStyle name="Hyperlink" xfId="4706" builtinId="8" hidden="1"/>
    <cellStyle name="Hyperlink" xfId="4708" builtinId="8" hidden="1"/>
    <cellStyle name="Hyperlink" xfId="4710" builtinId="8" hidden="1"/>
    <cellStyle name="Hyperlink" xfId="4712" builtinId="8" hidden="1"/>
    <cellStyle name="Hyperlink" xfId="4714" builtinId="8" hidden="1"/>
    <cellStyle name="Hyperlink" xfId="4716" builtinId="8" hidden="1"/>
    <cellStyle name="Hyperlink" xfId="4718" builtinId="8" hidden="1"/>
    <cellStyle name="Hyperlink" xfId="4720" builtinId="8" hidden="1"/>
    <cellStyle name="Hyperlink" xfId="4722" builtinId="8" hidden="1"/>
    <cellStyle name="Hyperlink" xfId="4724" builtinId="8" hidden="1"/>
    <cellStyle name="Hyperlink" xfId="4726" builtinId="8" hidden="1"/>
    <cellStyle name="Hyperlink" xfId="4728" builtinId="8" hidden="1"/>
    <cellStyle name="Hyperlink" xfId="4730" builtinId="8" hidden="1"/>
    <cellStyle name="Hyperlink" xfId="4732" builtinId="8" hidden="1"/>
    <cellStyle name="Hyperlink" xfId="4734" builtinId="8" hidden="1"/>
    <cellStyle name="Hyperlink" xfId="4736" builtinId="8" hidden="1"/>
    <cellStyle name="Hyperlink" xfId="4738" builtinId="8" hidden="1"/>
    <cellStyle name="Hyperlink" xfId="4740" builtinId="8" hidden="1"/>
    <cellStyle name="Hyperlink" xfId="4742" builtinId="8" hidden="1"/>
    <cellStyle name="Hyperlink" xfId="4744" builtinId="8" hidden="1"/>
    <cellStyle name="Hyperlink" xfId="4746" builtinId="8" hidden="1"/>
    <cellStyle name="Hyperlink" xfId="4748" builtinId="8" hidden="1"/>
    <cellStyle name="Hyperlink" xfId="4750" builtinId="8" hidden="1"/>
    <cellStyle name="Hyperlink" xfId="4752" builtinId="8" hidden="1"/>
    <cellStyle name="Hyperlink" xfId="4754" builtinId="8" hidden="1"/>
    <cellStyle name="Hyperlink" xfId="4756" builtinId="8" hidden="1"/>
    <cellStyle name="Hyperlink" xfId="4758" builtinId="8" hidden="1"/>
    <cellStyle name="Hyperlink" xfId="4760" builtinId="8" hidden="1"/>
    <cellStyle name="Hyperlink" xfId="4762" builtinId="8" hidden="1"/>
    <cellStyle name="Hyperlink" xfId="4764" builtinId="8" hidden="1"/>
    <cellStyle name="Hyperlink" xfId="4766" builtinId="8" hidden="1"/>
    <cellStyle name="Hyperlink" xfId="4768" builtinId="8" hidden="1"/>
    <cellStyle name="Hyperlink" xfId="4770" builtinId="8" hidden="1"/>
    <cellStyle name="Hyperlink" xfId="4772" builtinId="8" hidden="1"/>
    <cellStyle name="Hyperlink" xfId="4774" builtinId="8" hidden="1"/>
    <cellStyle name="Hyperlink" xfId="4776" builtinId="8" hidden="1"/>
    <cellStyle name="Hyperlink" xfId="4778" builtinId="8" hidden="1"/>
    <cellStyle name="Hyperlink" xfId="4780" builtinId="8" hidden="1"/>
    <cellStyle name="Hyperlink" xfId="4782" builtinId="8" hidden="1"/>
    <cellStyle name="Hyperlink" xfId="4784" builtinId="8" hidden="1"/>
    <cellStyle name="Hyperlink" xfId="4786" builtinId="8" hidden="1"/>
    <cellStyle name="Hyperlink" xfId="4788" builtinId="8" hidden="1"/>
    <cellStyle name="Hyperlink" xfId="4790" builtinId="8" hidden="1"/>
    <cellStyle name="Hyperlink" xfId="4792" builtinId="8" hidden="1"/>
    <cellStyle name="Hyperlink" xfId="4794" builtinId="8" hidden="1"/>
    <cellStyle name="Hyperlink" xfId="4796" builtinId="8" hidden="1"/>
    <cellStyle name="Hyperlink" xfId="4798" builtinId="8" hidden="1"/>
    <cellStyle name="Hyperlink" xfId="4800" builtinId="8" hidden="1"/>
    <cellStyle name="Hyperlink" xfId="4802" builtinId="8" hidden="1"/>
    <cellStyle name="Hyperlink" xfId="4804" builtinId="8" hidden="1"/>
    <cellStyle name="Hyperlink" xfId="4806" builtinId="8" hidden="1"/>
    <cellStyle name="Hyperlink" xfId="4808" builtinId="8" hidden="1"/>
    <cellStyle name="Hyperlink" xfId="4810" builtinId="8" hidden="1"/>
    <cellStyle name="Hyperlink" xfId="4812" builtinId="8" hidden="1"/>
    <cellStyle name="Hyperlink" xfId="4814" builtinId="8" hidden="1"/>
    <cellStyle name="Hyperlink" xfId="4816" builtinId="8" hidden="1"/>
    <cellStyle name="Hyperlink" xfId="4818" builtinId="8" hidden="1"/>
    <cellStyle name="Hyperlink" xfId="4820" builtinId="8" hidden="1"/>
    <cellStyle name="Hyperlink" xfId="4822" builtinId="8" hidden="1"/>
    <cellStyle name="Hyperlink" xfId="4824" builtinId="8" hidden="1"/>
    <cellStyle name="Hyperlink" xfId="4826" builtinId="8" hidden="1"/>
    <cellStyle name="Hyperlink" xfId="4828" builtinId="8" hidden="1"/>
    <cellStyle name="Hyperlink" xfId="4830" builtinId="8" hidden="1"/>
    <cellStyle name="Hyperlink" xfId="4832" builtinId="8" hidden="1"/>
    <cellStyle name="Hyperlink" xfId="4834" builtinId="8" hidden="1"/>
    <cellStyle name="Hyperlink" xfId="4836" builtinId="8" hidden="1"/>
    <cellStyle name="Hyperlink" xfId="4838" builtinId="8" hidden="1"/>
    <cellStyle name="Hyperlink" xfId="4840" builtinId="8" hidden="1"/>
    <cellStyle name="Hyperlink" xfId="4842" builtinId="8" hidden="1"/>
    <cellStyle name="Hyperlink" xfId="4844" builtinId="8" hidden="1"/>
    <cellStyle name="Hyperlink" xfId="4846" builtinId="8" hidden="1"/>
    <cellStyle name="Hyperlink" xfId="4848" builtinId="8" hidden="1"/>
    <cellStyle name="Hyperlink" xfId="4850" builtinId="8" hidden="1"/>
    <cellStyle name="Hyperlink" xfId="4852" builtinId="8" hidden="1"/>
    <cellStyle name="Hyperlink" xfId="4854" builtinId="8" hidden="1"/>
    <cellStyle name="Hyperlink" xfId="4856" builtinId="8" hidden="1"/>
    <cellStyle name="Hyperlink" xfId="4858" builtinId="8" hidden="1"/>
    <cellStyle name="Hyperlink" xfId="4860" builtinId="8" hidden="1"/>
    <cellStyle name="Hyperlink" xfId="4862" builtinId="8" hidden="1"/>
    <cellStyle name="Hyperlink" xfId="4864" builtinId="8" hidden="1"/>
    <cellStyle name="Hyperlink" xfId="4866" builtinId="8" hidden="1"/>
    <cellStyle name="Hyperlink" xfId="4868" builtinId="8" hidden="1"/>
    <cellStyle name="Hyperlink" xfId="4870" builtinId="8" hidden="1"/>
    <cellStyle name="Hyperlink" xfId="4872" builtinId="8" hidden="1"/>
    <cellStyle name="Hyperlink" xfId="4874" builtinId="8" hidden="1"/>
    <cellStyle name="Hyperlink" xfId="4876" builtinId="8" hidden="1"/>
    <cellStyle name="Hyperlink" xfId="4878" builtinId="8" hidden="1"/>
    <cellStyle name="Hyperlink" xfId="4880" builtinId="8" hidden="1"/>
    <cellStyle name="Hyperlink" xfId="4882" builtinId="8" hidden="1"/>
    <cellStyle name="Hyperlink" xfId="4884" builtinId="8" hidden="1"/>
    <cellStyle name="Hyperlink" xfId="4886" builtinId="8" hidden="1"/>
    <cellStyle name="Hyperlink" xfId="4888" builtinId="8" hidden="1"/>
    <cellStyle name="Hyperlink" xfId="4890" builtinId="8" hidden="1"/>
    <cellStyle name="Hyperlink" xfId="4892" builtinId="8" hidden="1"/>
    <cellStyle name="Hyperlink" xfId="4894" builtinId="8" hidden="1"/>
    <cellStyle name="Hyperlink" xfId="4896" builtinId="8" hidden="1"/>
    <cellStyle name="Hyperlink" xfId="4898" builtinId="8" hidden="1"/>
    <cellStyle name="Hyperlink" xfId="4900" builtinId="8" hidden="1"/>
    <cellStyle name="Hyperlink" xfId="4902" builtinId="8" hidden="1"/>
    <cellStyle name="Hyperlink" xfId="4904" builtinId="8" hidden="1"/>
    <cellStyle name="Hyperlink" xfId="4906" builtinId="8" hidden="1"/>
    <cellStyle name="Hyperlink" xfId="4908" builtinId="8" hidden="1"/>
    <cellStyle name="Hyperlink" xfId="4910" builtinId="8" hidden="1"/>
    <cellStyle name="Hyperlink" xfId="4912" builtinId="8" hidden="1"/>
    <cellStyle name="Hyperlink" xfId="4914" builtinId="8" hidden="1"/>
    <cellStyle name="Hyperlink" xfId="4916" builtinId="8" hidden="1"/>
    <cellStyle name="Hyperlink" xfId="4918" builtinId="8" hidden="1"/>
    <cellStyle name="Hyperlink" xfId="4920" builtinId="8" hidden="1"/>
    <cellStyle name="Hyperlink" xfId="4922" builtinId="8" hidden="1"/>
    <cellStyle name="Hyperlink" xfId="4924" builtinId="8" hidden="1"/>
    <cellStyle name="Hyperlink" xfId="4926" builtinId="8" hidden="1"/>
    <cellStyle name="Hyperlink" xfId="4928" builtinId="8" hidden="1"/>
    <cellStyle name="Hyperlink" xfId="4930" builtinId="8" hidden="1"/>
    <cellStyle name="Hyperlink" xfId="4932" builtinId="8" hidden="1"/>
    <cellStyle name="Hyperlink" xfId="4934" builtinId="8" hidden="1"/>
    <cellStyle name="Hyperlink" xfId="4936" builtinId="8" hidden="1"/>
    <cellStyle name="Hyperlink" xfId="4938" builtinId="8" hidden="1"/>
    <cellStyle name="Hyperlink" xfId="4940" builtinId="8" hidden="1"/>
    <cellStyle name="Hyperlink" xfId="4942" builtinId="8" hidden="1"/>
    <cellStyle name="Hyperlink" xfId="4944" builtinId="8" hidden="1"/>
    <cellStyle name="Hyperlink" xfId="4946" builtinId="8" hidden="1"/>
    <cellStyle name="Hyperlink" xfId="4948" builtinId="8" hidden="1"/>
    <cellStyle name="Hyperlink" xfId="4950" builtinId="8" hidden="1"/>
    <cellStyle name="Hyperlink" xfId="4952" builtinId="8" hidden="1"/>
    <cellStyle name="Hyperlink" xfId="4954" builtinId="8" hidden="1"/>
    <cellStyle name="Hyperlink" xfId="4956" builtinId="8" hidden="1"/>
    <cellStyle name="Hyperlink" xfId="4958" builtinId="8" hidden="1"/>
    <cellStyle name="Hyperlink" xfId="4960" builtinId="8" hidden="1"/>
    <cellStyle name="Hyperlink" xfId="4962" builtinId="8" hidden="1"/>
    <cellStyle name="Hyperlink" xfId="4964" builtinId="8" hidden="1"/>
    <cellStyle name="Hyperlink" xfId="4966" builtinId="8" hidden="1"/>
    <cellStyle name="Hyperlink" xfId="4968" builtinId="8" hidden="1"/>
    <cellStyle name="Hyperlink" xfId="4970" builtinId="8" hidden="1"/>
    <cellStyle name="Hyperlink" xfId="4972" builtinId="8" hidden="1"/>
    <cellStyle name="Hyperlink" xfId="4974" builtinId="8" hidden="1"/>
    <cellStyle name="Hyperlink" xfId="4976" builtinId="8" hidden="1"/>
    <cellStyle name="Hyperlink" xfId="4978" builtinId="8" hidden="1"/>
    <cellStyle name="Hyperlink" xfId="4980" builtinId="8" hidden="1"/>
    <cellStyle name="Hyperlink" xfId="4982" builtinId="8" hidden="1"/>
    <cellStyle name="Hyperlink" xfId="4984" builtinId="8" hidden="1"/>
    <cellStyle name="Hyperlink" xfId="4986" builtinId="8" hidden="1"/>
    <cellStyle name="Hyperlink" xfId="4988" builtinId="8" hidden="1"/>
    <cellStyle name="Hyperlink" xfId="4990" builtinId="8" hidden="1"/>
    <cellStyle name="Hyperlink" xfId="4992" builtinId="8" hidden="1"/>
    <cellStyle name="Hyperlink" xfId="4994" builtinId="8" hidden="1"/>
    <cellStyle name="Hyperlink" xfId="4996" builtinId="8" hidden="1"/>
    <cellStyle name="Hyperlink" xfId="4998" builtinId="8" hidden="1"/>
    <cellStyle name="Hyperlink" xfId="5000" builtinId="8" hidden="1"/>
    <cellStyle name="Hyperlink" xfId="5002" builtinId="8" hidden="1"/>
    <cellStyle name="Hyperlink" xfId="5004" builtinId="8" hidden="1"/>
    <cellStyle name="Hyperlink" xfId="5006" builtinId="8" hidden="1"/>
    <cellStyle name="Hyperlink" xfId="5008" builtinId="8" hidden="1"/>
    <cellStyle name="Hyperlink" xfId="5010" builtinId="8" hidden="1"/>
    <cellStyle name="Hyperlink" xfId="5012" builtinId="8" hidden="1"/>
    <cellStyle name="Hyperlink" xfId="5014" builtinId="8" hidden="1"/>
    <cellStyle name="Hyperlink" xfId="5016" builtinId="8" hidden="1"/>
    <cellStyle name="Hyperlink" xfId="5018" builtinId="8" hidden="1"/>
    <cellStyle name="Hyperlink" xfId="5020" builtinId="8" hidden="1"/>
    <cellStyle name="Hyperlink" xfId="5022" builtinId="8" hidden="1"/>
    <cellStyle name="Hyperlink" xfId="5024" builtinId="8" hidden="1"/>
    <cellStyle name="Hyperlink" xfId="5026" builtinId="8" hidden="1"/>
    <cellStyle name="Hyperlink" xfId="5028" builtinId="8" hidden="1"/>
    <cellStyle name="Hyperlink" xfId="5030" builtinId="8" hidden="1"/>
    <cellStyle name="Hyperlink" xfId="5032" builtinId="8" hidden="1"/>
    <cellStyle name="Hyperlink" xfId="5034" builtinId="8" hidden="1"/>
    <cellStyle name="Hyperlink" xfId="5036" builtinId="8" hidden="1"/>
    <cellStyle name="Hyperlink" xfId="5038" builtinId="8" hidden="1"/>
    <cellStyle name="Hyperlink" xfId="5040" builtinId="8" hidden="1"/>
    <cellStyle name="Hyperlink" xfId="5042" builtinId="8" hidden="1"/>
    <cellStyle name="Hyperlink" xfId="5044" builtinId="8" hidden="1"/>
    <cellStyle name="Hyperlink" xfId="5046" builtinId="8" hidden="1"/>
    <cellStyle name="Hyperlink" xfId="5048" builtinId="8" hidden="1"/>
    <cellStyle name="Hyperlink" xfId="5050" builtinId="8" hidden="1"/>
    <cellStyle name="Hyperlink" xfId="5052" builtinId="8" hidden="1"/>
    <cellStyle name="Hyperlink" xfId="5054" builtinId="8" hidden="1"/>
    <cellStyle name="Hyperlink" xfId="5056" builtinId="8" hidden="1"/>
    <cellStyle name="Hyperlink" xfId="5058" builtinId="8" hidden="1"/>
    <cellStyle name="Hyperlink" xfId="5060" builtinId="8" hidden="1"/>
    <cellStyle name="Hyperlink" xfId="5062" builtinId="8" hidden="1"/>
    <cellStyle name="Hyperlink" xfId="5064" builtinId="8" hidden="1"/>
    <cellStyle name="Hyperlink" xfId="5066" builtinId="8" hidden="1"/>
    <cellStyle name="Hyperlink" xfId="5068" builtinId="8" hidden="1"/>
    <cellStyle name="Hyperlink" xfId="5070" builtinId="8" hidden="1"/>
    <cellStyle name="Hyperlink" xfId="5072" builtinId="8" hidden="1"/>
    <cellStyle name="Hyperlink" xfId="5074" builtinId="8" hidden="1"/>
    <cellStyle name="Hyperlink" xfId="5076" builtinId="8" hidden="1"/>
    <cellStyle name="Hyperlink" xfId="5078" builtinId="8" hidden="1"/>
    <cellStyle name="Hyperlink" xfId="5080" builtinId="8" hidden="1"/>
    <cellStyle name="Hyperlink" xfId="5082" builtinId="8" hidden="1"/>
    <cellStyle name="Hyperlink" xfId="5084" builtinId="8" hidden="1"/>
    <cellStyle name="Hyperlink" xfId="5086" builtinId="8" hidden="1"/>
    <cellStyle name="Hyperlink" xfId="5088" builtinId="8" hidden="1"/>
    <cellStyle name="Hyperlink" xfId="5090" builtinId="8" hidden="1"/>
    <cellStyle name="Hyperlink" xfId="5092" builtinId="8" hidden="1"/>
    <cellStyle name="Hyperlink" xfId="5094" builtinId="8" hidden="1"/>
    <cellStyle name="Hyperlink" xfId="5097" builtinId="8" hidden="1"/>
    <cellStyle name="Hyperlink" xfId="5099" builtinId="8" hidden="1"/>
    <cellStyle name="Hyperlink" xfId="5101" builtinId="8" hidden="1"/>
    <cellStyle name="Hyperlink" xfId="5103" builtinId="8" hidden="1"/>
    <cellStyle name="Hyperlink" xfId="5105" builtinId="8" hidden="1"/>
    <cellStyle name="Hyperlink" xfId="5107" builtinId="8" hidden="1"/>
    <cellStyle name="Hyperlink" xfId="5109" builtinId="8" hidden="1"/>
    <cellStyle name="Hyperlink" xfId="5111" builtinId="8" hidden="1"/>
    <cellStyle name="Hyperlink" xfId="5113" builtinId="8" hidden="1"/>
    <cellStyle name="Hyperlink" xfId="5115" builtinId="8" hidden="1"/>
    <cellStyle name="Hyperlink" xfId="5117" builtinId="8" hidden="1"/>
    <cellStyle name="Hyperlink" xfId="5119" builtinId="8" hidden="1"/>
    <cellStyle name="Hyperlink" xfId="5121" builtinId="8" hidden="1"/>
    <cellStyle name="Hyperlink" xfId="5123" builtinId="8" hidden="1"/>
    <cellStyle name="Hyperlink" xfId="5125" builtinId="8" hidden="1"/>
    <cellStyle name="Hyperlink" xfId="5127" builtinId="8" hidden="1"/>
    <cellStyle name="Hyperlink" xfId="5129" builtinId="8" hidden="1"/>
    <cellStyle name="Hyperlink" xfId="5131" builtinId="8" hidden="1"/>
    <cellStyle name="Hyperlink" xfId="5133" builtinId="8" hidden="1"/>
    <cellStyle name="Hyperlink" xfId="5135" builtinId="8" hidden="1"/>
    <cellStyle name="Hyperlink" xfId="5137" builtinId="8" hidden="1"/>
    <cellStyle name="Hyperlink" xfId="5139" builtinId="8" hidden="1"/>
    <cellStyle name="Hyperlink" xfId="5141" builtinId="8" hidden="1"/>
    <cellStyle name="Hyperlink" xfId="5143" builtinId="8" hidden="1"/>
    <cellStyle name="Hyperlink" xfId="5145" builtinId="8" hidden="1"/>
    <cellStyle name="Hyperlink" xfId="5147" builtinId="8" hidden="1"/>
    <cellStyle name="Hyperlink" xfId="5149" builtinId="8" hidden="1"/>
    <cellStyle name="Hyperlink" xfId="5151" builtinId="8" hidden="1"/>
    <cellStyle name="Hyperlink" xfId="5153" builtinId="8" hidden="1"/>
    <cellStyle name="Hyperlink" xfId="5155" builtinId="8" hidden="1"/>
    <cellStyle name="Hyperlink" xfId="5157" builtinId="8" hidden="1"/>
    <cellStyle name="Hyperlink" xfId="5159" builtinId="8" hidden="1"/>
    <cellStyle name="Hyperlink" xfId="5161" builtinId="8" hidden="1"/>
    <cellStyle name="Hyperlink" xfId="5163" builtinId="8" hidden="1"/>
    <cellStyle name="Hyperlink" xfId="5165" builtinId="8" hidden="1"/>
    <cellStyle name="Hyperlink" xfId="5167" builtinId="8" hidden="1"/>
    <cellStyle name="Hyperlink" xfId="5169" builtinId="8" hidden="1"/>
    <cellStyle name="Hyperlink" xfId="5171" builtinId="8" hidden="1"/>
    <cellStyle name="Hyperlink" xfId="5173" builtinId="8" hidden="1"/>
    <cellStyle name="Hyperlink" xfId="5175" builtinId="8" hidden="1"/>
    <cellStyle name="Hyperlink" xfId="5177" builtinId="8" hidden="1"/>
    <cellStyle name="Hyperlink" xfId="5179" builtinId="8" hidden="1"/>
    <cellStyle name="Hyperlink" xfId="5181" builtinId="8" hidden="1"/>
    <cellStyle name="Hyperlink" xfId="5183" builtinId="8" hidden="1"/>
    <cellStyle name="Hyperlink" xfId="5185" builtinId="8" hidden="1"/>
    <cellStyle name="Hyperlink" xfId="5187" builtinId="8" hidden="1"/>
    <cellStyle name="Hyperlink" xfId="5189" builtinId="8" hidden="1"/>
    <cellStyle name="Hyperlink" xfId="5191" builtinId="8" hidden="1"/>
    <cellStyle name="Hyperlink" xfId="5193" builtinId="8" hidden="1"/>
    <cellStyle name="Hyperlink" xfId="5195" builtinId="8" hidden="1"/>
    <cellStyle name="Hyperlink" xfId="5197" builtinId="8" hidden="1"/>
    <cellStyle name="Hyperlink" xfId="5199" builtinId="8" hidden="1"/>
    <cellStyle name="Hyperlink" xfId="5201" builtinId="8" hidden="1"/>
    <cellStyle name="Hyperlink" xfId="5203" builtinId="8" hidden="1"/>
    <cellStyle name="Hyperlink" xfId="5205" builtinId="8" hidden="1"/>
    <cellStyle name="Hyperlink" xfId="5207" builtinId="8" hidden="1"/>
    <cellStyle name="Hyperlink" xfId="5209" builtinId="8" hidden="1"/>
    <cellStyle name="Hyperlink" xfId="5211" builtinId="8" hidden="1"/>
    <cellStyle name="Hyperlink" xfId="5213" builtinId="8" hidden="1"/>
    <cellStyle name="Hyperlink" xfId="5215" builtinId="8" hidden="1"/>
    <cellStyle name="Hyperlink" xfId="5217" builtinId="8" hidden="1"/>
    <cellStyle name="Hyperlink" xfId="5219" builtinId="8" hidden="1"/>
    <cellStyle name="Hyperlink" xfId="5221" builtinId="8" hidden="1"/>
    <cellStyle name="Hyperlink" xfId="5223" builtinId="8" hidden="1"/>
    <cellStyle name="Hyperlink" xfId="5225" builtinId="8" hidden="1"/>
    <cellStyle name="Hyperlink" xfId="5227" builtinId="8" hidden="1"/>
    <cellStyle name="Hyperlink" xfId="5229" builtinId="8" hidden="1"/>
    <cellStyle name="Hyperlink" xfId="5231" builtinId="8" hidden="1"/>
    <cellStyle name="Hyperlink" xfId="5233" builtinId="8" hidden="1"/>
    <cellStyle name="Hyperlink" xfId="5235" builtinId="8" hidden="1"/>
    <cellStyle name="Hyperlink" xfId="5237" builtinId="8" hidden="1"/>
    <cellStyle name="Hyperlink" xfId="5239" builtinId="8" hidden="1"/>
    <cellStyle name="Hyperlink" xfId="5241" builtinId="8" hidden="1"/>
    <cellStyle name="Hyperlink" xfId="5243" builtinId="8" hidden="1"/>
    <cellStyle name="Hyperlink" xfId="5245" builtinId="8" hidden="1"/>
    <cellStyle name="Hyperlink" xfId="5247" builtinId="8" hidden="1"/>
    <cellStyle name="Hyperlink" xfId="5249" builtinId="8" hidden="1"/>
    <cellStyle name="Hyperlink" xfId="5251" builtinId="8" hidden="1"/>
    <cellStyle name="Hyperlink" xfId="5253" builtinId="8" hidden="1"/>
    <cellStyle name="Hyperlink" xfId="5255" builtinId="8" hidden="1"/>
    <cellStyle name="Hyperlink" xfId="5257" builtinId="8" hidden="1"/>
    <cellStyle name="Hyperlink" xfId="5259" builtinId="8" hidden="1"/>
    <cellStyle name="Hyperlink" xfId="5261" builtinId="8" hidden="1"/>
    <cellStyle name="Hyperlink" xfId="5263" builtinId="8" hidden="1"/>
    <cellStyle name="Hyperlink" xfId="5265" builtinId="8" hidden="1"/>
    <cellStyle name="Hyperlink" xfId="5267" builtinId="8" hidden="1"/>
    <cellStyle name="Hyperlink" xfId="5269" builtinId="8" hidden="1"/>
    <cellStyle name="Hyperlink" xfId="5271" builtinId="8" hidden="1"/>
    <cellStyle name="Hyperlink" xfId="5273" builtinId="8" hidden="1"/>
    <cellStyle name="Hyperlink" xfId="5275" builtinId="8" hidden="1"/>
    <cellStyle name="Hyperlink" xfId="5277" builtinId="8" hidden="1"/>
    <cellStyle name="Hyperlink" xfId="5279" builtinId="8" hidden="1"/>
    <cellStyle name="Hyperlink" xfId="5281" builtinId="8" hidden="1"/>
    <cellStyle name="Hyperlink" xfId="5283" builtinId="8" hidden="1"/>
    <cellStyle name="Hyperlink" xfId="5285" builtinId="8" hidden="1"/>
    <cellStyle name="Hyperlink" xfId="5287" builtinId="8" hidden="1"/>
    <cellStyle name="Hyperlink" xfId="5289" builtinId="8" hidden="1"/>
    <cellStyle name="Hyperlink" xfId="5291" builtinId="8" hidden="1"/>
    <cellStyle name="Hyperlink" xfId="5293" builtinId="8" hidden="1"/>
    <cellStyle name="Hyperlink" xfId="5295" builtinId="8" hidden="1"/>
    <cellStyle name="Hyperlink" xfId="5297" builtinId="8" hidden="1"/>
    <cellStyle name="Hyperlink" xfId="5299" builtinId="8" hidden="1"/>
    <cellStyle name="Hyperlink" xfId="5301" builtinId="8" hidden="1"/>
    <cellStyle name="Hyperlink" xfId="5303" builtinId="8" hidden="1"/>
    <cellStyle name="Hyperlink" xfId="5305" builtinId="8" hidden="1"/>
    <cellStyle name="Hyperlink" xfId="5307" builtinId="8" hidden="1"/>
    <cellStyle name="Hyperlink" xfId="5309" builtinId="8" hidden="1"/>
    <cellStyle name="Hyperlink" xfId="5311" builtinId="8" hidden="1"/>
    <cellStyle name="Hyperlink" xfId="5313" builtinId="8" hidden="1"/>
    <cellStyle name="Hyperlink" xfId="5315" builtinId="8" hidden="1"/>
    <cellStyle name="Hyperlink" xfId="5317" builtinId="8" hidden="1"/>
    <cellStyle name="Hyperlink" xfId="5319" builtinId="8" hidden="1"/>
    <cellStyle name="Hyperlink" xfId="5321" builtinId="8" hidden="1"/>
    <cellStyle name="Hyperlink" xfId="5323" builtinId="8" hidden="1"/>
    <cellStyle name="Hyperlink" xfId="5325" builtinId="8" hidden="1"/>
    <cellStyle name="Hyperlink" xfId="5327" builtinId="8" hidden="1"/>
    <cellStyle name="Hyperlink" xfId="5329" builtinId="8" hidden="1"/>
    <cellStyle name="Hyperlink" xfId="5331" builtinId="8" hidden="1"/>
    <cellStyle name="Hyperlink" xfId="5333" builtinId="8" hidden="1"/>
    <cellStyle name="Hyperlink" xfId="5335" builtinId="8" hidden="1"/>
    <cellStyle name="Hyperlink" xfId="5337" builtinId="8" hidden="1"/>
    <cellStyle name="Hyperlink" xfId="5339" builtinId="8" hidden="1"/>
    <cellStyle name="Hyperlink" xfId="5341" builtinId="8" hidden="1"/>
    <cellStyle name="Hyperlink" xfId="5343" builtinId="8" hidden="1"/>
    <cellStyle name="Hyperlink" xfId="5345" builtinId="8" hidden="1"/>
    <cellStyle name="Hyperlink" xfId="5347" builtinId="8" hidden="1"/>
    <cellStyle name="Hyperlink" xfId="5349" builtinId="8" hidden="1"/>
    <cellStyle name="Hyperlink" xfId="5351" builtinId="8" hidden="1"/>
    <cellStyle name="Hyperlink" xfId="5353" builtinId="8" hidden="1"/>
    <cellStyle name="Hyperlink" xfId="5355" builtinId="8" hidden="1"/>
    <cellStyle name="Hyperlink" xfId="5357" builtinId="8" hidden="1"/>
    <cellStyle name="Hyperlink" xfId="5359" builtinId="8" hidden="1"/>
    <cellStyle name="Hyperlink" xfId="5361" builtinId="8" hidden="1"/>
    <cellStyle name="Hyperlink" xfId="5363" builtinId="8" hidden="1"/>
    <cellStyle name="Hyperlink" xfId="5365" builtinId="8" hidden="1"/>
    <cellStyle name="Hyperlink" xfId="5367" builtinId="8" hidden="1"/>
    <cellStyle name="Hyperlink" xfId="5369" builtinId="8" hidden="1"/>
    <cellStyle name="Hyperlink" xfId="5371" builtinId="8" hidden="1"/>
    <cellStyle name="Hyperlink" xfId="5373" builtinId="8" hidden="1"/>
    <cellStyle name="Hyperlink" xfId="5375" builtinId="8" hidden="1"/>
    <cellStyle name="Hyperlink" xfId="5377" builtinId="8" hidden="1"/>
    <cellStyle name="Hyperlink" xfId="5379" builtinId="8" hidden="1"/>
    <cellStyle name="Hyperlink" xfId="5381" builtinId="8" hidden="1"/>
    <cellStyle name="Hyperlink" xfId="5383" builtinId="8" hidden="1"/>
    <cellStyle name="Hyperlink" xfId="5385" builtinId="8" hidden="1"/>
    <cellStyle name="Hyperlink" xfId="5387" builtinId="8" hidden="1"/>
    <cellStyle name="Hyperlink" xfId="5389" builtinId="8" hidden="1"/>
    <cellStyle name="Hyperlink" xfId="5391" builtinId="8" hidden="1"/>
    <cellStyle name="Hyperlink" xfId="5393" builtinId="8" hidden="1"/>
    <cellStyle name="Hyperlink" xfId="5395" builtinId="8" hidden="1"/>
    <cellStyle name="Hyperlink" xfId="5397" builtinId="8" hidden="1"/>
    <cellStyle name="Hyperlink" xfId="5399" builtinId="8" hidden="1"/>
    <cellStyle name="Hyperlink" xfId="5401" builtinId="8" hidden="1"/>
    <cellStyle name="Hyperlink" xfId="5403" builtinId="8" hidden="1"/>
    <cellStyle name="Hyperlink" xfId="5405" builtinId="8" hidden="1"/>
    <cellStyle name="Hyperlink" xfId="5407" builtinId="8" hidden="1"/>
    <cellStyle name="Hyperlink" xfId="5409" builtinId="8" hidden="1"/>
    <cellStyle name="Hyperlink" xfId="5411" builtinId="8" hidden="1"/>
    <cellStyle name="Hyperlink" xfId="5413" builtinId="8" hidden="1"/>
    <cellStyle name="Hyperlink" xfId="5415" builtinId="8" hidden="1"/>
    <cellStyle name="Hyperlink" xfId="5417" builtinId="8" hidden="1"/>
    <cellStyle name="Hyperlink" xfId="5419" builtinId="8" hidden="1"/>
    <cellStyle name="Hyperlink" xfId="5421" builtinId="8" hidden="1"/>
    <cellStyle name="Hyperlink" xfId="5423" builtinId="8" hidden="1"/>
    <cellStyle name="Hyperlink" xfId="5425" builtinId="8" hidden="1"/>
    <cellStyle name="Hyperlink" xfId="5427" builtinId="8" hidden="1"/>
    <cellStyle name="Hyperlink" xfId="5429" builtinId="8" hidden="1"/>
    <cellStyle name="Hyperlink" xfId="5431" builtinId="8" hidden="1"/>
    <cellStyle name="Hyperlink" xfId="5433" builtinId="8" hidden="1"/>
    <cellStyle name="Hyperlink" xfId="5435" builtinId="8" hidden="1"/>
    <cellStyle name="Hyperlink" xfId="5437" builtinId="8" hidden="1"/>
    <cellStyle name="Hyperlink" xfId="5439" builtinId="8" hidden="1"/>
    <cellStyle name="Hyperlink" xfId="5441" builtinId="8" hidden="1"/>
    <cellStyle name="Hyperlink" xfId="5443" builtinId="8" hidden="1"/>
    <cellStyle name="Hyperlink" xfId="5445" builtinId="8" hidden="1"/>
    <cellStyle name="Hyperlink" xfId="5447" builtinId="8" hidden="1"/>
    <cellStyle name="Hyperlink" xfId="5449" builtinId="8" hidden="1"/>
    <cellStyle name="Hyperlink" xfId="5451" builtinId="8" hidden="1"/>
    <cellStyle name="Hyperlink" xfId="5453" builtinId="8" hidden="1"/>
    <cellStyle name="Hyperlink" xfId="5455" builtinId="8" hidden="1"/>
    <cellStyle name="Hyperlink" xfId="5457" builtinId="8" hidden="1"/>
    <cellStyle name="Hyperlink" xfId="5459" builtinId="8" hidden="1"/>
    <cellStyle name="Hyperlink" xfId="5461" builtinId="8" hidden="1"/>
    <cellStyle name="Hyperlink" xfId="5463" builtinId="8" hidden="1"/>
    <cellStyle name="Hyperlink" xfId="5465" builtinId="8" hidden="1"/>
    <cellStyle name="Hyperlink" xfId="5467" builtinId="8" hidden="1"/>
    <cellStyle name="Hyperlink" xfId="5469" builtinId="8" hidden="1"/>
    <cellStyle name="Hyperlink" xfId="5471" builtinId="8" hidden="1"/>
    <cellStyle name="Hyperlink" xfId="5473" builtinId="8" hidden="1"/>
    <cellStyle name="Hyperlink" xfId="5475" builtinId="8" hidden="1"/>
    <cellStyle name="Hyperlink" xfId="5477" builtinId="8" hidden="1"/>
    <cellStyle name="Hyperlink" xfId="5479" builtinId="8" hidden="1"/>
    <cellStyle name="Hyperlink" xfId="5481" builtinId="8" hidden="1"/>
    <cellStyle name="Hyperlink" xfId="5483" builtinId="8" hidden="1"/>
    <cellStyle name="Hyperlink" xfId="5485" builtinId="8" hidden="1"/>
    <cellStyle name="Hyperlink" xfId="5487" builtinId="8" hidden="1"/>
    <cellStyle name="Hyperlink" xfId="5489" builtinId="8" hidden="1"/>
    <cellStyle name="Hyperlink" xfId="5491" builtinId="8" hidden="1"/>
    <cellStyle name="Hyperlink" xfId="5493" builtinId="8" hidden="1"/>
    <cellStyle name="Hyperlink" xfId="5495" builtinId="8" hidden="1"/>
    <cellStyle name="Hyperlink" xfId="5497" builtinId="8" hidden="1"/>
    <cellStyle name="Hyperlink" xfId="5499" builtinId="8" hidden="1"/>
    <cellStyle name="Hyperlink" xfId="5501" builtinId="8" hidden="1"/>
    <cellStyle name="Hyperlink" xfId="5503" builtinId="8" hidden="1"/>
    <cellStyle name="Hyperlink" xfId="5505" builtinId="8" hidden="1"/>
    <cellStyle name="Hyperlink" xfId="5507" builtinId="8" hidden="1"/>
    <cellStyle name="Hyperlink" xfId="5509" builtinId="8" hidden="1"/>
    <cellStyle name="Hyperlink" xfId="5511" builtinId="8" hidden="1"/>
    <cellStyle name="Hyperlink" xfId="5513" builtinId="8" hidden="1"/>
    <cellStyle name="Hyperlink" xfId="5515" builtinId="8" hidden="1"/>
    <cellStyle name="Hyperlink" xfId="5517" builtinId="8" hidden="1"/>
    <cellStyle name="Hyperlink" xfId="5519" builtinId="8" hidden="1"/>
    <cellStyle name="Hyperlink" xfId="5521" builtinId="8" hidden="1"/>
    <cellStyle name="Hyperlink" xfId="5523" builtinId="8" hidden="1"/>
    <cellStyle name="Hyperlink" xfId="5525" builtinId="8" hidden="1"/>
    <cellStyle name="Hyperlink" xfId="5527" builtinId="8" hidden="1"/>
    <cellStyle name="Hyperlink" xfId="5529" builtinId="8" hidden="1"/>
    <cellStyle name="Hyperlink" xfId="5531" builtinId="8" hidden="1"/>
    <cellStyle name="Hyperlink" xfId="5533" builtinId="8" hidden="1"/>
    <cellStyle name="Hyperlink" xfId="5535" builtinId="8" hidden="1"/>
    <cellStyle name="Hyperlink" xfId="5537" builtinId="8" hidden="1"/>
    <cellStyle name="Hyperlink" xfId="5539" builtinId="8" hidden="1"/>
    <cellStyle name="Hyperlink" xfId="5541" builtinId="8" hidden="1"/>
    <cellStyle name="Hyperlink" xfId="5543" builtinId="8" hidden="1"/>
    <cellStyle name="Hyperlink" xfId="5545" builtinId="8" hidden="1"/>
    <cellStyle name="Hyperlink" xfId="5547" builtinId="8" hidden="1"/>
    <cellStyle name="Hyperlink" xfId="5549" builtinId="8" hidden="1"/>
    <cellStyle name="Hyperlink" xfId="5551" builtinId="8" hidden="1"/>
    <cellStyle name="Hyperlink" xfId="5553" builtinId="8" hidden="1"/>
    <cellStyle name="Hyperlink" xfId="5555" builtinId="8" hidden="1"/>
    <cellStyle name="Hyperlink" xfId="5557" builtinId="8" hidden="1"/>
    <cellStyle name="Hyperlink" xfId="5559" builtinId="8" hidden="1"/>
    <cellStyle name="Hyperlink" xfId="5561" builtinId="8" hidden="1"/>
    <cellStyle name="Hyperlink" xfId="5563" builtinId="8" hidden="1"/>
    <cellStyle name="Hyperlink" xfId="5565" builtinId="8" hidden="1"/>
    <cellStyle name="Hyperlink" xfId="5567" builtinId="8" hidden="1"/>
    <cellStyle name="Hyperlink" xfId="5569" builtinId="8" hidden="1"/>
    <cellStyle name="Hyperlink" xfId="5571" builtinId="8" hidden="1"/>
    <cellStyle name="Hyperlink" xfId="5573" builtinId="8" hidden="1"/>
    <cellStyle name="Hyperlink" xfId="5575" builtinId="8" hidden="1"/>
    <cellStyle name="Hyperlink" xfId="5577" builtinId="8" hidden="1"/>
    <cellStyle name="Hyperlink" xfId="5579" builtinId="8" hidden="1"/>
    <cellStyle name="Hyperlink" xfId="5581" builtinId="8" hidden="1"/>
    <cellStyle name="Hyperlink" xfId="5583" builtinId="8" hidden="1"/>
    <cellStyle name="Hyperlink" xfId="5585" builtinId="8" hidden="1"/>
    <cellStyle name="Hyperlink" xfId="5587" builtinId="8" hidden="1"/>
    <cellStyle name="Hyperlink" xfId="5589" builtinId="8" hidden="1"/>
    <cellStyle name="Hyperlink" xfId="5591" builtinId="8" hidden="1"/>
    <cellStyle name="Hyperlink" xfId="5593" builtinId="8" hidden="1"/>
    <cellStyle name="Hyperlink" xfId="5595" builtinId="8" hidden="1"/>
    <cellStyle name="Hyperlink" xfId="5597" builtinId="8" hidden="1"/>
    <cellStyle name="Hyperlink" xfId="5599" builtinId="8" hidden="1"/>
    <cellStyle name="Hyperlink" xfId="5601" builtinId="8" hidden="1"/>
    <cellStyle name="Hyperlink" xfId="5603" builtinId="8" hidden="1"/>
    <cellStyle name="Hyperlink" xfId="5605" builtinId="8" hidden="1"/>
    <cellStyle name="Hyperlink" xfId="5607" builtinId="8" hidden="1"/>
    <cellStyle name="Hyperlink" xfId="5609" builtinId="8" hidden="1"/>
    <cellStyle name="Hyperlink" xfId="5611" builtinId="8" hidden="1"/>
    <cellStyle name="Hyperlink" xfId="5613" builtinId="8" hidden="1"/>
    <cellStyle name="Hyperlink" xfId="5615" builtinId="8" hidden="1"/>
    <cellStyle name="Hyperlink" xfId="5617" builtinId="8" hidden="1"/>
    <cellStyle name="Hyperlink" xfId="5619" builtinId="8" hidden="1"/>
    <cellStyle name="Hyperlink" xfId="5621" builtinId="8" hidden="1"/>
    <cellStyle name="Hyperlink" xfId="5623" builtinId="8" hidden="1"/>
    <cellStyle name="Hyperlink" xfId="5625" builtinId="8" hidden="1"/>
    <cellStyle name="Hyperlink" xfId="5627" builtinId="8" hidden="1"/>
    <cellStyle name="Hyperlink" xfId="5629" builtinId="8" hidden="1"/>
    <cellStyle name="Hyperlink" xfId="5631" builtinId="8" hidden="1"/>
    <cellStyle name="Hyperlink" xfId="5633" builtinId="8" hidden="1"/>
    <cellStyle name="Hyperlink" xfId="5635" builtinId="8" hidden="1"/>
    <cellStyle name="Hyperlink" xfId="5637" builtinId="8" hidden="1"/>
    <cellStyle name="Hyperlink" xfId="5639" builtinId="8" hidden="1"/>
    <cellStyle name="Hyperlink" xfId="5641" builtinId="8" hidden="1"/>
    <cellStyle name="Hyperlink" xfId="5643" builtinId="8" hidden="1"/>
    <cellStyle name="Hyperlink" xfId="5645" builtinId="8" hidden="1"/>
    <cellStyle name="Hyperlink" xfId="5647" builtinId="8" hidden="1"/>
    <cellStyle name="Hyperlink" xfId="5649" builtinId="8" hidden="1"/>
    <cellStyle name="Hyperlink" xfId="5651" builtinId="8" hidden="1"/>
    <cellStyle name="Hyperlink" xfId="5653" builtinId="8" hidden="1"/>
    <cellStyle name="Hyperlink" xfId="5655" builtinId="8" hidden="1"/>
    <cellStyle name="Hyperlink" xfId="5657" builtinId="8" hidden="1"/>
    <cellStyle name="Hyperlink" xfId="5659" builtinId="8" hidden="1"/>
    <cellStyle name="Hyperlink" xfId="5661" builtinId="8" hidden="1"/>
    <cellStyle name="Hyperlink" xfId="5663" builtinId="8" hidden="1"/>
    <cellStyle name="Hyperlink" xfId="5665" builtinId="8" hidden="1"/>
    <cellStyle name="Hyperlink" xfId="5667" builtinId="8" hidden="1"/>
    <cellStyle name="Hyperlink" xfId="5669" builtinId="8" hidden="1"/>
    <cellStyle name="Hyperlink" xfId="5671" builtinId="8" hidden="1"/>
    <cellStyle name="Hyperlink" xfId="5673" builtinId="8" hidden="1"/>
    <cellStyle name="Hyperlink" xfId="5676" builtinId="8" hidden="1"/>
    <cellStyle name="Hyperlink" xfId="5678" builtinId="8" hidden="1"/>
    <cellStyle name="Hyperlink" xfId="5680" builtinId="8" hidden="1"/>
    <cellStyle name="Hyperlink" xfId="5687" builtinId="8" hidden="1"/>
    <cellStyle name="Hyperlink" xfId="5689" builtinId="8" hidden="1"/>
    <cellStyle name="Hyperlink" xfId="5697" builtinId="8" hidden="1"/>
    <cellStyle name="Hyperlink" xfId="5699" builtinId="8" hidden="1"/>
    <cellStyle name="Hyperlink" xfId="5701" builtinId="8" hidden="1"/>
    <cellStyle name="Hyperlink" xfId="5703" builtinId="8" hidden="1"/>
    <cellStyle name="Hyperlink" xfId="5705" builtinId="8" hidden="1"/>
    <cellStyle name="Hyperlink" xfId="5707" builtinId="8" hidden="1"/>
    <cellStyle name="Hyperlink" xfId="5709" builtinId="8" hidden="1"/>
    <cellStyle name="Hyperlink" xfId="5711" builtinId="8" hidden="1"/>
    <cellStyle name="Hyperlink" xfId="5747" builtinId="8" hidden="1"/>
    <cellStyle name="Hyperlink" xfId="5749" builtinId="8" hidden="1"/>
    <cellStyle name="Hyperlink" xfId="5751" builtinId="8" hidden="1"/>
    <cellStyle name="Hyperlink" xfId="5753" builtinId="8" hidden="1"/>
    <cellStyle name="Hyperlink" xfId="5755" builtinId="8" hidden="1"/>
    <cellStyle name="Hyperlink" xfId="5757" builtinId="8" hidden="1"/>
    <cellStyle name="Hyperlink" xfId="5759" builtinId="8" hidden="1"/>
    <cellStyle name="Hyperlink" xfId="5761" builtinId="8" hidden="1"/>
    <cellStyle name="Hyperlink" xfId="5763" builtinId="8" hidden="1"/>
    <cellStyle name="Hyperlink" xfId="5765" builtinId="8" hidden="1"/>
    <cellStyle name="Hyperlink" xfId="5767" builtinId="8" hidden="1"/>
    <cellStyle name="Hyperlink" xfId="5769" builtinId="8" hidden="1"/>
    <cellStyle name="Hyperlink" xfId="5771" builtinId="8" hidden="1"/>
    <cellStyle name="Hyperlink" xfId="5773" builtinId="8" hidden="1"/>
    <cellStyle name="Hyperlink" xfId="5775" builtinId="8" hidden="1"/>
    <cellStyle name="Hyperlink" xfId="5777" builtinId="8" hidden="1"/>
    <cellStyle name="Hyperlink" xfId="5779" builtinId="8" hidden="1"/>
    <cellStyle name="Hyperlink" xfId="5781" builtinId="8" hidden="1"/>
    <cellStyle name="Hyperlink" xfId="5783" builtinId="8" hidden="1"/>
    <cellStyle name="Hyperlink" xfId="5785" builtinId="8" hidden="1"/>
    <cellStyle name="Hyperlink" xfId="5787" builtinId="8" hidden="1"/>
    <cellStyle name="Hyperlink" xfId="5789" builtinId="8" hidden="1"/>
    <cellStyle name="Hyperlink" xfId="5791" builtinId="8" hidden="1"/>
    <cellStyle name="Hyperlink" xfId="5793" builtinId="8" hidden="1"/>
    <cellStyle name="Hyperlink" xfId="5795" builtinId="8" hidden="1"/>
    <cellStyle name="Hyperlink" xfId="5797" builtinId="8" hidden="1"/>
    <cellStyle name="Hyperlink" xfId="5799" builtinId="8" hidden="1"/>
    <cellStyle name="Hyperlink" xfId="5801" builtinId="8" hidden="1"/>
    <cellStyle name="Hyperlink" xfId="5803" builtinId="8" hidden="1"/>
    <cellStyle name="Hyperlink" xfId="5805" builtinId="8" hidden="1"/>
    <cellStyle name="Hyperlink" xfId="5807" builtinId="8" hidden="1"/>
    <cellStyle name="Hyperlink" xfId="5809" builtinId="8" hidden="1"/>
    <cellStyle name="Hyperlink" xfId="5811" builtinId="8" hidden="1"/>
    <cellStyle name="Hyperlink" xfId="5813" builtinId="8" hidden="1"/>
    <cellStyle name="Hyperlink" xfId="5815" builtinId="8" hidden="1"/>
    <cellStyle name="Hyperlink" xfId="5817" builtinId="8" hidden="1"/>
    <cellStyle name="Hyperlink" xfId="5819" builtinId="8" hidden="1"/>
    <cellStyle name="Hyperlink" xfId="5821" builtinId="8" hidden="1"/>
    <cellStyle name="Hyperlink" xfId="5823" builtinId="8" hidden="1"/>
    <cellStyle name="Hyperlink" xfId="5825" builtinId="8" hidden="1"/>
    <cellStyle name="Hyperlink" xfId="5827" builtinId="8" hidden="1"/>
    <cellStyle name="Hyperlink" xfId="5829" builtinId="8" hidden="1"/>
    <cellStyle name="Hyperlink" xfId="5837" builtinId="8" hidden="1"/>
    <cellStyle name="Hyperlink" xfId="5839" builtinId="8" hidden="1"/>
    <cellStyle name="Hyperlink" xfId="5841" builtinId="8" hidden="1"/>
    <cellStyle name="Hyperlink" xfId="5843" builtinId="8" hidden="1"/>
    <cellStyle name="Hyperlink" xfId="5845" builtinId="8" hidden="1"/>
    <cellStyle name="Hyperlink" xfId="5847" builtinId="8" hidden="1"/>
    <cellStyle name="Hyperlink" xfId="5849" builtinId="8" hidden="1"/>
    <cellStyle name="Hyperlink" xfId="5851" builtinId="8" hidden="1"/>
    <cellStyle name="Hyperlink" xfId="5853" builtinId="8" hidden="1"/>
    <cellStyle name="Hyperlink" xfId="5855" builtinId="8" hidden="1"/>
    <cellStyle name="Hyperlink" xfId="5857" builtinId="8" hidden="1"/>
    <cellStyle name="Hyperlink" xfId="5859" builtinId="8" hidden="1"/>
    <cellStyle name="Hyperlink" xfId="5861" builtinId="8" hidden="1"/>
    <cellStyle name="Hyperlink" xfId="5863" builtinId="8" hidden="1"/>
    <cellStyle name="Hyperlink" xfId="5865" builtinId="8" hidden="1"/>
    <cellStyle name="Hyperlink" xfId="5867" builtinId="8" hidden="1"/>
    <cellStyle name="Hyperlink" xfId="5869" builtinId="8" hidden="1"/>
    <cellStyle name="Hyperlink" xfId="5871" builtinId="8" hidden="1"/>
    <cellStyle name="Hyperlink" xfId="5873" builtinId="8" hidden="1"/>
    <cellStyle name="Hyperlink" xfId="5875" builtinId="8" hidden="1"/>
    <cellStyle name="Hyperlink" xfId="5877" builtinId="8" hidden="1"/>
    <cellStyle name="Hyperlink" xfId="5879" builtinId="8" hidden="1"/>
    <cellStyle name="Hyperlink" xfId="5881" builtinId="8" hidden="1"/>
    <cellStyle name="Hyperlink 2" xfId="5725" xr:uid="{00000000-0005-0000-0000-0000C6160000}"/>
    <cellStyle name="Hyperlink 3" xfId="5726" xr:uid="{00000000-0005-0000-0000-0000C7160000}"/>
    <cellStyle name="Input" xfId="5682" builtinId="20" customBuiltin="1"/>
    <cellStyle name="Normal" xfId="0" builtinId="0" customBuiltin="1"/>
    <cellStyle name="Normal 107" xfId="5727" xr:uid="{00000000-0005-0000-0000-0000CA160000}"/>
    <cellStyle name="Normal 2" xfId="1" xr:uid="{00000000-0005-0000-0000-0000CB160000}"/>
    <cellStyle name="Normal 2 2" xfId="5728" xr:uid="{00000000-0005-0000-0000-0000CC160000}"/>
    <cellStyle name="Normal 2 2 2" xfId="5729" xr:uid="{00000000-0005-0000-0000-0000CD160000}"/>
    <cellStyle name="Normal 2 2 3" xfId="5730" xr:uid="{00000000-0005-0000-0000-0000CE160000}"/>
    <cellStyle name="Normal 2 2 4" xfId="5692" xr:uid="{00000000-0005-0000-0000-0000CF160000}"/>
    <cellStyle name="Normal 2 2 4 2" xfId="5836" xr:uid="{00000000-0005-0000-0000-0000D0160000}"/>
    <cellStyle name="Normal 2 3" xfId="5696" xr:uid="{00000000-0005-0000-0000-0000D1160000}"/>
    <cellStyle name="Normal 2 4" xfId="3" xr:uid="{00000000-0005-0000-0000-0000D2160000}"/>
    <cellStyle name="Normal 2 4 2" xfId="5713" xr:uid="{00000000-0005-0000-0000-0000D3160000}"/>
    <cellStyle name="Normal 2 5" xfId="5731" xr:uid="{00000000-0005-0000-0000-0000D4160000}"/>
    <cellStyle name="Normal 3" xfId="5714" xr:uid="{00000000-0005-0000-0000-0000D5160000}"/>
    <cellStyle name="Normal 4" xfId="5732" xr:uid="{00000000-0005-0000-0000-0000D6160000}"/>
    <cellStyle name="Normal 5" xfId="4" xr:uid="{00000000-0005-0000-0000-0000D7160000}"/>
    <cellStyle name="Normal 6" xfId="5733" xr:uid="{00000000-0005-0000-0000-0000D8160000}"/>
    <cellStyle name="Normal 7" xfId="5883" xr:uid="{B20F81E7-3AF6-E143-8BB6-F2EBA4A84759}"/>
    <cellStyle name="Normal 7 2" xfId="5885" xr:uid="{792B2B0C-7B2D-624B-B4CD-0A9598746B0F}"/>
    <cellStyle name="Normal 9" xfId="5675" xr:uid="{00000000-0005-0000-0000-0000D9160000}"/>
    <cellStyle name="Note" xfId="5684" builtinId="10" customBuiltin="1"/>
    <cellStyle name="Note 2" xfId="5693" xr:uid="{00000000-0005-0000-0000-0000DB160000}"/>
    <cellStyle name="Note 2 2" xfId="5833" xr:uid="{00000000-0005-0000-0000-0000DC160000}"/>
    <cellStyle name="Note 3" xfId="5686" xr:uid="{00000000-0005-0000-0000-0000DD160000}"/>
    <cellStyle name="Per cent 2" xfId="5886" xr:uid="{406AD7EC-4D5C-2D47-8E0B-2357158E1526}"/>
    <cellStyle name="Percent" xfId="35" builtinId="5"/>
    <cellStyle name="Percent 10" xfId="5734" xr:uid="{00000000-0005-0000-0000-0000DF160000}"/>
    <cellStyle name="Percent 11" xfId="5735" xr:uid="{00000000-0005-0000-0000-0000E0160000}"/>
    <cellStyle name="Percent 12" xfId="196" xr:uid="{00000000-0005-0000-0000-0000E1160000}"/>
    <cellStyle name="Percent 12 3" xfId="5695" xr:uid="{00000000-0005-0000-0000-0000E2160000}"/>
    <cellStyle name="Percent 12 3 2" xfId="5831" xr:uid="{00000000-0005-0000-0000-0000E3160000}"/>
    <cellStyle name="Percent 13" xfId="726" xr:uid="{00000000-0005-0000-0000-0000E4160000}"/>
    <cellStyle name="Percent 14" xfId="1359" xr:uid="{00000000-0005-0000-0000-0000E5160000}"/>
    <cellStyle name="Percent 14 3" xfId="5694" xr:uid="{00000000-0005-0000-0000-0000E6160000}"/>
    <cellStyle name="Percent 14 3 2" xfId="5835" xr:uid="{00000000-0005-0000-0000-0000E7160000}"/>
    <cellStyle name="Percent 15" xfId="5884" xr:uid="{14240D41-144F-624F-B658-C5F1C1D98510}"/>
    <cellStyle name="Percent 16" xfId="2804" xr:uid="{00000000-0005-0000-0000-0000E8160000}"/>
    <cellStyle name="Percent 17" xfId="3319" xr:uid="{00000000-0005-0000-0000-0000E9160000}"/>
    <cellStyle name="Percent 18" xfId="3688" xr:uid="{00000000-0005-0000-0000-0000EA160000}"/>
    <cellStyle name="Percent 19" xfId="5096" xr:uid="{00000000-0005-0000-0000-0000EB160000}"/>
    <cellStyle name="Percent 2" xfId="5" xr:uid="{00000000-0005-0000-0000-0000EC160000}"/>
    <cellStyle name="Percent 3" xfId="6" xr:uid="{00000000-0005-0000-0000-0000ED160000}"/>
    <cellStyle name="Percent 4" xfId="5736" xr:uid="{00000000-0005-0000-0000-0000EE160000}"/>
    <cellStyle name="Percent 4 2" xfId="5737" xr:uid="{00000000-0005-0000-0000-0000EF160000}"/>
    <cellStyle name="Percent 5" xfId="5738" xr:uid="{00000000-0005-0000-0000-0000F0160000}"/>
    <cellStyle name="Percent 5 2" xfId="5739" xr:uid="{00000000-0005-0000-0000-0000F1160000}"/>
    <cellStyle name="Percent 5 2 2" xfId="5740" xr:uid="{00000000-0005-0000-0000-0000F2160000}"/>
    <cellStyle name="Percent 5 2 2 2" xfId="1361" xr:uid="{00000000-0005-0000-0000-0000F3160000}"/>
    <cellStyle name="Percent 5 3" xfId="2" xr:uid="{00000000-0005-0000-0000-0000F4160000}"/>
    <cellStyle name="Percent 5 3 2" xfId="197" xr:uid="{00000000-0005-0000-0000-0000F5160000}"/>
    <cellStyle name="Percent 5 3 2 3" xfId="5691" xr:uid="{00000000-0005-0000-0000-0000F6160000}"/>
    <cellStyle name="Percent 5 3 2 3 2" xfId="5832" xr:uid="{00000000-0005-0000-0000-0000F7160000}"/>
    <cellStyle name="Percent 5 3 3" xfId="1360" xr:uid="{00000000-0005-0000-0000-0000F8160000}"/>
    <cellStyle name="Percent 5 3 4" xfId="3689" xr:uid="{00000000-0005-0000-0000-0000F9160000}"/>
    <cellStyle name="Percent 6" xfId="5741" xr:uid="{00000000-0005-0000-0000-0000FA160000}"/>
    <cellStyle name="Percent 7" xfId="5742" xr:uid="{00000000-0005-0000-0000-0000FB160000}"/>
    <cellStyle name="Percent 8" xfId="5743" xr:uid="{00000000-0005-0000-0000-0000FC160000}"/>
    <cellStyle name="Percent 9" xfId="5744" xr:uid="{00000000-0005-0000-0000-0000FD160000}"/>
    <cellStyle name="rowfield" xfId="5745" xr:uid="{00000000-0005-0000-0000-0000FE160000}"/>
    <cellStyle name="Test" xfId="5746" xr:uid="{00000000-0005-0000-0000-0000FF160000}"/>
  </cellStyles>
  <dxfs count="0"/>
  <tableStyles count="0" defaultTableStyle="TableStyleMedium9" defaultPivotStyle="PivotStyleMedium4"/>
  <colors>
    <mruColors>
      <color rgb="FF0000FF"/>
      <color rgb="FF00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'B2.1.Sales.Mix.Input'!$M$6</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'B2.1.Sales.Mix.Input'!$N$6:$Y$6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901-7F41-8456-4EE5EB132843}"/>
            </c:ext>
          </c:extLst>
        </c:ser>
        <c:ser>
          <c:idx val="1"/>
          <c:order val="1"/>
          <c:tx>
            <c:strRef>
              <c:f>'B2.1.Sales.Mix.Input'!$M$7</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'B2.1.Sales.Mix.Input'!$N$7:$Y$7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901-7F41-8456-4EE5EB132843}"/>
            </c:ext>
          </c:extLst>
        </c:ser>
        <c:ser>
          <c:idx val="2"/>
          <c:order val="2"/>
          <c:tx>
            <c:strRef>
              <c:f>'B2.1.Sales.Mix.Input'!$M$8</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'B2.1.Sales.Mix.Input'!$N$8:$Y$8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901-7F41-8456-4EE5EB132843}"/>
            </c:ext>
          </c:extLst>
        </c:ser>
        <c:ser>
          <c:idx val="3"/>
          <c:order val="3"/>
          <c:tx>
            <c:strRef>
              <c:f>'B2.1.Sales.Mix.Input'!$M$9</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'B2.1.Sales.Mix.Input'!$N$9:$Y$9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6901-7F41-8456-4EE5EB132843}"/>
            </c:ext>
          </c:extLst>
        </c:ser>
        <c:ser>
          <c:idx val="4"/>
          <c:order val="4"/>
          <c:tx>
            <c:strRef>
              <c:f>'B2.1.Sales.Mix.Input'!$M$10</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'B2.1.Sales.Mix.Input'!$N$10:$Y$10</c:f>
              <c:numCache>
                <c:formatCode>0.0%</c:formatCode>
                <c:ptCount val="12"/>
                <c:pt idx="0">
                  <c:v>0.21999999999999997</c:v>
                </c:pt>
                <c:pt idx="1">
                  <c:v>0.19999999999999996</c:v>
                </c:pt>
                <c:pt idx="2">
                  <c:v>0.17999999999999994</c:v>
                </c:pt>
                <c:pt idx="3">
                  <c:v>0.15999999999999992</c:v>
                </c:pt>
                <c:pt idx="4">
                  <c:v>0.1399999999999999</c:v>
                </c:pt>
                <c:pt idx="5">
                  <c:v>0.11999999999999988</c:v>
                </c:pt>
                <c:pt idx="6">
                  <c:v>9.9999999999999978E-2</c:v>
                </c:pt>
                <c:pt idx="7">
                  <c:v>7.9999999999999988E-2</c:v>
                </c:pt>
                <c:pt idx="8">
                  <c:v>5.9999999999999991E-2</c:v>
                </c:pt>
                <c:pt idx="9">
                  <c:v>3.9999999999999994E-2</c:v>
                </c:pt>
                <c:pt idx="10">
                  <c:v>1.9999999999999997E-2</c:v>
                </c:pt>
                <c:pt idx="11">
                  <c:v>0</c:v>
                </c:pt>
              </c:numCache>
            </c:numRef>
          </c:val>
          <c:smooth val="0"/>
          <c:extLst>
            <c:ext xmlns:c16="http://schemas.microsoft.com/office/drawing/2014/chart" uri="{C3380CC4-5D6E-409C-BE32-E72D297353CC}">
              <c16:uniqueId val="{00000004-6901-7F41-8456-4EE5EB132843}"/>
            </c:ext>
          </c:extLst>
        </c:ser>
        <c:ser>
          <c:idx val="5"/>
          <c:order val="5"/>
          <c:tx>
            <c:strRef>
              <c:f>'B2.1.Sales.Mix.Input'!$M$11</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'B2.1.Sales.Mix.Input'!$N$11:$Y$11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6901-7F41-8456-4EE5EB132843}"/>
            </c:ext>
          </c:extLst>
        </c:ser>
        <c:ser>
          <c:idx val="6"/>
          <c:order val="6"/>
          <c:tx>
            <c:strRef>
              <c:f>'B2.1.Sales.Mix.Input'!$M$12</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'B2.1.Sales.Mix.Input'!$N$12:$Y$12</c:f>
              <c:numCache>
                <c:formatCode>0.0%</c:formatCode>
                <c:ptCount val="12"/>
                <c:pt idx="0">
                  <c:v>0.78</c:v>
                </c:pt>
                <c:pt idx="1">
                  <c:v>0.8</c:v>
                </c:pt>
                <c:pt idx="2">
                  <c:v>0.81</c:v>
                </c:pt>
                <c:pt idx="3">
                  <c:v>0.82000000000000006</c:v>
                </c:pt>
                <c:pt idx="4">
                  <c:v>0.83000000000000007</c:v>
                </c:pt>
                <c:pt idx="5">
                  <c:v>0.84000000000000008</c:v>
                </c:pt>
                <c:pt idx="6">
                  <c:v>0.85</c:v>
                </c:pt>
                <c:pt idx="7">
                  <c:v>0.86</c:v>
                </c:pt>
                <c:pt idx="8">
                  <c:v>0.87000000000000011</c:v>
                </c:pt>
                <c:pt idx="9">
                  <c:v>0.88</c:v>
                </c:pt>
                <c:pt idx="10">
                  <c:v>0.89</c:v>
                </c:pt>
                <c:pt idx="11">
                  <c:v>0.9</c:v>
                </c:pt>
              </c:numCache>
            </c:numRef>
          </c:val>
          <c:smooth val="0"/>
          <c:extLst>
            <c:ext xmlns:c16="http://schemas.microsoft.com/office/drawing/2014/chart" uri="{C3380CC4-5D6E-409C-BE32-E72D297353CC}">
              <c16:uniqueId val="{00000006-6901-7F41-8456-4EE5EB132843}"/>
            </c:ext>
          </c:extLst>
        </c:ser>
        <c:ser>
          <c:idx val="7"/>
          <c:order val="7"/>
          <c:tx>
            <c:strRef>
              <c:f>'B2.1.Sales.Mix.Input'!$M$13</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'B2.1.Sales.Mix.Input'!$N$13:$Y$13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6901-7F41-8456-4EE5EB132843}"/>
            </c:ext>
          </c:extLst>
        </c:ser>
        <c:ser>
          <c:idx val="8"/>
          <c:order val="8"/>
          <c:tx>
            <c:strRef>
              <c:f>'B2.1.Sales.Mix.Input'!$M$14</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'B2.1.Sales.Mix.Input'!$N$14:$Y$14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6901-7F41-8456-4EE5EB132843}"/>
            </c:ext>
          </c:extLst>
        </c:ser>
        <c:ser>
          <c:idx val="9"/>
          <c:order val="9"/>
          <c:tx>
            <c:strRef>
              <c:f>'B2.1.Sales.Mix.Input'!$M$15</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'B2.1.Sales.Mix.Input'!$N$15:$Y$15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6901-7F41-8456-4EE5EB132843}"/>
            </c:ext>
          </c:extLst>
        </c:ser>
        <c:ser>
          <c:idx val="10"/>
          <c:order val="10"/>
          <c:tx>
            <c:strRef>
              <c:f>'B2.1.Sales.Mix.Input'!$M$16</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'B2.1.Sales.Mix.Input'!$N$16:$Y$16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6901-7F41-8456-4EE5EB132843}"/>
            </c:ext>
          </c:extLst>
        </c:ser>
        <c:ser>
          <c:idx val="11"/>
          <c:order val="11"/>
          <c:tx>
            <c:strRef>
              <c:f>'B2.1.Sales.Mix.Input'!$M$17</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'B2.1.Sales.Mix.Input'!$N$17:$Y$17</c:f>
              <c:numCache>
                <c:formatCode>0.0%</c:formatCode>
                <c:ptCount val="12"/>
                <c:pt idx="0">
                  <c:v>0</c:v>
                </c:pt>
                <c:pt idx="1">
                  <c:v>0</c:v>
                </c:pt>
                <c:pt idx="2">
                  <c:v>0.01</c:v>
                </c:pt>
                <c:pt idx="3">
                  <c:v>0.02</c:v>
                </c:pt>
                <c:pt idx="4">
                  <c:v>0.03</c:v>
                </c:pt>
                <c:pt idx="5">
                  <c:v>0.04</c:v>
                </c:pt>
                <c:pt idx="6">
                  <c:v>0.05</c:v>
                </c:pt>
                <c:pt idx="7">
                  <c:v>6.0000000000000005E-2</c:v>
                </c:pt>
                <c:pt idx="8">
                  <c:v>7.0000000000000007E-2</c:v>
                </c:pt>
                <c:pt idx="9">
                  <c:v>0.08</c:v>
                </c:pt>
                <c:pt idx="10">
                  <c:v>0.09</c:v>
                </c:pt>
                <c:pt idx="11">
                  <c:v>0.1</c:v>
                </c:pt>
              </c:numCache>
            </c:numRef>
          </c:val>
          <c:smooth val="0"/>
          <c:extLst>
            <c:ext xmlns:c16="http://schemas.microsoft.com/office/drawing/2014/chart" uri="{C3380CC4-5D6E-409C-BE32-E72D297353CC}">
              <c16:uniqueId val="{0000000B-6901-7F41-8456-4EE5EB132843}"/>
            </c:ext>
          </c:extLst>
        </c:ser>
        <c:ser>
          <c:idx val="12"/>
          <c:order val="12"/>
          <c:tx>
            <c:strRef>
              <c:f>'B2.1.Sales.Mix.Input'!$M$18</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'B2.1.Sales.Mix.Input'!$N$18:$Y$18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901-7F41-8456-4EE5EB132843}"/>
            </c:ext>
          </c:extLst>
        </c:ser>
        <c:ser>
          <c:idx val="13"/>
          <c:order val="13"/>
          <c:tx>
            <c:strRef>
              <c:f>'B2.1.Sales.Mix.Input'!$M$19</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'B2.1.Sales.Mix.Input'!$N$19:$Y$19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6901-7F41-8456-4EE5EB132843}"/>
            </c:ext>
          </c:extLst>
        </c:ser>
        <c:dLbls>
          <c:showLegendKey val="0"/>
          <c:showVal val="0"/>
          <c:showCatName val="0"/>
          <c:showSerName val="0"/>
          <c:showPercent val="0"/>
          <c:showBubbleSize val="0"/>
        </c:dLbls>
        <c:smooth val="0"/>
        <c:axId val="2126080096"/>
        <c:axId val="2126082576"/>
      </c:lineChart>
      <c:catAx>
        <c:axId val="2126080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082576"/>
        <c:crosses val="autoZero"/>
        <c:auto val="1"/>
        <c:lblAlgn val="ctr"/>
        <c:lblOffset val="100"/>
        <c:noMultiLvlLbl val="0"/>
      </c:catAx>
      <c:valAx>
        <c:axId val="2126082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080096"/>
        <c:crosses val="autoZero"/>
        <c:crossBetween val="between"/>
      </c:valAx>
      <c:spPr>
        <a:noFill/>
        <a:ln>
          <a:noFill/>
        </a:ln>
        <a:effectLst/>
      </c:spPr>
    </c:plotArea>
    <c:legend>
      <c:legendPos val="r"/>
      <c:layout>
        <c:manualLayout>
          <c:xMode val="edge"/>
          <c:yMode val="edge"/>
          <c:x val="0.88909075347961442"/>
          <c:y val="3.0103801169590647E-2"/>
          <c:w val="0.10275715982155274"/>
          <c:h val="0.9546459064327484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'B2.1.Sales.Mix.Input'!$M$177</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'B2.1.Sales.Mix.Input'!$N$177:$Y$177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18A1-AB4D-BD45-8FE9EA0B2F82}"/>
            </c:ext>
          </c:extLst>
        </c:ser>
        <c:ser>
          <c:idx val="1"/>
          <c:order val="1"/>
          <c:tx>
            <c:strRef>
              <c:f>'B2.1.Sales.Mix.Input'!$M$178</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'B2.1.Sales.Mix.Input'!$N$178:$Y$178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18A1-AB4D-BD45-8FE9EA0B2F82}"/>
            </c:ext>
          </c:extLst>
        </c:ser>
        <c:ser>
          <c:idx val="2"/>
          <c:order val="2"/>
          <c:tx>
            <c:strRef>
              <c:f>'B2.1.Sales.Mix.Input'!$M$179</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'B2.1.Sales.Mix.Input'!$N$179:$Y$179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8A1-AB4D-BD45-8FE9EA0B2F82}"/>
            </c:ext>
          </c:extLst>
        </c:ser>
        <c:ser>
          <c:idx val="3"/>
          <c:order val="3"/>
          <c:tx>
            <c:strRef>
              <c:f>'B2.1.Sales.Mix.Input'!$M$180</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'B2.1.Sales.Mix.Input'!$N$180:$Y$180</c:f>
              <c:numCache>
                <c:formatCode>0.0%</c:formatCode>
                <c:ptCount val="12"/>
                <c:pt idx="0">
                  <c:v>0.77500000000000002</c:v>
                </c:pt>
                <c:pt idx="1">
                  <c:v>0.7</c:v>
                </c:pt>
                <c:pt idx="2">
                  <c:v>0.59</c:v>
                </c:pt>
                <c:pt idx="3">
                  <c:v>0.48</c:v>
                </c:pt>
                <c:pt idx="4">
                  <c:v>0.37</c:v>
                </c:pt>
                <c:pt idx="5">
                  <c:v>0.26</c:v>
                </c:pt>
                <c:pt idx="6">
                  <c:v>0.14999999999999991</c:v>
                </c:pt>
                <c:pt idx="7">
                  <c:v>0.11999999999999988</c:v>
                </c:pt>
                <c:pt idx="8">
                  <c:v>8.9999999999999858E-2</c:v>
                </c:pt>
                <c:pt idx="9">
                  <c:v>5.9999999999999942E-2</c:v>
                </c:pt>
                <c:pt idx="10">
                  <c:v>2.9999999999999916E-2</c:v>
                </c:pt>
                <c:pt idx="11">
                  <c:v>0</c:v>
                </c:pt>
              </c:numCache>
            </c:numRef>
          </c:val>
          <c:smooth val="0"/>
          <c:extLst>
            <c:ext xmlns:c16="http://schemas.microsoft.com/office/drawing/2014/chart" uri="{C3380CC4-5D6E-409C-BE32-E72D297353CC}">
              <c16:uniqueId val="{00000003-18A1-AB4D-BD45-8FE9EA0B2F82}"/>
            </c:ext>
          </c:extLst>
        </c:ser>
        <c:ser>
          <c:idx val="4"/>
          <c:order val="4"/>
          <c:tx>
            <c:strRef>
              <c:f>'B2.1.Sales.Mix.Input'!$M$181</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'B2.1.Sales.Mix.Input'!$N$181:$Y$181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18A1-AB4D-BD45-8FE9EA0B2F82}"/>
            </c:ext>
          </c:extLst>
        </c:ser>
        <c:ser>
          <c:idx val="5"/>
          <c:order val="5"/>
          <c:tx>
            <c:strRef>
              <c:f>'B2.1.Sales.Mix.Input'!$M$182</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'B2.1.Sales.Mix.Input'!$N$182:$Y$182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18A1-AB4D-BD45-8FE9EA0B2F82}"/>
            </c:ext>
          </c:extLst>
        </c:ser>
        <c:ser>
          <c:idx val="6"/>
          <c:order val="6"/>
          <c:tx>
            <c:strRef>
              <c:f>'B2.1.Sales.Mix.Input'!$M$183</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'B2.1.Sales.Mix.Input'!$N$183:$Y$183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18A1-AB4D-BD45-8FE9EA0B2F82}"/>
            </c:ext>
          </c:extLst>
        </c:ser>
        <c:ser>
          <c:idx val="7"/>
          <c:order val="7"/>
          <c:tx>
            <c:strRef>
              <c:f>'B2.1.Sales.Mix.Input'!$M$184</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'B2.1.Sales.Mix.Input'!$N$184:$Y$184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18A1-AB4D-BD45-8FE9EA0B2F82}"/>
            </c:ext>
          </c:extLst>
        </c:ser>
        <c:ser>
          <c:idx val="8"/>
          <c:order val="8"/>
          <c:tx>
            <c:strRef>
              <c:f>'B2.1.Sales.Mix.Input'!$M$185</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'B2.1.Sales.Mix.Input'!$N$185:$Y$185</c:f>
              <c:numCache>
                <c:formatCode>0.0%</c:formatCode>
                <c:ptCount val="12"/>
                <c:pt idx="0">
                  <c:v>0.22499999999999998</c:v>
                </c:pt>
                <c:pt idx="1">
                  <c:v>0.3</c:v>
                </c:pt>
                <c:pt idx="2">
                  <c:v>0.4</c:v>
                </c:pt>
                <c:pt idx="3">
                  <c:v>0.5</c:v>
                </c:pt>
                <c:pt idx="4">
                  <c:v>0.6</c:v>
                </c:pt>
                <c:pt idx="5">
                  <c:v>0.7</c:v>
                </c:pt>
                <c:pt idx="6">
                  <c:v>0.8</c:v>
                </c:pt>
                <c:pt idx="7">
                  <c:v>0.82000000000000006</c:v>
                </c:pt>
                <c:pt idx="8">
                  <c:v>0.84000000000000008</c:v>
                </c:pt>
                <c:pt idx="9">
                  <c:v>0.8600000000000001</c:v>
                </c:pt>
                <c:pt idx="10">
                  <c:v>0.88000000000000012</c:v>
                </c:pt>
                <c:pt idx="11">
                  <c:v>0.9</c:v>
                </c:pt>
              </c:numCache>
            </c:numRef>
          </c:val>
          <c:smooth val="0"/>
          <c:extLst>
            <c:ext xmlns:c16="http://schemas.microsoft.com/office/drawing/2014/chart" uri="{C3380CC4-5D6E-409C-BE32-E72D297353CC}">
              <c16:uniqueId val="{00000008-18A1-AB4D-BD45-8FE9EA0B2F82}"/>
            </c:ext>
          </c:extLst>
        </c:ser>
        <c:ser>
          <c:idx val="9"/>
          <c:order val="9"/>
          <c:tx>
            <c:strRef>
              <c:f>'B2.1.Sales.Mix.Input'!$M$186</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'B2.1.Sales.Mix.Input'!$N$186:$Y$186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18A1-AB4D-BD45-8FE9EA0B2F82}"/>
            </c:ext>
          </c:extLst>
        </c:ser>
        <c:ser>
          <c:idx val="10"/>
          <c:order val="10"/>
          <c:tx>
            <c:strRef>
              <c:f>'B2.1.Sales.Mix.Input'!$M$187</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'B2.1.Sales.Mix.Input'!$N$187:$Y$187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18A1-AB4D-BD45-8FE9EA0B2F82}"/>
            </c:ext>
          </c:extLst>
        </c:ser>
        <c:ser>
          <c:idx val="11"/>
          <c:order val="11"/>
          <c:tx>
            <c:strRef>
              <c:f>'B2.1.Sales.Mix.Input'!$M$188</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'B2.1.Sales.Mix.Input'!$N$188:$Y$188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18A1-AB4D-BD45-8FE9EA0B2F82}"/>
            </c:ext>
          </c:extLst>
        </c:ser>
        <c:ser>
          <c:idx val="12"/>
          <c:order val="12"/>
          <c:tx>
            <c:strRef>
              <c:f>'B2.1.Sales.Mix.Input'!$M$189</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'B2.1.Sales.Mix.Input'!$N$189:$Y$189</c:f>
              <c:numCache>
                <c:formatCode>0.0%</c:formatCode>
                <c:ptCount val="12"/>
                <c:pt idx="0">
                  <c:v>0</c:v>
                </c:pt>
                <c:pt idx="1">
                  <c:v>0</c:v>
                </c:pt>
                <c:pt idx="2">
                  <c:v>0.01</c:v>
                </c:pt>
                <c:pt idx="3">
                  <c:v>0.02</c:v>
                </c:pt>
                <c:pt idx="4">
                  <c:v>0.03</c:v>
                </c:pt>
                <c:pt idx="5">
                  <c:v>0.04</c:v>
                </c:pt>
                <c:pt idx="6">
                  <c:v>0.05</c:v>
                </c:pt>
                <c:pt idx="7">
                  <c:v>6.0000000000000005E-2</c:v>
                </c:pt>
                <c:pt idx="8">
                  <c:v>7.0000000000000007E-2</c:v>
                </c:pt>
                <c:pt idx="9">
                  <c:v>0.08</c:v>
                </c:pt>
                <c:pt idx="10">
                  <c:v>0.09</c:v>
                </c:pt>
                <c:pt idx="11">
                  <c:v>0.1</c:v>
                </c:pt>
              </c:numCache>
            </c:numRef>
          </c:val>
          <c:smooth val="0"/>
          <c:extLst>
            <c:ext xmlns:c16="http://schemas.microsoft.com/office/drawing/2014/chart" uri="{C3380CC4-5D6E-409C-BE32-E72D297353CC}">
              <c16:uniqueId val="{0000000C-18A1-AB4D-BD45-8FE9EA0B2F82}"/>
            </c:ext>
          </c:extLst>
        </c:ser>
        <c:ser>
          <c:idx val="13"/>
          <c:order val="13"/>
          <c:tx>
            <c:strRef>
              <c:f>'B2.1.Sales.Mix.Input'!$M$190</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'B2.1.Sales.Mix.Input'!$N$190:$Y$190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18A1-AB4D-BD45-8FE9EA0B2F82}"/>
            </c:ext>
          </c:extLst>
        </c:ser>
        <c:dLbls>
          <c:showLegendKey val="0"/>
          <c:showVal val="0"/>
          <c:showCatName val="0"/>
          <c:showSerName val="0"/>
          <c:showPercent val="0"/>
          <c:showBubbleSize val="0"/>
        </c:dLbls>
        <c:smooth val="0"/>
        <c:axId val="2123822656"/>
        <c:axId val="2123825136"/>
      </c:lineChart>
      <c:catAx>
        <c:axId val="2123822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825136"/>
        <c:crosses val="autoZero"/>
        <c:auto val="1"/>
        <c:lblAlgn val="ctr"/>
        <c:lblOffset val="100"/>
        <c:noMultiLvlLbl val="0"/>
      </c:catAx>
      <c:valAx>
        <c:axId val="21238251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822656"/>
        <c:crosses val="autoZero"/>
        <c:crossBetween val="between"/>
      </c:valAx>
      <c:spPr>
        <a:noFill/>
        <a:ln>
          <a:noFill/>
        </a:ln>
        <a:effectLst/>
      </c:spPr>
    </c:plotArea>
    <c:legend>
      <c:legendPos val="r"/>
      <c:layout>
        <c:manualLayout>
          <c:xMode val="edge"/>
          <c:yMode val="edge"/>
          <c:x val="0.88909075347961442"/>
          <c:y val="2.6390350877192988E-2"/>
          <c:w val="0.10275715982155273"/>
          <c:h val="0.8567010693857249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'B2.2.Sales.Mix.Output'!$M$6</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'B2.2.Sales.Mix.Output'!$N$6:$Y$6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E9A-4C44-9A3E-9508448BA99B}"/>
            </c:ext>
          </c:extLst>
        </c:ser>
        <c:ser>
          <c:idx val="1"/>
          <c:order val="1"/>
          <c:tx>
            <c:strRef>
              <c:f>'B2.2.Sales.Mix.Output'!$M$7</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'B2.2.Sales.Mix.Output'!$N$7:$Y$7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E9A-4C44-9A3E-9508448BA99B}"/>
            </c:ext>
          </c:extLst>
        </c:ser>
        <c:ser>
          <c:idx val="2"/>
          <c:order val="2"/>
          <c:tx>
            <c:strRef>
              <c:f>'B2.2.Sales.Mix.Output'!$M$8</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'B2.2.Sales.Mix.Output'!$N$8:$Y$8</c:f>
              <c:numCache>
                <c:formatCode>0.0%</c:formatCode>
                <c:ptCount val="12"/>
                <c:pt idx="0">
                  <c:v>0.16574926349541122</c:v>
                </c:pt>
                <c:pt idx="1">
                  <c:v>0.16699746591784334</c:v>
                </c:pt>
                <c:pt idx="2">
                  <c:v>0.16021257364525873</c:v>
                </c:pt>
                <c:pt idx="3">
                  <c:v>0.15514932537744322</c:v>
                </c:pt>
                <c:pt idx="4">
                  <c:v>0.14985364994782283</c:v>
                </c:pt>
                <c:pt idx="5">
                  <c:v>0.14433261888846555</c:v>
                </c:pt>
                <c:pt idx="6">
                  <c:v>0.13859349725774053</c:v>
                </c:pt>
                <c:pt idx="7">
                  <c:v>0.12720538649979118</c:v>
                </c:pt>
                <c:pt idx="8">
                  <c:v>0.115468393603104</c:v>
                </c:pt>
                <c:pt idx="9">
                  <c:v>0.10339305945401416</c:v>
                </c:pt>
                <c:pt idx="10">
                  <c:v>9.0989937045593272E-2</c:v>
                </c:pt>
                <c:pt idx="11">
                  <c:v>7.8269539427262294E-2</c:v>
                </c:pt>
              </c:numCache>
            </c:numRef>
          </c:val>
          <c:smooth val="0"/>
          <c:extLst>
            <c:ext xmlns:c16="http://schemas.microsoft.com/office/drawing/2014/chart" uri="{C3380CC4-5D6E-409C-BE32-E72D297353CC}">
              <c16:uniqueId val="{00000002-BE9A-4C44-9A3E-9508448BA99B}"/>
            </c:ext>
          </c:extLst>
        </c:ser>
        <c:ser>
          <c:idx val="3"/>
          <c:order val="3"/>
          <c:tx>
            <c:strRef>
              <c:f>'B2.2.Sales.Mix.Output'!$M$9</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'B2.2.Sales.Mix.Output'!$N$9:$Y$9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BE9A-4C44-9A3E-9508448BA99B}"/>
            </c:ext>
          </c:extLst>
        </c:ser>
        <c:ser>
          <c:idx val="4"/>
          <c:order val="4"/>
          <c:tx>
            <c:strRef>
              <c:f>'B2.2.Sales.Mix.Output'!$M$10</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'B2.2.Sales.Mix.Output'!$N$10:$Y$10</c:f>
              <c:numCache>
                <c:formatCode>0.0%</c:formatCode>
                <c:ptCount val="12"/>
                <c:pt idx="0">
                  <c:v>0.60121723945022398</c:v>
                </c:pt>
                <c:pt idx="1">
                  <c:v>0.61024795625676587</c:v>
                </c:pt>
                <c:pt idx="2">
                  <c:v>0.59340990299722063</c:v>
                </c:pt>
                <c:pt idx="3">
                  <c:v>0.58073677086063247</c:v>
                </c:pt>
                <c:pt idx="4">
                  <c:v>0.56776963641969713</c:v>
                </c:pt>
                <c:pt idx="5">
                  <c:v>0.55450575185452222</c:v>
                </c:pt>
                <c:pt idx="6">
                  <c:v>0.54094265287751009</c:v>
                </c:pt>
                <c:pt idx="7">
                  <c:v>0.5277683318374301</c:v>
                </c:pt>
                <c:pt idx="8">
                  <c:v>0.51426952118790847</c:v>
                </c:pt>
                <c:pt idx="9">
                  <c:v>0.5004414233467791</c:v>
                </c:pt>
                <c:pt idx="10">
                  <c:v>0.48627944660763039</c:v>
                </c:pt>
                <c:pt idx="11">
                  <c:v>0.47177918992806389</c:v>
                </c:pt>
              </c:numCache>
            </c:numRef>
          </c:val>
          <c:smooth val="0"/>
          <c:extLst>
            <c:ext xmlns:c16="http://schemas.microsoft.com/office/drawing/2014/chart" uri="{C3380CC4-5D6E-409C-BE32-E72D297353CC}">
              <c16:uniqueId val="{00000004-BE9A-4C44-9A3E-9508448BA99B}"/>
            </c:ext>
          </c:extLst>
        </c:ser>
        <c:ser>
          <c:idx val="5"/>
          <c:order val="5"/>
          <c:tx>
            <c:strRef>
              <c:f>'B2.2.Sales.Mix.Output'!$M$11</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'B2.2.Sales.Mix.Output'!$N$11:$Y$11</c:f>
              <c:numCache>
                <c:formatCode>0.0%</c:formatCode>
                <c:ptCount val="12"/>
                <c:pt idx="0">
                  <c:v>3.8656119586570385E-2</c:v>
                </c:pt>
                <c:pt idx="1">
                  <c:v>3.100842617845476E-2</c:v>
                </c:pt>
                <c:pt idx="2">
                  <c:v>3.1212285621790261E-2</c:v>
                </c:pt>
                <c:pt idx="3">
                  <c:v>3.177444152143722E-2</c:v>
                </c:pt>
                <c:pt idx="4">
                  <c:v>3.2330575800754137E-2</c:v>
                </c:pt>
                <c:pt idx="5">
                  <c:v>3.2880508565454131E-2</c:v>
                </c:pt>
                <c:pt idx="6">
                  <c:v>3.3424093329722022E-2</c:v>
                </c:pt>
                <c:pt idx="7">
                  <c:v>3.4005687011523754E-2</c:v>
                </c:pt>
                <c:pt idx="8">
                  <c:v>3.4583199683076299E-2</c:v>
                </c:pt>
                <c:pt idx="9">
                  <c:v>3.5156564507134815E-2</c:v>
                </c:pt>
                <c:pt idx="10">
                  <c:v>3.5725739607121068E-2</c:v>
                </c:pt>
                <c:pt idx="11">
                  <c:v>3.6290706917543374E-2</c:v>
                </c:pt>
              </c:numCache>
            </c:numRef>
          </c:val>
          <c:smooth val="0"/>
          <c:extLst>
            <c:ext xmlns:c16="http://schemas.microsoft.com/office/drawing/2014/chart" uri="{C3380CC4-5D6E-409C-BE32-E72D297353CC}">
              <c16:uniqueId val="{00000005-BE9A-4C44-9A3E-9508448BA99B}"/>
            </c:ext>
          </c:extLst>
        </c:ser>
        <c:ser>
          <c:idx val="6"/>
          <c:order val="6"/>
          <c:tx>
            <c:strRef>
              <c:f>'B2.2.Sales.Mix.Output'!$M$12</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'B2.2.Sales.Mix.Output'!$N$12:$Y$12</c:f>
              <c:numCache>
                <c:formatCode>0.0%</c:formatCode>
                <c:ptCount val="12"/>
                <c:pt idx="0">
                  <c:v>0.17600755816379463</c:v>
                </c:pt>
                <c:pt idx="1">
                  <c:v>0.17365428348193418</c:v>
                </c:pt>
                <c:pt idx="2">
                  <c:v>0.18946580655830803</c:v>
                </c:pt>
                <c:pt idx="3">
                  <c:v>0.19869266413841963</c:v>
                </c:pt>
                <c:pt idx="4">
                  <c:v>0.20832980189555267</c:v>
                </c:pt>
                <c:pt idx="5">
                  <c:v>0.21837823341372062</c:v>
                </c:pt>
                <c:pt idx="6">
                  <c:v>0.22883839771607728</c:v>
                </c:pt>
                <c:pt idx="7">
                  <c:v>0.24002409603113062</c:v>
                </c:pt>
                <c:pt idx="8">
                  <c:v>0.25165822899418178</c:v>
                </c:pt>
                <c:pt idx="9">
                  <c:v>0.26374221094918138</c:v>
                </c:pt>
                <c:pt idx="10">
                  <c:v>0.27627708347027796</c:v>
                </c:pt>
                <c:pt idx="11">
                  <c:v>0.28926355542516746</c:v>
                </c:pt>
              </c:numCache>
            </c:numRef>
          </c:val>
          <c:smooth val="0"/>
          <c:extLst>
            <c:ext xmlns:c16="http://schemas.microsoft.com/office/drawing/2014/chart" uri="{C3380CC4-5D6E-409C-BE32-E72D297353CC}">
              <c16:uniqueId val="{00000006-BE9A-4C44-9A3E-9508448BA99B}"/>
            </c:ext>
          </c:extLst>
        </c:ser>
        <c:ser>
          <c:idx val="7"/>
          <c:order val="7"/>
          <c:tx>
            <c:strRef>
              <c:f>'B2.2.Sales.Mix.Output'!$M$13</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'B2.2.Sales.Mix.Output'!$N$13:$Y$13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BE9A-4C44-9A3E-9508448BA99B}"/>
            </c:ext>
          </c:extLst>
        </c:ser>
        <c:ser>
          <c:idx val="8"/>
          <c:order val="8"/>
          <c:tx>
            <c:strRef>
              <c:f>'B2.2.Sales.Mix.Output'!$M$14</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'B2.2.Sales.Mix.Output'!$N$14:$Y$14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BE9A-4C44-9A3E-9508448BA99B}"/>
            </c:ext>
          </c:extLst>
        </c:ser>
        <c:ser>
          <c:idx val="9"/>
          <c:order val="9"/>
          <c:tx>
            <c:strRef>
              <c:f>'B2.2.Sales.Mix.Output'!$M$15</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'B2.2.Sales.Mix.Output'!$N$15:$Y$15</c:f>
              <c:numCache>
                <c:formatCode>0.0%</c:formatCode>
                <c:ptCount val="12"/>
                <c:pt idx="0">
                  <c:v>0</c:v>
                </c:pt>
                <c:pt idx="1">
                  <c:v>0</c:v>
                </c:pt>
                <c:pt idx="2">
                  <c:v>1.7605777323654805E-3</c:v>
                </c:pt>
                <c:pt idx="3">
                  <c:v>3.566651158102143E-3</c:v>
                </c:pt>
                <c:pt idx="4">
                  <c:v>5.4163969860658856E-3</c:v>
                </c:pt>
                <c:pt idx="5">
                  <c:v>7.3079807032134445E-3</c:v>
                </c:pt>
                <c:pt idx="6">
                  <c:v>9.2395664838493697E-3</c:v>
                </c:pt>
                <c:pt idx="7">
                  <c:v>1.3094672139684387E-2</c:v>
                </c:pt>
                <c:pt idx="8">
                  <c:v>1.7036320367671082E-2</c:v>
                </c:pt>
                <c:pt idx="9">
                  <c:v>2.1061549148039916E-2</c:v>
                </c:pt>
                <c:pt idx="10">
                  <c:v>2.5167429395589618E-2</c:v>
                </c:pt>
                <c:pt idx="11">
                  <c:v>2.9351077285223359E-2</c:v>
                </c:pt>
              </c:numCache>
            </c:numRef>
          </c:val>
          <c:smooth val="0"/>
          <c:extLst>
            <c:ext xmlns:c16="http://schemas.microsoft.com/office/drawing/2014/chart" uri="{C3380CC4-5D6E-409C-BE32-E72D297353CC}">
              <c16:uniqueId val="{00000009-BE9A-4C44-9A3E-9508448BA99B}"/>
            </c:ext>
          </c:extLst>
        </c:ser>
        <c:ser>
          <c:idx val="10"/>
          <c:order val="10"/>
          <c:tx>
            <c:strRef>
              <c:f>'B2.2.Sales.Mix.Output'!$M$16</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'B2.2.Sales.Mix.Output'!$N$16:$Y$16</c:f>
              <c:numCache>
                <c:formatCode>0.0%</c:formatCode>
                <c:ptCount val="12"/>
                <c:pt idx="0">
                  <c:v>0</c:v>
                </c:pt>
                <c:pt idx="1">
                  <c:v>0</c:v>
                </c:pt>
                <c:pt idx="2">
                  <c:v>1.7605777323654805E-3</c:v>
                </c:pt>
                <c:pt idx="3">
                  <c:v>3.566651158102143E-3</c:v>
                </c:pt>
                <c:pt idx="4">
                  <c:v>5.4163969860658856E-3</c:v>
                </c:pt>
                <c:pt idx="5">
                  <c:v>7.3079807032134445E-3</c:v>
                </c:pt>
                <c:pt idx="6">
                  <c:v>9.2395664838493697E-3</c:v>
                </c:pt>
                <c:pt idx="7">
                  <c:v>1.3094672139684387E-2</c:v>
                </c:pt>
                <c:pt idx="8">
                  <c:v>1.7036320367671082E-2</c:v>
                </c:pt>
                <c:pt idx="9">
                  <c:v>2.1061549148039916E-2</c:v>
                </c:pt>
                <c:pt idx="10">
                  <c:v>2.5167429395589618E-2</c:v>
                </c:pt>
                <c:pt idx="11">
                  <c:v>2.9351077285223359E-2</c:v>
                </c:pt>
              </c:numCache>
            </c:numRef>
          </c:val>
          <c:smooth val="0"/>
          <c:extLst>
            <c:ext xmlns:c16="http://schemas.microsoft.com/office/drawing/2014/chart" uri="{C3380CC4-5D6E-409C-BE32-E72D297353CC}">
              <c16:uniqueId val="{0000000A-BE9A-4C44-9A3E-9508448BA99B}"/>
            </c:ext>
          </c:extLst>
        </c:ser>
        <c:ser>
          <c:idx val="11"/>
          <c:order val="11"/>
          <c:tx>
            <c:strRef>
              <c:f>'B2.2.Sales.Mix.Output'!$M$17</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'B2.2.Sales.Mix.Output'!$N$17:$Y$17</c:f>
              <c:numCache>
                <c:formatCode>0.0%</c:formatCode>
                <c:ptCount val="12"/>
                <c:pt idx="0">
                  <c:v>9.6461738568729572E-3</c:v>
                </c:pt>
                <c:pt idx="1">
                  <c:v>9.302527853536427E-3</c:v>
                </c:pt>
                <c:pt idx="2">
                  <c:v>1.1614809318498617E-2</c:v>
                </c:pt>
                <c:pt idx="3">
                  <c:v>1.403021673250553E-2</c:v>
                </c:pt>
                <c:pt idx="4">
                  <c:v>1.6439816667865922E-2</c:v>
                </c:pt>
                <c:pt idx="5">
                  <c:v>1.884396928918038E-2</c:v>
                </c:pt>
                <c:pt idx="6">
                  <c:v>2.1243092883552542E-2</c:v>
                </c:pt>
                <c:pt idx="7">
                  <c:v>2.4229812406965825E-2</c:v>
                </c:pt>
                <c:pt idx="8">
                  <c:v>2.7232921972826004E-2</c:v>
                </c:pt>
                <c:pt idx="9">
                  <c:v>3.0252721726399864E-2</c:v>
                </c:pt>
                <c:pt idx="10">
                  <c:v>3.3289548975255448E-2</c:v>
                </c:pt>
                <c:pt idx="11">
                  <c:v>3.6343776446292789E-2</c:v>
                </c:pt>
              </c:numCache>
            </c:numRef>
          </c:val>
          <c:smooth val="0"/>
          <c:extLst>
            <c:ext xmlns:c16="http://schemas.microsoft.com/office/drawing/2014/chart" uri="{C3380CC4-5D6E-409C-BE32-E72D297353CC}">
              <c16:uniqueId val="{0000000B-BE9A-4C44-9A3E-9508448BA99B}"/>
            </c:ext>
          </c:extLst>
        </c:ser>
        <c:ser>
          <c:idx val="12"/>
          <c:order val="12"/>
          <c:tx>
            <c:strRef>
              <c:f>'B2.2.Sales.Mix.Output'!$M$18</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'B2.2.Sales.Mix.Output'!$N$18:$Y$18</c:f>
              <c:numCache>
                <c:formatCode>0.0%</c:formatCode>
                <c:ptCount val="12"/>
                <c:pt idx="0">
                  <c:v>8.723645447126907E-3</c:v>
                </c:pt>
                <c:pt idx="1">
                  <c:v>8.7893403114654416E-3</c:v>
                </c:pt>
                <c:pt idx="2">
                  <c:v>1.0563466394192884E-2</c:v>
                </c:pt>
                <c:pt idx="3">
                  <c:v>1.2483279053357501E-2</c:v>
                </c:pt>
                <c:pt idx="4">
                  <c:v>1.4443725296175694E-2</c:v>
                </c:pt>
                <c:pt idx="5">
                  <c:v>1.6442956582230252E-2</c:v>
                </c:pt>
                <c:pt idx="6">
                  <c:v>1.8479132967698739E-2</c:v>
                </c:pt>
                <c:pt idx="7">
                  <c:v>2.0577341933789753E-2</c:v>
                </c:pt>
                <c:pt idx="8">
                  <c:v>2.2715093823561443E-2</c:v>
                </c:pt>
                <c:pt idx="9">
                  <c:v>2.4890921720410811E-2</c:v>
                </c:pt>
                <c:pt idx="10">
                  <c:v>2.7103385502942674E-2</c:v>
                </c:pt>
                <c:pt idx="11">
                  <c:v>2.9351077285223359E-2</c:v>
                </c:pt>
              </c:numCache>
            </c:numRef>
          </c:val>
          <c:smooth val="0"/>
          <c:extLst>
            <c:ext xmlns:c16="http://schemas.microsoft.com/office/drawing/2014/chart" uri="{C3380CC4-5D6E-409C-BE32-E72D297353CC}">
              <c16:uniqueId val="{0000000C-BE9A-4C44-9A3E-9508448BA99B}"/>
            </c:ext>
          </c:extLst>
        </c:ser>
        <c:ser>
          <c:idx val="13"/>
          <c:order val="13"/>
          <c:tx>
            <c:strRef>
              <c:f>'B2.2.Sales.Mix.Output'!$M$19</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'B2.2.Sales.Mix.Output'!$N$19:$Y$19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BE9A-4C44-9A3E-9508448BA99B}"/>
            </c:ext>
          </c:extLst>
        </c:ser>
        <c:dLbls>
          <c:showLegendKey val="0"/>
          <c:showVal val="0"/>
          <c:showCatName val="0"/>
          <c:showSerName val="0"/>
          <c:showPercent val="0"/>
          <c:showBubbleSize val="0"/>
        </c:dLbls>
        <c:smooth val="0"/>
        <c:axId val="2126080096"/>
        <c:axId val="2126082576"/>
      </c:lineChart>
      <c:catAx>
        <c:axId val="2126080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082576"/>
        <c:crosses val="autoZero"/>
        <c:auto val="1"/>
        <c:lblAlgn val="ctr"/>
        <c:lblOffset val="100"/>
        <c:noMultiLvlLbl val="0"/>
      </c:catAx>
      <c:valAx>
        <c:axId val="21260825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0800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'B2.2.Sales.Mix.Output'!$M$25</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'B2.2.Sales.Mix.Output'!$N$25:$Y$25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D25-4C23-87C5-DC0B94ACB60E}"/>
            </c:ext>
          </c:extLst>
        </c:ser>
        <c:ser>
          <c:idx val="1"/>
          <c:order val="1"/>
          <c:tx>
            <c:strRef>
              <c:f>'B2.2.Sales.Mix.Output'!$M$26</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'B2.2.Sales.Mix.Output'!$N$26:$Y$26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D25-4C23-87C5-DC0B94ACB60E}"/>
            </c:ext>
          </c:extLst>
        </c:ser>
        <c:ser>
          <c:idx val="2"/>
          <c:order val="2"/>
          <c:tx>
            <c:strRef>
              <c:f>'B2.2.Sales.Mix.Output'!$M$27</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'B2.2.Sales.Mix.Output'!$N$27:$Y$27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6D25-4C23-87C5-DC0B94ACB60E}"/>
            </c:ext>
          </c:extLst>
        </c:ser>
        <c:ser>
          <c:idx val="3"/>
          <c:order val="3"/>
          <c:tx>
            <c:strRef>
              <c:f>'B2.2.Sales.Mix.Output'!$M$28</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'B2.2.Sales.Mix.Output'!$N$28:$Y$28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6D25-4C23-87C5-DC0B94ACB60E}"/>
            </c:ext>
          </c:extLst>
        </c:ser>
        <c:ser>
          <c:idx val="4"/>
          <c:order val="4"/>
          <c:tx>
            <c:strRef>
              <c:f>'B2.2.Sales.Mix.Output'!$M$29</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'B2.2.Sales.Mix.Output'!$N$29:$Y$29</c:f>
              <c:numCache>
                <c:formatCode>0.0%</c:formatCode>
                <c:ptCount val="12"/>
                <c:pt idx="0">
                  <c:v>0.33598158034562153</c:v>
                </c:pt>
                <c:pt idx="1">
                  <c:v>0.18291478743561684</c:v>
                </c:pt>
                <c:pt idx="2">
                  <c:v>0.15225486139842775</c:v>
                </c:pt>
                <c:pt idx="3">
                  <c:v>0.12118163180301075</c:v>
                </c:pt>
                <c:pt idx="4">
                  <c:v>8.9686684784088602E-2</c:v>
                </c:pt>
                <c:pt idx="5">
                  <c:v>5.7761376534646337E-2</c:v>
                </c:pt>
                <c:pt idx="6">
                  <c:v>2.5396825396825418E-2</c:v>
                </c:pt>
                <c:pt idx="7">
                  <c:v>2.0338046331690705E-2</c:v>
                </c:pt>
                <c:pt idx="8">
                  <c:v>1.5269005578350483E-2</c:v>
                </c:pt>
                <c:pt idx="9">
                  <c:v>1.0189671881489695E-2</c:v>
                </c:pt>
                <c:pt idx="10">
                  <c:v>5.1000138587333167E-3</c:v>
                </c:pt>
                <c:pt idx="11">
                  <c:v>0</c:v>
                </c:pt>
              </c:numCache>
            </c:numRef>
          </c:val>
          <c:smooth val="0"/>
          <c:extLst>
            <c:ext xmlns:c16="http://schemas.microsoft.com/office/drawing/2014/chart" uri="{C3380CC4-5D6E-409C-BE32-E72D297353CC}">
              <c16:uniqueId val="{00000004-6D25-4C23-87C5-DC0B94ACB60E}"/>
            </c:ext>
          </c:extLst>
        </c:ser>
        <c:ser>
          <c:idx val="5"/>
          <c:order val="5"/>
          <c:tx>
            <c:strRef>
              <c:f>'B2.2.Sales.Mix.Output'!$M$30</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'B2.2.Sales.Mix.Output'!$N$30:$Y$30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6D25-4C23-87C5-DC0B94ACB60E}"/>
            </c:ext>
          </c:extLst>
        </c:ser>
        <c:ser>
          <c:idx val="6"/>
          <c:order val="6"/>
          <c:tx>
            <c:strRef>
              <c:f>'B2.2.Sales.Mix.Output'!$M$31</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'B2.2.Sales.Mix.Output'!$N$31:$Y$31</c:f>
              <c:numCache>
                <c:formatCode>0.0%</c:formatCode>
                <c:ptCount val="12"/>
                <c:pt idx="0">
                  <c:v>0.66401841965437847</c:v>
                </c:pt>
                <c:pt idx="1">
                  <c:v>0.81663152838194863</c:v>
                </c:pt>
                <c:pt idx="2">
                  <c:v>0.84144238054043596</c:v>
                </c:pt>
                <c:pt idx="3">
                  <c:v>0.86658768926177754</c:v>
                </c:pt>
                <c:pt idx="4">
                  <c:v>0.89207426327627626</c:v>
                </c:pt>
                <c:pt idx="5">
                  <c:v>0.91790909738938775</c:v>
                </c:pt>
                <c:pt idx="6">
                  <c:v>0.94409937888198758</c:v>
                </c:pt>
                <c:pt idx="7">
                  <c:v>0.9450559572606273</c:v>
                </c:pt>
                <c:pt idx="8">
                  <c:v>0.94601447604997468</c:v>
                </c:pt>
                <c:pt idx="9">
                  <c:v>0.94697494116018288</c:v>
                </c:pt>
                <c:pt idx="10">
                  <c:v>0.94793735852543082</c:v>
                </c:pt>
                <c:pt idx="11">
                  <c:v>0.9489017341040461</c:v>
                </c:pt>
              </c:numCache>
            </c:numRef>
          </c:val>
          <c:smooth val="0"/>
          <c:extLst>
            <c:ext xmlns:c16="http://schemas.microsoft.com/office/drawing/2014/chart" uri="{C3380CC4-5D6E-409C-BE32-E72D297353CC}">
              <c16:uniqueId val="{00000006-6D25-4C23-87C5-DC0B94ACB60E}"/>
            </c:ext>
          </c:extLst>
        </c:ser>
        <c:ser>
          <c:idx val="7"/>
          <c:order val="7"/>
          <c:tx>
            <c:strRef>
              <c:f>'B2.2.Sales.Mix.Output'!$M$32</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'B2.2.Sales.Mix.Output'!$N$32:$Y$32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6D25-4C23-87C5-DC0B94ACB60E}"/>
            </c:ext>
          </c:extLst>
        </c:ser>
        <c:ser>
          <c:idx val="8"/>
          <c:order val="8"/>
          <c:tx>
            <c:strRef>
              <c:f>'B2.2.Sales.Mix.Output'!$M$33</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'B2.2.Sales.Mix.Output'!$N$33:$Y$33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6D25-4C23-87C5-DC0B94ACB60E}"/>
            </c:ext>
          </c:extLst>
        </c:ser>
        <c:ser>
          <c:idx val="9"/>
          <c:order val="9"/>
          <c:tx>
            <c:strRef>
              <c:f>'B2.2.Sales.Mix.Output'!$M$34</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'B2.2.Sales.Mix.Output'!$N$34:$Y$34</c:f>
              <c:numCache>
                <c:formatCode>0.0%</c:formatCode>
                <c:ptCount val="12"/>
                <c:pt idx="0">
                  <c:v>0</c:v>
                </c:pt>
                <c:pt idx="1">
                  <c:v>0</c:v>
                </c:pt>
                <c:pt idx="2">
                  <c:v>4.5672159863305913E-3</c:v>
                </c:pt>
                <c:pt idx="3">
                  <c:v>9.1959991994071261E-3</c:v>
                </c:pt>
                <c:pt idx="4">
                  <c:v>1.3887602999722248E-2</c:v>
                </c:pt>
                <c:pt idx="5">
                  <c:v>1.8643315000740249E-2</c:v>
                </c:pt>
                <c:pt idx="6">
                  <c:v>2.3464458247066944E-2</c:v>
                </c:pt>
                <c:pt idx="7">
                  <c:v>2.6619997236678485E-2</c:v>
                </c:pt>
                <c:pt idx="8">
                  <c:v>2.9781937208980688E-2</c:v>
                </c:pt>
                <c:pt idx="9">
                  <c:v>3.2950297660251981E-2</c:v>
                </c:pt>
                <c:pt idx="10">
                  <c:v>3.6125098166027637E-2</c:v>
                </c:pt>
                <c:pt idx="11">
                  <c:v>3.9306358381502884E-2</c:v>
                </c:pt>
              </c:numCache>
            </c:numRef>
          </c:val>
          <c:smooth val="0"/>
          <c:extLst>
            <c:ext xmlns:c16="http://schemas.microsoft.com/office/drawing/2014/chart" uri="{C3380CC4-5D6E-409C-BE32-E72D297353CC}">
              <c16:uniqueId val="{00000009-6D25-4C23-87C5-DC0B94ACB60E}"/>
            </c:ext>
          </c:extLst>
        </c:ser>
        <c:ser>
          <c:idx val="10"/>
          <c:order val="10"/>
          <c:tx>
            <c:strRef>
              <c:f>'B2.2.Sales.Mix.Output'!$M$35</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'B2.2.Sales.Mix.Output'!$N$35:$Y$35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6D25-4C23-87C5-DC0B94ACB60E}"/>
            </c:ext>
          </c:extLst>
        </c:ser>
        <c:ser>
          <c:idx val="11"/>
          <c:order val="11"/>
          <c:tx>
            <c:strRef>
              <c:f>'B2.2.Sales.Mix.Output'!$M$36</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'B2.2.Sales.Mix.Output'!$N$36:$Y$36</c:f>
              <c:numCache>
                <c:formatCode>0.0%</c:formatCode>
                <c:ptCount val="12"/>
                <c:pt idx="0">
                  <c:v>0</c:v>
                </c:pt>
                <c:pt idx="1">
                  <c:v>4.5368418243441592E-4</c:v>
                </c:pt>
                <c:pt idx="2">
                  <c:v>1.7355420748056244E-3</c:v>
                </c:pt>
                <c:pt idx="3">
                  <c:v>3.0346797358043517E-3</c:v>
                </c:pt>
                <c:pt idx="4">
                  <c:v>4.3514489399129703E-3</c:v>
                </c:pt>
                <c:pt idx="5">
                  <c:v>5.6862110752257753E-3</c:v>
                </c:pt>
                <c:pt idx="6">
                  <c:v>7.0393374741200831E-3</c:v>
                </c:pt>
                <c:pt idx="7">
                  <c:v>7.9859991710035452E-3</c:v>
                </c:pt>
                <c:pt idx="8">
                  <c:v>8.9345811626942058E-3</c:v>
                </c:pt>
                <c:pt idx="9">
                  <c:v>9.8850892980755951E-3</c:v>
                </c:pt>
                <c:pt idx="10">
                  <c:v>1.0837529449808292E-2</c:v>
                </c:pt>
                <c:pt idx="11">
                  <c:v>1.1791907514450865E-2</c:v>
                </c:pt>
              </c:numCache>
            </c:numRef>
          </c:val>
          <c:smooth val="0"/>
          <c:extLst>
            <c:ext xmlns:c16="http://schemas.microsoft.com/office/drawing/2014/chart" uri="{C3380CC4-5D6E-409C-BE32-E72D297353CC}">
              <c16:uniqueId val="{0000000B-6D25-4C23-87C5-DC0B94ACB60E}"/>
            </c:ext>
          </c:extLst>
        </c:ser>
        <c:ser>
          <c:idx val="12"/>
          <c:order val="12"/>
          <c:tx>
            <c:strRef>
              <c:f>'B2.2.Sales.Mix.Output'!$M$37</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'B2.2.Sales.Mix.Output'!$N$37:$Y$37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D25-4C23-87C5-DC0B94ACB60E}"/>
            </c:ext>
          </c:extLst>
        </c:ser>
        <c:ser>
          <c:idx val="13"/>
          <c:order val="13"/>
          <c:tx>
            <c:strRef>
              <c:f>'B2.2.Sales.Mix.Output'!$M$38</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'B2.2.Sales.Mix.Output'!$N$38:$Y$38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6D25-4C23-87C5-DC0B94ACB60E}"/>
            </c:ext>
          </c:extLst>
        </c:ser>
        <c:dLbls>
          <c:showLegendKey val="0"/>
          <c:showVal val="0"/>
          <c:showCatName val="0"/>
          <c:showSerName val="0"/>
          <c:showPercent val="0"/>
          <c:showBubbleSize val="0"/>
        </c:dLbls>
        <c:smooth val="0"/>
        <c:axId val="2126170192"/>
        <c:axId val="2126172672"/>
      </c:lineChart>
      <c:catAx>
        <c:axId val="21261701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172672"/>
        <c:crosses val="autoZero"/>
        <c:auto val="1"/>
        <c:lblAlgn val="ctr"/>
        <c:lblOffset val="100"/>
        <c:noMultiLvlLbl val="0"/>
      </c:catAx>
      <c:valAx>
        <c:axId val="2126172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1701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'B2.2.Sales.Mix.Output'!$M$44</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'B2.2.Sales.Mix.Output'!$N$44:$Y$44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E1E-4FB0-8996-B08A966006B4}"/>
            </c:ext>
          </c:extLst>
        </c:ser>
        <c:ser>
          <c:idx val="1"/>
          <c:order val="1"/>
          <c:tx>
            <c:strRef>
              <c:f>'B2.2.Sales.Mix.Output'!$M$45</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'B2.2.Sales.Mix.Output'!$N$45:$Y$45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E1E-4FB0-8996-B08A966006B4}"/>
            </c:ext>
          </c:extLst>
        </c:ser>
        <c:ser>
          <c:idx val="2"/>
          <c:order val="2"/>
          <c:tx>
            <c:strRef>
              <c:f>'B2.2.Sales.Mix.Output'!$M$46</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'B2.2.Sales.Mix.Output'!$N$46:$Y$46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E1E-4FB0-8996-B08A966006B4}"/>
            </c:ext>
          </c:extLst>
        </c:ser>
        <c:ser>
          <c:idx val="3"/>
          <c:order val="3"/>
          <c:tx>
            <c:strRef>
              <c:f>'B2.2.Sales.Mix.Output'!$M$47</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'B2.2.Sales.Mix.Output'!$N$47:$Y$47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E1E-4FB0-8996-B08A966006B4}"/>
            </c:ext>
          </c:extLst>
        </c:ser>
        <c:ser>
          <c:idx val="4"/>
          <c:order val="4"/>
          <c:tx>
            <c:strRef>
              <c:f>'B2.2.Sales.Mix.Output'!$M$48</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'B2.2.Sales.Mix.Output'!$N$48:$Y$48</c:f>
              <c:numCache>
                <c:formatCode>0.0%</c:formatCode>
                <c:ptCount val="12"/>
                <c:pt idx="0">
                  <c:v>0.86089322812911317</c:v>
                </c:pt>
                <c:pt idx="1">
                  <c:v>0.83161883352339416</c:v>
                </c:pt>
                <c:pt idx="2">
                  <c:v>0.77119242023879342</c:v>
                </c:pt>
                <c:pt idx="3">
                  <c:v>0.70964727561664143</c:v>
                </c:pt>
                <c:pt idx="4">
                  <c:v>0.64813372964591498</c:v>
                </c:pt>
                <c:pt idx="5">
                  <c:v>0.58664570837057473</c:v>
                </c:pt>
                <c:pt idx="6">
                  <c:v>0.52517698430095083</c:v>
                </c:pt>
                <c:pt idx="7">
                  <c:v>0.46124156812204692</c:v>
                </c:pt>
                <c:pt idx="8">
                  <c:v>0.3973805745019352</c:v>
                </c:pt>
                <c:pt idx="9">
                  <c:v>0.33359468500938949</c:v>
                </c:pt>
                <c:pt idx="10">
                  <c:v>0.26988456794150628</c:v>
                </c:pt>
                <c:pt idx="11">
                  <c:v>0.21189123081440242</c:v>
                </c:pt>
              </c:numCache>
            </c:numRef>
          </c:val>
          <c:smooth val="0"/>
          <c:extLst>
            <c:ext xmlns:c16="http://schemas.microsoft.com/office/drawing/2014/chart" uri="{C3380CC4-5D6E-409C-BE32-E72D297353CC}">
              <c16:uniqueId val="{00000004-2E1E-4FB0-8996-B08A966006B4}"/>
            </c:ext>
          </c:extLst>
        </c:ser>
        <c:ser>
          <c:idx val="5"/>
          <c:order val="5"/>
          <c:tx>
            <c:strRef>
              <c:f>'B2.2.Sales.Mix.Output'!$M$49</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'B2.2.Sales.Mix.Output'!$N$49:$Y$49</c:f>
              <c:numCache>
                <c:formatCode>0.0%</c:formatCode>
                <c:ptCount val="12"/>
                <c:pt idx="0">
                  <c:v>4.4920904111724773E-2</c:v>
                </c:pt>
                <c:pt idx="1">
                  <c:v>4.3760962379832784E-2</c:v>
                </c:pt>
                <c:pt idx="2">
                  <c:v>3.4371746343035338E-2</c:v>
                </c:pt>
                <c:pt idx="3">
                  <c:v>2.7033096778602841E-2</c:v>
                </c:pt>
                <c:pt idx="4">
                  <c:v>1.9674683552698208E-2</c:v>
                </c:pt>
                <c:pt idx="5">
                  <c:v>1.2301141239284738E-2</c:v>
                </c:pt>
                <c:pt idx="6">
                  <c:v>4.9172273842541898E-3</c:v>
                </c:pt>
                <c:pt idx="7">
                  <c:v>3.9011957958419163E-3</c:v>
                </c:pt>
                <c:pt idx="8">
                  <c:v>2.9009719616634854E-3</c:v>
                </c:pt>
                <c:pt idx="9">
                  <c:v>1.9170453763520513E-3</c:v>
                </c:pt>
                <c:pt idx="10">
                  <c:v>9.4989738050932989E-4</c:v>
                </c:pt>
                <c:pt idx="11">
                  <c:v>0</c:v>
                </c:pt>
              </c:numCache>
            </c:numRef>
          </c:val>
          <c:smooth val="0"/>
          <c:extLst>
            <c:ext xmlns:c16="http://schemas.microsoft.com/office/drawing/2014/chart" uri="{C3380CC4-5D6E-409C-BE32-E72D297353CC}">
              <c16:uniqueId val="{00000005-2E1E-4FB0-8996-B08A966006B4}"/>
            </c:ext>
          </c:extLst>
        </c:ser>
        <c:ser>
          <c:idx val="6"/>
          <c:order val="6"/>
          <c:tx>
            <c:strRef>
              <c:f>'B2.2.Sales.Mix.Output'!$M$50</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'B2.2.Sales.Mix.Output'!$N$50:$Y$50</c:f>
              <c:numCache>
                <c:formatCode>0.0%</c:formatCode>
                <c:ptCount val="12"/>
                <c:pt idx="0">
                  <c:v>9.3758819488840933E-2</c:v>
                </c:pt>
                <c:pt idx="1">
                  <c:v>0.12405424027208944</c:v>
                </c:pt>
                <c:pt idx="2">
                  <c:v>0.17282335835178619</c:v>
                </c:pt>
                <c:pt idx="3">
                  <c:v>0.22067038919807225</c:v>
                </c:pt>
                <c:pt idx="4">
                  <c:v>0.26853388063344547</c:v>
                </c:pt>
                <c:pt idx="5">
                  <c:v>0.31641520432552045</c:v>
                </c:pt>
                <c:pt idx="6">
                  <c:v>0.36431575191218296</c:v>
                </c:pt>
                <c:pt idx="7">
                  <c:v>0.40537064624022262</c:v>
                </c:pt>
                <c:pt idx="8">
                  <c:v>0.44640077560966074</c:v>
                </c:pt>
                <c:pt idx="9">
                  <c:v>0.48740638995234786</c:v>
                </c:pt>
                <c:pt idx="10">
                  <c:v>0.52838774418487555</c:v>
                </c:pt>
                <c:pt idx="11">
                  <c:v>0.56934509837658642</c:v>
                </c:pt>
              </c:numCache>
            </c:numRef>
          </c:val>
          <c:smooth val="0"/>
          <c:extLst>
            <c:ext xmlns:c16="http://schemas.microsoft.com/office/drawing/2014/chart" uri="{C3380CC4-5D6E-409C-BE32-E72D297353CC}">
              <c16:uniqueId val="{00000006-2E1E-4FB0-8996-B08A966006B4}"/>
            </c:ext>
          </c:extLst>
        </c:ser>
        <c:ser>
          <c:idx val="7"/>
          <c:order val="7"/>
          <c:tx>
            <c:strRef>
              <c:f>'B2.2.Sales.Mix.Output'!$M$51</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'B2.2.Sales.Mix.Output'!$N$51:$Y$51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2E1E-4FB0-8996-B08A966006B4}"/>
            </c:ext>
          </c:extLst>
        </c:ser>
        <c:ser>
          <c:idx val="8"/>
          <c:order val="8"/>
          <c:tx>
            <c:strRef>
              <c:f>'B2.2.Sales.Mix.Output'!$M$52</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'B2.2.Sales.Mix.Output'!$N$52:$Y$52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2E1E-4FB0-8996-B08A966006B4}"/>
            </c:ext>
          </c:extLst>
        </c:ser>
        <c:ser>
          <c:idx val="9"/>
          <c:order val="9"/>
          <c:tx>
            <c:strRef>
              <c:f>'B2.2.Sales.Mix.Output'!$M$53</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'B2.2.Sales.Mix.Output'!$N$53:$Y$53</c:f>
              <c:numCache>
                <c:formatCode>0.0%</c:formatCode>
                <c:ptCount val="12"/>
                <c:pt idx="0">
                  <c:v>0</c:v>
                </c:pt>
                <c:pt idx="1">
                  <c:v>0</c:v>
                </c:pt>
                <c:pt idx="2">
                  <c:v>2.0850291196328585E-2</c:v>
                </c:pt>
                <c:pt idx="3">
                  <c:v>4.1675228769892055E-2</c:v>
                </c:pt>
                <c:pt idx="4">
                  <c:v>6.2474965204895171E-2</c:v>
                </c:pt>
                <c:pt idx="5">
                  <c:v>8.324966183406865E-2</c:v>
                </c:pt>
                <c:pt idx="6">
                  <c:v>0.10399948931489009</c:v>
                </c:pt>
                <c:pt idx="7">
                  <c:v>0.12631452050727041</c:v>
                </c:pt>
                <c:pt idx="8">
                  <c:v>0.14859470121897991</c:v>
                </c:pt>
                <c:pt idx="9">
                  <c:v>0.17083926041046024</c:v>
                </c:pt>
                <c:pt idx="10">
                  <c:v>0.19304742698159133</c:v>
                </c:pt>
                <c:pt idx="11">
                  <c:v>0.21521843194354584</c:v>
                </c:pt>
              </c:numCache>
            </c:numRef>
          </c:val>
          <c:smooth val="0"/>
          <c:extLst>
            <c:ext xmlns:c16="http://schemas.microsoft.com/office/drawing/2014/chart" uri="{C3380CC4-5D6E-409C-BE32-E72D297353CC}">
              <c16:uniqueId val="{00000009-2E1E-4FB0-8996-B08A966006B4}"/>
            </c:ext>
          </c:extLst>
        </c:ser>
        <c:ser>
          <c:idx val="10"/>
          <c:order val="10"/>
          <c:tx>
            <c:strRef>
              <c:f>'B2.2.Sales.Mix.Output'!$M$54</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'B2.2.Sales.Mix.Output'!$N$54:$Y$54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2E1E-4FB0-8996-B08A966006B4}"/>
            </c:ext>
          </c:extLst>
        </c:ser>
        <c:ser>
          <c:idx val="11"/>
          <c:order val="11"/>
          <c:tx>
            <c:strRef>
              <c:f>'B2.2.Sales.Mix.Output'!$M$55</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'B2.2.Sales.Mix.Output'!$N$55:$Y$55</c:f>
              <c:numCache>
                <c:formatCode>0.0%</c:formatCode>
                <c:ptCount val="12"/>
                <c:pt idx="0">
                  <c:v>4.5944675531838217E-5</c:v>
                </c:pt>
                <c:pt idx="1">
                  <c:v>3.5884706787347382E-5</c:v>
                </c:pt>
                <c:pt idx="2">
                  <c:v>7.6349424862875781E-5</c:v>
                </c:pt>
                <c:pt idx="3">
                  <c:v>1.1563985051065167E-4</c:v>
                </c:pt>
                <c:pt idx="4">
                  <c:v>1.5461582770231815E-4</c:v>
                </c:pt>
                <c:pt idx="5">
                  <c:v>1.9327227242430133E-4</c:v>
                </c:pt>
                <c:pt idx="6">
                  <c:v>2.3160424698246072E-4</c:v>
                </c:pt>
                <c:pt idx="7">
                  <c:v>2.3049894200660332E-4</c:v>
                </c:pt>
                <c:pt idx="8">
                  <c:v>2.2938011416959257E-4</c:v>
                </c:pt>
                <c:pt idx="9">
                  <c:v>2.2824805803411049E-4</c:v>
                </c:pt>
                <c:pt idx="10">
                  <c:v>2.2710309177736103E-4</c:v>
                </c:pt>
                <c:pt idx="11">
                  <c:v>2.2594555722765496E-4</c:v>
                </c:pt>
              </c:numCache>
            </c:numRef>
          </c:val>
          <c:smooth val="0"/>
          <c:extLst>
            <c:ext xmlns:c16="http://schemas.microsoft.com/office/drawing/2014/chart" uri="{C3380CC4-5D6E-409C-BE32-E72D297353CC}">
              <c16:uniqueId val="{0000000B-2E1E-4FB0-8996-B08A966006B4}"/>
            </c:ext>
          </c:extLst>
        </c:ser>
        <c:ser>
          <c:idx val="12"/>
          <c:order val="12"/>
          <c:tx>
            <c:strRef>
              <c:f>'B2.2.Sales.Mix.Output'!$M$56</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'B2.2.Sales.Mix.Output'!$N$56:$Y$56</c:f>
              <c:numCache>
                <c:formatCode>0.0%</c:formatCode>
                <c:ptCount val="12"/>
                <c:pt idx="0">
                  <c:v>3.8110359478925966E-4</c:v>
                </c:pt>
                <c:pt idx="1">
                  <c:v>5.3007911789646476E-4</c:v>
                </c:pt>
                <c:pt idx="2">
                  <c:v>6.8583444519365274E-4</c:v>
                </c:pt>
                <c:pt idx="3">
                  <c:v>8.5836978628066709E-4</c:v>
                </c:pt>
                <c:pt idx="4">
                  <c:v>1.0281251353437323E-3</c:v>
                </c:pt>
                <c:pt idx="5">
                  <c:v>1.1950119581270531E-3</c:v>
                </c:pt>
                <c:pt idx="6">
                  <c:v>1.3589428407393394E-3</c:v>
                </c:pt>
                <c:pt idx="7">
                  <c:v>2.9415703926114782E-3</c:v>
                </c:pt>
                <c:pt idx="8">
                  <c:v>4.4935965935911076E-3</c:v>
                </c:pt>
                <c:pt idx="9">
                  <c:v>6.0143711934162519E-3</c:v>
                </c:pt>
                <c:pt idx="10">
                  <c:v>7.5032604197401848E-3</c:v>
                </c:pt>
                <c:pt idx="11">
                  <c:v>3.3192933082376061E-3</c:v>
                </c:pt>
              </c:numCache>
            </c:numRef>
          </c:val>
          <c:smooth val="0"/>
          <c:extLst>
            <c:ext xmlns:c16="http://schemas.microsoft.com/office/drawing/2014/chart" uri="{C3380CC4-5D6E-409C-BE32-E72D297353CC}">
              <c16:uniqueId val="{0000000C-2E1E-4FB0-8996-B08A966006B4}"/>
            </c:ext>
          </c:extLst>
        </c:ser>
        <c:ser>
          <c:idx val="13"/>
          <c:order val="13"/>
          <c:tx>
            <c:strRef>
              <c:f>'B2.2.Sales.Mix.Output'!$M$57</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'B2.2.Sales.Mix.Output'!$N$57:$Y$57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2E1E-4FB0-8996-B08A966006B4}"/>
            </c:ext>
          </c:extLst>
        </c:ser>
        <c:dLbls>
          <c:showLegendKey val="0"/>
          <c:showVal val="0"/>
          <c:showCatName val="0"/>
          <c:showSerName val="0"/>
          <c:showPercent val="0"/>
          <c:showBubbleSize val="0"/>
        </c:dLbls>
        <c:smooth val="0"/>
        <c:axId val="2126243792"/>
        <c:axId val="2126246272"/>
      </c:lineChart>
      <c:catAx>
        <c:axId val="21262437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246272"/>
        <c:crosses val="autoZero"/>
        <c:auto val="1"/>
        <c:lblAlgn val="ctr"/>
        <c:lblOffset val="100"/>
        <c:noMultiLvlLbl val="0"/>
      </c:catAx>
      <c:valAx>
        <c:axId val="21262462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2437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'B2.2.Sales.Mix.Output'!$M$63</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'B2.2.Sales.Mix.Output'!$N$63:$Y$63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7E25-45D3-96CF-E9664A144D50}"/>
            </c:ext>
          </c:extLst>
        </c:ser>
        <c:ser>
          <c:idx val="1"/>
          <c:order val="1"/>
          <c:tx>
            <c:strRef>
              <c:f>'B2.2.Sales.Mix.Output'!$M$64</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'B2.2.Sales.Mix.Output'!$N$64:$Y$64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7E25-45D3-96CF-E9664A144D50}"/>
            </c:ext>
          </c:extLst>
        </c:ser>
        <c:ser>
          <c:idx val="2"/>
          <c:order val="2"/>
          <c:tx>
            <c:strRef>
              <c:f>'B2.2.Sales.Mix.Output'!$M$65</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'B2.2.Sales.Mix.Output'!$N$65:$Y$65</c:f>
              <c:numCache>
                <c:formatCode>0.0%</c:formatCode>
                <c:ptCount val="12"/>
                <c:pt idx="0">
                  <c:v>0.86303866606899171</c:v>
                </c:pt>
                <c:pt idx="1">
                  <c:v>0.82703282859642557</c:v>
                </c:pt>
                <c:pt idx="2">
                  <c:v>0.76979476032500949</c:v>
                </c:pt>
                <c:pt idx="3">
                  <c:v>0.7123514512271274</c:v>
                </c:pt>
                <c:pt idx="4">
                  <c:v>0.65471830634707295</c:v>
                </c:pt>
                <c:pt idx="5">
                  <c:v>0.59691022921272308</c:v>
                </c:pt>
                <c:pt idx="6">
                  <c:v>0.53894164443280101</c:v>
                </c:pt>
                <c:pt idx="7">
                  <c:v>0.43819163331993916</c:v>
                </c:pt>
                <c:pt idx="8">
                  <c:v>0.32872246916822734</c:v>
                </c:pt>
                <c:pt idx="9">
                  <c:v>0.21919787759733836</c:v>
                </c:pt>
                <c:pt idx="10">
                  <c:v>0.10962223920560631</c:v>
                </c:pt>
                <c:pt idx="11">
                  <c:v>0</c:v>
                </c:pt>
              </c:numCache>
            </c:numRef>
          </c:val>
          <c:smooth val="0"/>
          <c:extLst>
            <c:ext xmlns:c16="http://schemas.microsoft.com/office/drawing/2014/chart" uri="{C3380CC4-5D6E-409C-BE32-E72D297353CC}">
              <c16:uniqueId val="{00000002-7E25-45D3-96CF-E9664A144D50}"/>
            </c:ext>
          </c:extLst>
        </c:ser>
        <c:ser>
          <c:idx val="3"/>
          <c:order val="3"/>
          <c:tx>
            <c:strRef>
              <c:f>'B2.2.Sales.Mix.Output'!$M$66</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'B2.2.Sales.Mix.Output'!$N$66:$Y$66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7E25-45D3-96CF-E9664A144D50}"/>
            </c:ext>
          </c:extLst>
        </c:ser>
        <c:ser>
          <c:idx val="4"/>
          <c:order val="4"/>
          <c:tx>
            <c:strRef>
              <c:f>'B2.2.Sales.Mix.Output'!$M$67</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'B2.2.Sales.Mix.Output'!$N$67:$Y$67</c:f>
              <c:numCache>
                <c:formatCode>0.0%</c:formatCode>
                <c:ptCount val="12"/>
                <c:pt idx="0">
                  <c:v>6.3227704068576709E-2</c:v>
                </c:pt>
                <c:pt idx="1">
                  <c:v>6.1552729102395058E-2</c:v>
                </c:pt>
                <c:pt idx="2">
                  <c:v>5.186023130286798E-2</c:v>
                </c:pt>
                <c:pt idx="3">
                  <c:v>4.2315039687972955E-2</c:v>
                </c:pt>
                <c:pt idx="4">
                  <c:v>3.2904840660003397E-2</c:v>
                </c:pt>
                <c:pt idx="5">
                  <c:v>2.3617658470981805E-2</c:v>
                </c:pt>
                <c:pt idx="6">
                  <c:v>1.4441837994411372E-2</c:v>
                </c:pt>
                <c:pt idx="7">
                  <c:v>1.1475524172024779E-2</c:v>
                </c:pt>
                <c:pt idx="8">
                  <c:v>8.5485264135450375E-3</c:v>
                </c:pt>
                <c:pt idx="9">
                  <c:v>5.6605290610181238E-3</c:v>
                </c:pt>
                <c:pt idx="10">
                  <c:v>2.811161437549062E-3</c:v>
                </c:pt>
                <c:pt idx="11">
                  <c:v>0</c:v>
                </c:pt>
              </c:numCache>
            </c:numRef>
          </c:val>
          <c:smooth val="0"/>
          <c:extLst>
            <c:ext xmlns:c16="http://schemas.microsoft.com/office/drawing/2014/chart" uri="{C3380CC4-5D6E-409C-BE32-E72D297353CC}">
              <c16:uniqueId val="{00000004-7E25-45D3-96CF-E9664A144D50}"/>
            </c:ext>
          </c:extLst>
        </c:ser>
        <c:ser>
          <c:idx val="5"/>
          <c:order val="5"/>
          <c:tx>
            <c:strRef>
              <c:f>'B2.2.Sales.Mix.Output'!$M$68</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'B2.2.Sales.Mix.Output'!$N$68:$Y$68</c:f>
              <c:numCache>
                <c:formatCode>0.0%</c:formatCode>
                <c:ptCount val="12"/>
                <c:pt idx="0">
                  <c:v>1.2366381446187305E-2</c:v>
                </c:pt>
                <c:pt idx="1">
                  <c:v>1.2234704070092209E-2</c:v>
                </c:pt>
                <c:pt idx="2">
                  <c:v>9.6883891435187146E-3</c:v>
                </c:pt>
                <c:pt idx="3">
                  <c:v>7.1960305959973955E-3</c:v>
                </c:pt>
                <c:pt idx="4">
                  <c:v>4.7532903745056013E-3</c:v>
                </c:pt>
                <c:pt idx="5">
                  <c:v>2.3559692011677394E-3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7E25-45D3-96CF-E9664A144D50}"/>
            </c:ext>
          </c:extLst>
        </c:ser>
        <c:ser>
          <c:idx val="6"/>
          <c:order val="6"/>
          <c:tx>
            <c:strRef>
              <c:f>'B2.2.Sales.Mix.Output'!$M$69</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'B2.2.Sales.Mix.Output'!$N$69:$Y$69</c:f>
              <c:numCache>
                <c:formatCode>0.0%</c:formatCode>
                <c:ptCount val="12"/>
                <c:pt idx="0">
                  <c:v>6.5130123536812088E-3</c:v>
                </c:pt>
                <c:pt idx="1">
                  <c:v>1.0275779675516268E-2</c:v>
                </c:pt>
                <c:pt idx="2">
                  <c:v>1.5851044188538943E-2</c:v>
                </c:pt>
                <c:pt idx="3">
                  <c:v>2.1358368352566843E-2</c:v>
                </c:pt>
                <c:pt idx="4">
                  <c:v>2.6804881329606928E-2</c:v>
                </c:pt>
                <c:pt idx="5">
                  <c:v>3.2197528072660513E-2</c:v>
                </c:pt>
                <c:pt idx="6">
                  <c:v>3.7543080501738449E-2</c:v>
                </c:pt>
                <c:pt idx="7">
                  <c:v>3.2992131994571239E-2</c:v>
                </c:pt>
                <c:pt idx="8">
                  <c:v>3.7043614458695175E-2</c:v>
                </c:pt>
                <c:pt idx="9">
                  <c:v>4.1038835692381384E-2</c:v>
                </c:pt>
                <c:pt idx="10">
                  <c:v>4.497858300078502E-2</c:v>
                </c:pt>
                <c:pt idx="11">
                  <c:v>4.8863716095673297E-2</c:v>
                </c:pt>
              </c:numCache>
            </c:numRef>
          </c:val>
          <c:smooth val="0"/>
          <c:extLst>
            <c:ext xmlns:c16="http://schemas.microsoft.com/office/drawing/2014/chart" uri="{C3380CC4-5D6E-409C-BE32-E72D297353CC}">
              <c16:uniqueId val="{00000006-7E25-45D3-96CF-E9664A144D50}"/>
            </c:ext>
          </c:extLst>
        </c:ser>
        <c:ser>
          <c:idx val="7"/>
          <c:order val="7"/>
          <c:tx>
            <c:strRef>
              <c:f>'B2.2.Sales.Mix.Output'!$M$70</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'B2.2.Sales.Mix.Output'!$N$70:$Y$70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7E25-45D3-96CF-E9664A144D50}"/>
            </c:ext>
          </c:extLst>
        </c:ser>
        <c:ser>
          <c:idx val="8"/>
          <c:order val="8"/>
          <c:tx>
            <c:strRef>
              <c:f>'B2.2.Sales.Mix.Output'!$M$71</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'B2.2.Sales.Mix.Output'!$N$71:$Y$71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7E25-45D3-96CF-E9664A144D50}"/>
            </c:ext>
          </c:extLst>
        </c:ser>
        <c:ser>
          <c:idx val="9"/>
          <c:order val="9"/>
          <c:tx>
            <c:strRef>
              <c:f>'B2.2.Sales.Mix.Output'!$M$72</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'B2.2.Sales.Mix.Output'!$N$72:$Y$72</c:f>
              <c:numCache>
                <c:formatCode>0.0%</c:formatCode>
                <c:ptCount val="12"/>
                <c:pt idx="0">
                  <c:v>4.1841810902044918E-2</c:v>
                </c:pt>
                <c:pt idx="1">
                  <c:v>6.734843415689068E-2</c:v>
                </c:pt>
                <c:pt idx="2">
                  <c:v>8.7894386721773993E-2</c:v>
                </c:pt>
                <c:pt idx="3">
                  <c:v>0.10844221235695786</c:v>
                </c:pt>
                <c:pt idx="4">
                  <c:v>0.12899231377785941</c:v>
                </c:pt>
                <c:pt idx="5">
                  <c:v>0.14954510010721131</c:v>
                </c:pt>
                <c:pt idx="6">
                  <c:v>0.17010098737602139</c:v>
                </c:pt>
                <c:pt idx="7">
                  <c:v>0.19997672349472084</c:v>
                </c:pt>
                <c:pt idx="8">
                  <c:v>0.22983596881871393</c:v>
                </c:pt>
                <c:pt idx="9">
                  <c:v>0.25967881328422771</c:v>
                </c:pt>
                <c:pt idx="10">
                  <c:v>0.2895053842667234</c:v>
                </c:pt>
                <c:pt idx="11">
                  <c:v>0.31931584537907148</c:v>
                </c:pt>
              </c:numCache>
            </c:numRef>
          </c:val>
          <c:smooth val="0"/>
          <c:extLst>
            <c:ext xmlns:c16="http://schemas.microsoft.com/office/drawing/2014/chart" uri="{C3380CC4-5D6E-409C-BE32-E72D297353CC}">
              <c16:uniqueId val="{00000009-7E25-45D3-96CF-E9664A144D50}"/>
            </c:ext>
          </c:extLst>
        </c:ser>
        <c:ser>
          <c:idx val="10"/>
          <c:order val="10"/>
          <c:tx>
            <c:strRef>
              <c:f>'B2.2.Sales.Mix.Output'!$M$73</c:f>
              <c:strCache>
                <c:ptCount val="1"/>
                <c:pt idx="0">
                  <c:v>HFO-1234/1233</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'B2.2.Sales.Mix.Output'!$N$73:$Y$73</c:f>
              <c:numCache>
                <c:formatCode>0.0%</c:formatCode>
                <c:ptCount val="12"/>
                <c:pt idx="0">
                  <c:v>8.486262078211633E-3</c:v>
                </c:pt>
                <c:pt idx="1">
                  <c:v>1.6999926905908902E-2</c:v>
                </c:pt>
                <c:pt idx="2">
                  <c:v>5.9247933503989041E-2</c:v>
                </c:pt>
                <c:pt idx="3">
                  <c:v>0.10156873322507083</c:v>
                </c:pt>
                <c:pt idx="4">
                  <c:v>0.14395582849209154</c:v>
                </c:pt>
                <c:pt idx="5">
                  <c:v>0.1864029319042777</c:v>
                </c:pt>
                <c:pt idx="6">
                  <c:v>0.22890395543121098</c:v>
                </c:pt>
                <c:pt idx="7">
                  <c:v>0.30728268336706743</c:v>
                </c:pt>
                <c:pt idx="8">
                  <c:v>0.38575561759373023</c:v>
                </c:pt>
                <c:pt idx="9">
                  <c:v>0.46431795510263729</c:v>
                </c:pt>
                <c:pt idx="10">
                  <c:v>0.54296477560255063</c:v>
                </c:pt>
                <c:pt idx="11">
                  <c:v>0.62169103727287844</c:v>
                </c:pt>
              </c:numCache>
            </c:numRef>
          </c:val>
          <c:smooth val="0"/>
          <c:extLst>
            <c:ext xmlns:c16="http://schemas.microsoft.com/office/drawing/2014/chart" uri="{C3380CC4-5D6E-409C-BE32-E72D297353CC}">
              <c16:uniqueId val="{0000000A-7E25-45D3-96CF-E9664A144D50}"/>
            </c:ext>
          </c:extLst>
        </c:ser>
        <c:ser>
          <c:idx val="11"/>
          <c:order val="11"/>
          <c:tx>
            <c:strRef>
              <c:f>'B2.2.Sales.Mix.Output'!$M$74</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'B2.2.Sales.Mix.Output'!$N$74:$Y$74</c:f>
              <c:numCache>
                <c:formatCode>0.0%</c:formatCode>
                <c:ptCount val="12"/>
                <c:pt idx="0">
                  <c:v>2.5891224449722195E-5</c:v>
                </c:pt>
                <c:pt idx="1">
                  <c:v>2.8387256929336301E-5</c:v>
                </c:pt>
                <c:pt idx="2">
                  <c:v>3.6434780144538398E-5</c:v>
                </c:pt>
                <c:pt idx="3">
                  <c:v>4.4296945231545302E-5</c:v>
                </c:pt>
                <c:pt idx="4">
                  <c:v>5.1990164052608604E-5</c:v>
                </c:pt>
                <c:pt idx="5">
                  <c:v>5.9530261711579811E-5</c:v>
                </c:pt>
                <c:pt idx="6">
                  <c:v>6.6932505358366769E-5</c:v>
                </c:pt>
                <c:pt idx="7">
                  <c:v>7.9449822485229071E-5</c:v>
                </c:pt>
                <c:pt idx="8">
                  <c:v>9.1664703995096019E-5</c:v>
                </c:pt>
                <c:pt idx="9">
                  <c:v>1.0357256911776023E-4</c:v>
                </c:pt>
                <c:pt idx="10">
                  <c:v>1.1516920532805879E-4</c:v>
                </c:pt>
                <c:pt idx="11">
                  <c:v>1.2645073522156861E-4</c:v>
                </c:pt>
              </c:numCache>
            </c:numRef>
          </c:val>
          <c:smooth val="0"/>
          <c:extLst>
            <c:ext xmlns:c16="http://schemas.microsoft.com/office/drawing/2014/chart" uri="{C3380CC4-5D6E-409C-BE32-E72D297353CC}">
              <c16:uniqueId val="{0000000B-7E25-45D3-96CF-E9664A144D50}"/>
            </c:ext>
          </c:extLst>
        </c:ser>
        <c:ser>
          <c:idx val="12"/>
          <c:order val="12"/>
          <c:tx>
            <c:strRef>
              <c:f>'B2.2.Sales.Mix.Output'!$M$75</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'B2.2.Sales.Mix.Output'!$N$75:$Y$75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7E25-45D3-96CF-E9664A144D50}"/>
            </c:ext>
          </c:extLst>
        </c:ser>
        <c:ser>
          <c:idx val="13"/>
          <c:order val="13"/>
          <c:tx>
            <c:strRef>
              <c:f>'B2.2.Sales.Mix.Output'!$M$76</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'B2.2.Sales.Mix.Output'!$N$76:$Y$76</c:f>
              <c:numCache>
                <c:formatCode>0.0%</c:formatCode>
                <c:ptCount val="12"/>
                <c:pt idx="0">
                  <c:v>4.5002718578567233E-3</c:v>
                </c:pt>
                <c:pt idx="1">
                  <c:v>4.5272102358419027E-3</c:v>
                </c:pt>
                <c:pt idx="2">
                  <c:v>5.6268200341575286E-3</c:v>
                </c:pt>
                <c:pt idx="3">
                  <c:v>6.723867609074956E-3</c:v>
                </c:pt>
                <c:pt idx="4">
                  <c:v>7.8185488548075492E-3</c:v>
                </c:pt>
                <c:pt idx="5">
                  <c:v>8.9110527692662766E-3</c:v>
                </c:pt>
                <c:pt idx="6">
                  <c:v>1.0001561758458363E-2</c:v>
                </c:pt>
                <c:pt idx="7">
                  <c:v>1.0001853829191323E-2</c:v>
                </c:pt>
                <c:pt idx="8">
                  <c:v>1.0002138843093219E-2</c:v>
                </c:pt>
                <c:pt idx="9">
                  <c:v>1.0002416693279413E-2</c:v>
                </c:pt>
                <c:pt idx="10">
                  <c:v>1.0002687281457657E-2</c:v>
                </c:pt>
                <c:pt idx="11">
                  <c:v>1.0002950517155169E-2</c:v>
                </c:pt>
              </c:numCache>
            </c:numRef>
          </c:val>
          <c:smooth val="0"/>
          <c:extLst>
            <c:ext xmlns:c16="http://schemas.microsoft.com/office/drawing/2014/chart" uri="{C3380CC4-5D6E-409C-BE32-E72D297353CC}">
              <c16:uniqueId val="{0000000D-7E25-45D3-96CF-E9664A144D50}"/>
            </c:ext>
          </c:extLst>
        </c:ser>
        <c:dLbls>
          <c:showLegendKey val="0"/>
          <c:showVal val="0"/>
          <c:showCatName val="0"/>
          <c:showSerName val="0"/>
          <c:showPercent val="0"/>
          <c:showBubbleSize val="0"/>
        </c:dLbls>
        <c:smooth val="0"/>
        <c:axId val="2126318336"/>
        <c:axId val="2126320816"/>
      </c:lineChart>
      <c:catAx>
        <c:axId val="21263183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20816"/>
        <c:crosses val="autoZero"/>
        <c:auto val="1"/>
        <c:lblAlgn val="ctr"/>
        <c:lblOffset val="100"/>
        <c:noMultiLvlLbl val="0"/>
      </c:catAx>
      <c:valAx>
        <c:axId val="21263208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18336"/>
        <c:crosses val="autoZero"/>
        <c:crossBetween val="between"/>
      </c:valAx>
      <c:spPr>
        <a:noFill/>
        <a:ln>
          <a:noFill/>
        </a:ln>
        <a:effectLst/>
      </c:spPr>
    </c:plotArea>
    <c:legend>
      <c:legendPos val="r"/>
      <c:overlay val="0"/>
      <c:spPr>
        <a:noFill/>
        <a:ln w="47625">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'B2.2.Sales.Mix.Output'!$M$82</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'B2.2.Sales.Mix.Output'!$N$82:$Y$82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2D09-41D2-86F1-48F8FD045009}"/>
            </c:ext>
          </c:extLst>
        </c:ser>
        <c:ser>
          <c:idx val="1"/>
          <c:order val="1"/>
          <c:tx>
            <c:strRef>
              <c:f>'B2.2.Sales.Mix.Output'!$M$83</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'B2.2.Sales.Mix.Output'!$N$83:$Y$83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2D09-41D2-86F1-48F8FD045009}"/>
            </c:ext>
          </c:extLst>
        </c:ser>
        <c:ser>
          <c:idx val="2"/>
          <c:order val="2"/>
          <c:tx>
            <c:strRef>
              <c:f>'B2.2.Sales.Mix.Output'!$M$84</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'B2.2.Sales.Mix.Output'!$N$84:$Y$84</c:f>
              <c:numCache>
                <c:formatCode>0.0%</c:formatCode>
                <c:ptCount val="12"/>
                <c:pt idx="0">
                  <c:v>0.9748</c:v>
                </c:pt>
                <c:pt idx="1">
                  <c:v>0.94979999999999998</c:v>
                </c:pt>
                <c:pt idx="2">
                  <c:v>0.80884</c:v>
                </c:pt>
                <c:pt idx="3">
                  <c:v>0.66788000000000003</c:v>
                </c:pt>
                <c:pt idx="4">
                  <c:v>0.52692000000000005</c:v>
                </c:pt>
                <c:pt idx="5">
                  <c:v>0.38596000000000003</c:v>
                </c:pt>
                <c:pt idx="6">
                  <c:v>0.245</c:v>
                </c:pt>
                <c:pt idx="7">
                  <c:v>0.19599999999999995</c:v>
                </c:pt>
                <c:pt idx="8">
                  <c:v>0.14700000000000002</c:v>
                </c:pt>
                <c:pt idx="9">
                  <c:v>9.7999999999999976E-2</c:v>
                </c:pt>
                <c:pt idx="10">
                  <c:v>4.900000000000005E-2</c:v>
                </c:pt>
                <c:pt idx="11">
                  <c:v>0</c:v>
                </c:pt>
              </c:numCache>
            </c:numRef>
          </c:val>
          <c:smooth val="0"/>
          <c:extLst>
            <c:ext xmlns:c16="http://schemas.microsoft.com/office/drawing/2014/chart" uri="{C3380CC4-5D6E-409C-BE32-E72D297353CC}">
              <c16:uniqueId val="{00000002-2D09-41D2-86F1-48F8FD045009}"/>
            </c:ext>
          </c:extLst>
        </c:ser>
        <c:ser>
          <c:idx val="3"/>
          <c:order val="3"/>
          <c:tx>
            <c:strRef>
              <c:f>'B2.2.Sales.Mix.Output'!$M$85</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'B2.2.Sales.Mix.Output'!$N$85:$Y$85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D09-41D2-86F1-48F8FD045009}"/>
            </c:ext>
          </c:extLst>
        </c:ser>
        <c:ser>
          <c:idx val="4"/>
          <c:order val="4"/>
          <c:tx>
            <c:strRef>
              <c:f>'B2.2.Sales.Mix.Output'!$M$86</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'B2.2.Sales.Mix.Output'!$N$86:$Y$86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2D09-41D2-86F1-48F8FD045009}"/>
            </c:ext>
          </c:extLst>
        </c:ser>
        <c:ser>
          <c:idx val="5"/>
          <c:order val="5"/>
          <c:tx>
            <c:strRef>
              <c:f>'B2.2.Sales.Mix.Output'!$M$87</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'B2.2.Sales.Mix.Output'!$N$87:$Y$87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2D09-41D2-86F1-48F8FD045009}"/>
            </c:ext>
          </c:extLst>
        </c:ser>
        <c:ser>
          <c:idx val="6"/>
          <c:order val="6"/>
          <c:tx>
            <c:strRef>
              <c:f>'B2.2.Sales.Mix.Output'!$M$88</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'B2.2.Sales.Mix.Output'!$N$88:$Y$88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2D09-41D2-86F1-48F8FD045009}"/>
            </c:ext>
          </c:extLst>
        </c:ser>
        <c:ser>
          <c:idx val="7"/>
          <c:order val="7"/>
          <c:tx>
            <c:strRef>
              <c:f>'B2.2.Sales.Mix.Output'!$M$89</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'B2.2.Sales.Mix.Output'!$N$89:$Y$89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2D09-41D2-86F1-48F8FD045009}"/>
            </c:ext>
          </c:extLst>
        </c:ser>
        <c:ser>
          <c:idx val="8"/>
          <c:order val="8"/>
          <c:tx>
            <c:strRef>
              <c:f>'B2.2.Sales.Mix.Output'!$M$90</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'B2.2.Sales.Mix.Output'!$N$90:$Y$90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2D09-41D2-86F1-48F8FD045009}"/>
            </c:ext>
          </c:extLst>
        </c:ser>
        <c:ser>
          <c:idx val="9"/>
          <c:order val="9"/>
          <c:tx>
            <c:strRef>
              <c:f>'B2.2.Sales.Mix.Output'!$M$91</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'B2.2.Sales.Mix.Output'!$N$91:$Y$91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2D09-41D2-86F1-48F8FD045009}"/>
            </c:ext>
          </c:extLst>
        </c:ser>
        <c:ser>
          <c:idx val="10"/>
          <c:order val="10"/>
          <c:tx>
            <c:strRef>
              <c:f>'B2.2.Sales.Mix.Output'!$M$92</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'B2.2.Sales.Mix.Output'!$N$92:$Y$92</c:f>
              <c:numCache>
                <c:formatCode>0.0%</c:formatCode>
                <c:ptCount val="12"/>
                <c:pt idx="0">
                  <c:v>2.5000000000000001E-2</c:v>
                </c:pt>
                <c:pt idx="1">
                  <c:v>0.05</c:v>
                </c:pt>
                <c:pt idx="2">
                  <c:v>0.19</c:v>
                </c:pt>
                <c:pt idx="3">
                  <c:v>0.32999999999999996</c:v>
                </c:pt>
                <c:pt idx="4">
                  <c:v>0.47</c:v>
                </c:pt>
                <c:pt idx="5">
                  <c:v>0.61</c:v>
                </c:pt>
                <c:pt idx="6">
                  <c:v>0.75</c:v>
                </c:pt>
                <c:pt idx="7">
                  <c:v>0.79800000000000004</c:v>
                </c:pt>
                <c:pt idx="8">
                  <c:v>0.84599999999999997</c:v>
                </c:pt>
                <c:pt idx="9">
                  <c:v>0.89400000000000002</c:v>
                </c:pt>
                <c:pt idx="10">
                  <c:v>0.94199999999999995</c:v>
                </c:pt>
                <c:pt idx="11">
                  <c:v>0.99</c:v>
                </c:pt>
              </c:numCache>
            </c:numRef>
          </c:val>
          <c:smooth val="0"/>
          <c:extLst>
            <c:ext xmlns:c16="http://schemas.microsoft.com/office/drawing/2014/chart" uri="{C3380CC4-5D6E-409C-BE32-E72D297353CC}">
              <c16:uniqueId val="{0000000A-2D09-41D2-86F1-48F8FD045009}"/>
            </c:ext>
          </c:extLst>
        </c:ser>
        <c:ser>
          <c:idx val="11"/>
          <c:order val="11"/>
          <c:tx>
            <c:strRef>
              <c:f>'B2.2.Sales.Mix.Output'!$M$93</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'B2.2.Sales.Mix.Output'!$N$93:$Y$93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2D09-41D2-86F1-48F8FD045009}"/>
            </c:ext>
          </c:extLst>
        </c:ser>
        <c:ser>
          <c:idx val="12"/>
          <c:order val="12"/>
          <c:tx>
            <c:strRef>
              <c:f>'B2.2.Sales.Mix.Output'!$M$94</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'B2.2.Sales.Mix.Output'!$N$94:$Y$94</c:f>
              <c:numCache>
                <c:formatCode>0.0%</c:formatCode>
                <c:ptCount val="12"/>
                <c:pt idx="0">
                  <c:v>2.0000000000000001E-4</c:v>
                </c:pt>
                <c:pt idx="1">
                  <c:v>2.0000000000000001E-4</c:v>
                </c:pt>
                <c:pt idx="2">
                  <c:v>1.1600000000000002E-3</c:v>
                </c:pt>
                <c:pt idx="3">
                  <c:v>2.1200000000000004E-3</c:v>
                </c:pt>
                <c:pt idx="4">
                  <c:v>3.0800000000000003E-3</c:v>
                </c:pt>
                <c:pt idx="5">
                  <c:v>4.0400000000000002E-3</c:v>
                </c:pt>
                <c:pt idx="6">
                  <c:v>5.0000000000000001E-3</c:v>
                </c:pt>
                <c:pt idx="7">
                  <c:v>6.0000000000000001E-3</c:v>
                </c:pt>
                <c:pt idx="8">
                  <c:v>7.0000000000000001E-3</c:v>
                </c:pt>
                <c:pt idx="9">
                  <c:v>8.0000000000000002E-3</c:v>
                </c:pt>
                <c:pt idx="10">
                  <c:v>9.0000000000000011E-3</c:v>
                </c:pt>
                <c:pt idx="11">
                  <c:v>0.01</c:v>
                </c:pt>
              </c:numCache>
            </c:numRef>
          </c:val>
          <c:smooth val="0"/>
          <c:extLst>
            <c:ext xmlns:c16="http://schemas.microsoft.com/office/drawing/2014/chart" uri="{C3380CC4-5D6E-409C-BE32-E72D297353CC}">
              <c16:uniqueId val="{0000000C-2D09-41D2-86F1-48F8FD045009}"/>
            </c:ext>
          </c:extLst>
        </c:ser>
        <c:ser>
          <c:idx val="13"/>
          <c:order val="13"/>
          <c:tx>
            <c:strRef>
              <c:f>'B2.2.Sales.Mix.Output'!$M$95</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'B2.2.Sales.Mix.Output'!$N$95:$Y$95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2D09-41D2-86F1-48F8FD045009}"/>
            </c:ext>
          </c:extLst>
        </c:ser>
        <c:dLbls>
          <c:showLegendKey val="0"/>
          <c:showVal val="0"/>
          <c:showCatName val="0"/>
          <c:showSerName val="0"/>
          <c:showPercent val="0"/>
          <c:showBubbleSize val="0"/>
        </c:dLbls>
        <c:smooth val="0"/>
        <c:axId val="2126393728"/>
        <c:axId val="2126396208"/>
      </c:lineChart>
      <c:catAx>
        <c:axId val="21263937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96208"/>
        <c:crosses val="autoZero"/>
        <c:auto val="1"/>
        <c:lblAlgn val="ctr"/>
        <c:lblOffset val="100"/>
        <c:noMultiLvlLbl val="0"/>
      </c:catAx>
      <c:valAx>
        <c:axId val="21263962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93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'B2.2.Sales.Mix.Output'!$M$101</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'B2.2.Sales.Mix.Output'!$N$101:$Y$101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F33-4B5A-A730-5BABE0E65417}"/>
            </c:ext>
          </c:extLst>
        </c:ser>
        <c:ser>
          <c:idx val="1"/>
          <c:order val="1"/>
          <c:tx>
            <c:strRef>
              <c:f>'B2.2.Sales.Mix.Output'!$M$102</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'B2.2.Sales.Mix.Output'!$N$102:$Y$102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F33-4B5A-A730-5BABE0E65417}"/>
            </c:ext>
          </c:extLst>
        </c:ser>
        <c:ser>
          <c:idx val="2"/>
          <c:order val="2"/>
          <c:tx>
            <c:strRef>
              <c:f>'B2.2.Sales.Mix.Output'!$M$103</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'B2.2.Sales.Mix.Output'!$N$103:$Y$103</c:f>
              <c:numCache>
                <c:formatCode>0.0%</c:formatCode>
                <c:ptCount val="12"/>
                <c:pt idx="0">
                  <c:v>0.2134684700371558</c:v>
                </c:pt>
                <c:pt idx="1">
                  <c:v>0.22898868660921426</c:v>
                </c:pt>
                <c:pt idx="2">
                  <c:v>0.21510532889335363</c:v>
                </c:pt>
                <c:pt idx="3">
                  <c:v>0.20140545801620863</c:v>
                </c:pt>
                <c:pt idx="4">
                  <c:v>0.18788712907922195</c:v>
                </c:pt>
                <c:pt idx="5">
                  <c:v>0.1745483625774939</c:v>
                </c:pt>
                <c:pt idx="6">
                  <c:v>0.16138714632135784</c:v>
                </c:pt>
                <c:pt idx="7">
                  <c:v>0.13640191030461016</c:v>
                </c:pt>
                <c:pt idx="8">
                  <c:v>0.1119164231734337</c:v>
                </c:pt>
                <c:pt idx="9">
                  <c:v>8.7924313391389369E-2</c:v>
                </c:pt>
                <c:pt idx="10">
                  <c:v>6.441914290058523E-2</c:v>
                </c:pt>
                <c:pt idx="11">
                  <c:v>4.1394412584271144E-2</c:v>
                </c:pt>
              </c:numCache>
            </c:numRef>
          </c:val>
          <c:smooth val="0"/>
          <c:extLst>
            <c:ext xmlns:c16="http://schemas.microsoft.com/office/drawing/2014/chart" uri="{C3380CC4-5D6E-409C-BE32-E72D297353CC}">
              <c16:uniqueId val="{00000002-BF33-4B5A-A730-5BABE0E65417}"/>
            </c:ext>
          </c:extLst>
        </c:ser>
        <c:ser>
          <c:idx val="3"/>
          <c:order val="3"/>
          <c:tx>
            <c:strRef>
              <c:f>'B2.2.Sales.Mix.Output'!$M$104</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'B2.2.Sales.Mix.Output'!$N$104:$Y$104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BF33-4B5A-A730-5BABE0E65417}"/>
            </c:ext>
          </c:extLst>
        </c:ser>
        <c:ser>
          <c:idx val="4"/>
          <c:order val="4"/>
          <c:tx>
            <c:strRef>
              <c:f>'B2.2.Sales.Mix.Output'!$M$105</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'B2.2.Sales.Mix.Output'!$N$105:$Y$105</c:f>
              <c:numCache>
                <c:formatCode>0.0%</c:formatCode>
                <c:ptCount val="12"/>
                <c:pt idx="0">
                  <c:v>0.19797519457808396</c:v>
                </c:pt>
                <c:pt idx="1">
                  <c:v>0.21445723584516502</c:v>
                </c:pt>
                <c:pt idx="2">
                  <c:v>0.20093039675971705</c:v>
                </c:pt>
                <c:pt idx="3">
                  <c:v>0.18723097780051842</c:v>
                </c:pt>
                <c:pt idx="4">
                  <c:v>0.1733609269088075</c:v>
                </c:pt>
                <c:pt idx="5">
                  <c:v>0.15932222194474754</c:v>
                </c:pt>
                <c:pt idx="6">
                  <c:v>0.14511686885206154</c:v>
                </c:pt>
                <c:pt idx="7">
                  <c:v>0.13074689983288995</c:v>
                </c:pt>
                <c:pt idx="8">
                  <c:v>0.11621437153523052</c:v>
                </c:pt>
                <c:pt idx="9">
                  <c:v>0.10152136325522743</c:v>
                </c:pt>
                <c:pt idx="10">
                  <c:v>8.6669975156482892E-2</c:v>
                </c:pt>
                <c:pt idx="11">
                  <c:v>7.1662326508470695E-2</c:v>
                </c:pt>
              </c:numCache>
            </c:numRef>
          </c:val>
          <c:smooth val="0"/>
          <c:extLst>
            <c:ext xmlns:c16="http://schemas.microsoft.com/office/drawing/2014/chart" uri="{C3380CC4-5D6E-409C-BE32-E72D297353CC}">
              <c16:uniqueId val="{00000004-BF33-4B5A-A730-5BABE0E65417}"/>
            </c:ext>
          </c:extLst>
        </c:ser>
        <c:ser>
          <c:idx val="5"/>
          <c:order val="5"/>
          <c:tx>
            <c:strRef>
              <c:f>'B2.2.Sales.Mix.Output'!$M$106</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'B2.2.Sales.Mix.Output'!$N$106:$Y$106</c:f>
              <c:numCache>
                <c:formatCode>0.0%</c:formatCode>
                <c:ptCount val="12"/>
                <c:pt idx="0">
                  <c:v>0.58855633538476027</c:v>
                </c:pt>
                <c:pt idx="1">
                  <c:v>0.5565540775456207</c:v>
                </c:pt>
                <c:pt idx="2">
                  <c:v>0.51751250019743189</c:v>
                </c:pt>
                <c:pt idx="3">
                  <c:v>0.47854946323745412</c:v>
                </c:pt>
                <c:pt idx="4">
                  <c:v>0.43966373056746627</c:v>
                </c:pt>
                <c:pt idx="5">
                  <c:v>0.40085406001796442</c:v>
                </c:pt>
                <c:pt idx="6">
                  <c:v>0.36211920427084937</c:v>
                </c:pt>
                <c:pt idx="7">
                  <c:v>0.32145799059332203</c:v>
                </c:pt>
                <c:pt idx="8">
                  <c:v>0.28092347082481328</c:v>
                </c:pt>
                <c:pt idx="9">
                  <c:v>0.24051367546570449</c:v>
                </c:pt>
                <c:pt idx="10">
                  <c:v>0.20022662650075507</c:v>
                </c:pt>
                <c:pt idx="11">
                  <c:v>0.16006033884105386</c:v>
                </c:pt>
              </c:numCache>
            </c:numRef>
          </c:val>
          <c:smooth val="0"/>
          <c:extLst>
            <c:ext xmlns:c16="http://schemas.microsoft.com/office/drawing/2014/chart" uri="{C3380CC4-5D6E-409C-BE32-E72D297353CC}">
              <c16:uniqueId val="{00000005-BF33-4B5A-A730-5BABE0E65417}"/>
            </c:ext>
          </c:extLst>
        </c:ser>
        <c:ser>
          <c:idx val="6"/>
          <c:order val="6"/>
          <c:tx>
            <c:strRef>
              <c:f>'B2.2.Sales.Mix.Output'!$M$107</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'B2.2.Sales.Mix.Output'!$N$107:$Y$107</c:f>
              <c:numCache>
                <c:formatCode>0.0%</c:formatCode>
                <c:ptCount val="12"/>
                <c:pt idx="0">
                  <c:v>0</c:v>
                </c:pt>
                <c:pt idx="1">
                  <c:v>0</c:v>
                </c:pt>
                <c:pt idx="2">
                  <c:v>4.0788331438657038E-2</c:v>
                </c:pt>
                <c:pt idx="3">
                  <c:v>8.2027258561899449E-2</c:v>
                </c:pt>
                <c:pt idx="4">
                  <c:v>0.12371112246517001</c:v>
                </c:pt>
                <c:pt idx="5">
                  <c:v>0.16583419610076972</c:v>
                </c:pt>
                <c:pt idx="6">
                  <c:v>0.20839068927278115</c:v>
                </c:pt>
                <c:pt idx="7">
                  <c:v>0.25137475359052847</c:v>
                </c:pt>
                <c:pt idx="8">
                  <c:v>0.29478048737451334</c:v>
                </c:pt>
                <c:pt idx="9">
                  <c:v>0.33860194050902559</c:v>
                </c:pt>
                <c:pt idx="10">
                  <c:v>0.38283311923589797</c:v>
                </c:pt>
                <c:pt idx="11">
                  <c:v>0.42746799088414134</c:v>
                </c:pt>
              </c:numCache>
            </c:numRef>
          </c:val>
          <c:smooth val="0"/>
          <c:extLst>
            <c:ext xmlns:c16="http://schemas.microsoft.com/office/drawing/2014/chart" uri="{C3380CC4-5D6E-409C-BE32-E72D297353CC}">
              <c16:uniqueId val="{00000006-BF33-4B5A-A730-5BABE0E65417}"/>
            </c:ext>
          </c:extLst>
        </c:ser>
        <c:ser>
          <c:idx val="7"/>
          <c:order val="7"/>
          <c:tx>
            <c:strRef>
              <c:f>'B2.2.Sales.Mix.Output'!$M$108</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'B2.2.Sales.Mix.Output'!$N$108:$Y$108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BF33-4B5A-A730-5BABE0E65417}"/>
            </c:ext>
          </c:extLst>
        </c:ser>
        <c:ser>
          <c:idx val="8"/>
          <c:order val="8"/>
          <c:tx>
            <c:strRef>
              <c:f>'B2.2.Sales.Mix.Output'!$M$109</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'B2.2.Sales.Mix.Output'!$N$109:$Y$109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BF33-4B5A-A730-5BABE0E65417}"/>
            </c:ext>
          </c:extLst>
        </c:ser>
        <c:ser>
          <c:idx val="9"/>
          <c:order val="9"/>
          <c:tx>
            <c:strRef>
              <c:f>'B2.2.Sales.Mix.Output'!$M$110</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'B2.2.Sales.Mix.Output'!$N$110:$Y$110</c:f>
              <c:numCache>
                <c:formatCode>0.0%</c:formatCode>
                <c:ptCount val="12"/>
                <c:pt idx="0">
                  <c:v>0</c:v>
                </c:pt>
                <c:pt idx="1">
                  <c:v>0</c:v>
                </c:pt>
                <c:pt idx="2">
                  <c:v>2.2147323627762585E-2</c:v>
                </c:pt>
                <c:pt idx="3">
                  <c:v>4.3769590013801041E-2</c:v>
                </c:pt>
                <c:pt idx="4">
                  <c:v>6.4873504379067595E-2</c:v>
                </c:pt>
                <c:pt idx="5">
                  <c:v>8.5465848543145276E-2</c:v>
                </c:pt>
                <c:pt idx="6">
                  <c:v>0.10555347508631822</c:v>
                </c:pt>
                <c:pt idx="7">
                  <c:v>0.13443356695281658</c:v>
                </c:pt>
                <c:pt idx="8">
                  <c:v>0.16253564773769122</c:v>
                </c:pt>
                <c:pt idx="9">
                  <c:v>0.18987134513926715</c:v>
                </c:pt>
                <c:pt idx="10">
                  <c:v>0.21645234897256144</c:v>
                </c:pt>
                <c:pt idx="11">
                  <c:v>0.24229040242160624</c:v>
                </c:pt>
              </c:numCache>
            </c:numRef>
          </c:val>
          <c:smooth val="0"/>
          <c:extLst>
            <c:ext xmlns:c16="http://schemas.microsoft.com/office/drawing/2014/chart" uri="{C3380CC4-5D6E-409C-BE32-E72D297353CC}">
              <c16:uniqueId val="{00000009-BF33-4B5A-A730-5BABE0E65417}"/>
            </c:ext>
          </c:extLst>
        </c:ser>
        <c:ser>
          <c:idx val="10"/>
          <c:order val="10"/>
          <c:tx>
            <c:strRef>
              <c:f>'B2.2.Sales.Mix.Output'!$M$111</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'B2.2.Sales.Mix.Output'!$N$111:$Y$111</c:f>
              <c:numCache>
                <c:formatCode>0.0%</c:formatCode>
                <c:ptCount val="12"/>
                <c:pt idx="0">
                  <c:v>0</c:v>
                </c:pt>
                <c:pt idx="1">
                  <c:v>0</c:v>
                </c:pt>
                <c:pt idx="2">
                  <c:v>2.4464307007301006E-3</c:v>
                </c:pt>
                <c:pt idx="3">
                  <c:v>4.9062250952958391E-3</c:v>
                </c:pt>
                <c:pt idx="4">
                  <c:v>7.379229562621218E-3</c:v>
                </c:pt>
                <c:pt idx="5">
                  <c:v>9.8652881020974744E-3</c:v>
                </c:pt>
                <c:pt idx="6">
                  <c:v>1.2364242479473597E-2</c:v>
                </c:pt>
                <c:pt idx="7">
                  <c:v>1.9585115202806661E-2</c:v>
                </c:pt>
                <c:pt idx="8">
                  <c:v>2.6725049993468312E-2</c:v>
                </c:pt>
                <c:pt idx="9">
                  <c:v>3.3784270329286027E-2</c:v>
                </c:pt>
                <c:pt idx="10">
                  <c:v>4.0763032234406346E-2</c:v>
                </c:pt>
                <c:pt idx="11">
                  <c:v>4.7661623451717677E-2</c:v>
                </c:pt>
              </c:numCache>
            </c:numRef>
          </c:val>
          <c:smooth val="0"/>
          <c:extLst>
            <c:ext xmlns:c16="http://schemas.microsoft.com/office/drawing/2014/chart" uri="{C3380CC4-5D6E-409C-BE32-E72D297353CC}">
              <c16:uniqueId val="{0000000A-BF33-4B5A-A730-5BABE0E65417}"/>
            </c:ext>
          </c:extLst>
        </c:ser>
        <c:ser>
          <c:idx val="11"/>
          <c:order val="11"/>
          <c:tx>
            <c:strRef>
              <c:f>'B2.2.Sales.Mix.Output'!$M$112</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'B2.2.Sales.Mix.Output'!$N$112:$Y$112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BF33-4B5A-A730-5BABE0E65417}"/>
            </c:ext>
          </c:extLst>
        </c:ser>
        <c:ser>
          <c:idx val="12"/>
          <c:order val="12"/>
          <c:tx>
            <c:strRef>
              <c:f>'B2.2.Sales.Mix.Output'!$M$113</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'B2.2.Sales.Mix.Output'!$N$113:$Y$113</c:f>
              <c:numCache>
                <c:formatCode>0.0%</c:formatCode>
                <c:ptCount val="12"/>
                <c:pt idx="0">
                  <c:v>0</c:v>
                </c:pt>
                <c:pt idx="1">
                  <c:v>0</c:v>
                </c:pt>
                <c:pt idx="2">
                  <c:v>1.0696883823478824E-3</c:v>
                </c:pt>
                <c:pt idx="3">
                  <c:v>2.1110272748224028E-3</c:v>
                </c:pt>
                <c:pt idx="4">
                  <c:v>3.1243570376456604E-3</c:v>
                </c:pt>
                <c:pt idx="5">
                  <c:v>4.1100227137818414E-3</c:v>
                </c:pt>
                <c:pt idx="6">
                  <c:v>5.0683737171583433E-3</c:v>
                </c:pt>
                <c:pt idx="7">
                  <c:v>5.9997635230261302E-3</c:v>
                </c:pt>
                <c:pt idx="8">
                  <c:v>6.9045493608495268E-3</c:v>
                </c:pt>
                <c:pt idx="9">
                  <c:v>7.7830919100998564E-3</c:v>
                </c:pt>
                <c:pt idx="10">
                  <c:v>8.6357549993111016E-3</c:v>
                </c:pt>
                <c:pt idx="11">
                  <c:v>9.4629053087391668E-3</c:v>
                </c:pt>
              </c:numCache>
            </c:numRef>
          </c:val>
          <c:smooth val="0"/>
          <c:extLst>
            <c:ext xmlns:c16="http://schemas.microsoft.com/office/drawing/2014/chart" uri="{C3380CC4-5D6E-409C-BE32-E72D297353CC}">
              <c16:uniqueId val="{0000000C-BF33-4B5A-A730-5BABE0E65417}"/>
            </c:ext>
          </c:extLst>
        </c:ser>
        <c:ser>
          <c:idx val="13"/>
          <c:order val="13"/>
          <c:tx>
            <c:strRef>
              <c:f>'B2.2.Sales.Mix.Output'!$M$114</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'B2.2.Sales.Mix.Output'!$N$114:$Y$114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BF33-4B5A-A730-5BABE0E65417}"/>
            </c:ext>
          </c:extLst>
        </c:ser>
        <c:dLbls>
          <c:showLegendKey val="0"/>
          <c:showVal val="0"/>
          <c:showCatName val="0"/>
          <c:showSerName val="0"/>
          <c:showPercent val="0"/>
          <c:showBubbleSize val="0"/>
        </c:dLbls>
        <c:smooth val="0"/>
        <c:axId val="2124947296"/>
        <c:axId val="2124949776"/>
      </c:lineChart>
      <c:catAx>
        <c:axId val="21249472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949776"/>
        <c:crosses val="autoZero"/>
        <c:auto val="1"/>
        <c:lblAlgn val="ctr"/>
        <c:lblOffset val="100"/>
        <c:noMultiLvlLbl val="0"/>
      </c:catAx>
      <c:valAx>
        <c:axId val="21249497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9472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'B2.2.Sales.Mix.Output'!$M$120</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'B2.2.Sales.Mix.Output'!$N$120:$Y$120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B42-4BBA-BF8F-E7CF893F5FF6}"/>
            </c:ext>
          </c:extLst>
        </c:ser>
        <c:ser>
          <c:idx val="1"/>
          <c:order val="1"/>
          <c:tx>
            <c:strRef>
              <c:f>'B2.2.Sales.Mix.Output'!$M$121</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'B2.2.Sales.Mix.Output'!$N$121:$Y$121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FB42-4BBA-BF8F-E7CF893F5FF6}"/>
            </c:ext>
          </c:extLst>
        </c:ser>
        <c:ser>
          <c:idx val="2"/>
          <c:order val="2"/>
          <c:tx>
            <c:strRef>
              <c:f>'B2.2.Sales.Mix.Output'!$M$122</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'B2.2.Sales.Mix.Output'!$N$122:$Y$122</c:f>
              <c:numCache>
                <c:formatCode>0.0%</c:formatCode>
                <c:ptCount val="12"/>
                <c:pt idx="0">
                  <c:v>0.10325542614774758</c:v>
                </c:pt>
                <c:pt idx="1">
                  <c:v>8.9682301842346157E-2</c:v>
                </c:pt>
                <c:pt idx="2">
                  <c:v>8.9682301842346157E-2</c:v>
                </c:pt>
                <c:pt idx="3">
                  <c:v>8.9682301842346143E-2</c:v>
                </c:pt>
                <c:pt idx="4">
                  <c:v>8.9682301842346143E-2</c:v>
                </c:pt>
                <c:pt idx="5">
                  <c:v>8.9682301842346143E-2</c:v>
                </c:pt>
                <c:pt idx="6">
                  <c:v>8.9682301842346129E-2</c:v>
                </c:pt>
                <c:pt idx="7">
                  <c:v>8.6095009768652281E-2</c:v>
                </c:pt>
                <c:pt idx="8">
                  <c:v>8.2507717694958446E-2</c:v>
                </c:pt>
                <c:pt idx="9">
                  <c:v>7.8920425621264598E-2</c:v>
                </c:pt>
                <c:pt idx="10">
                  <c:v>7.5333133547570749E-2</c:v>
                </c:pt>
                <c:pt idx="11">
                  <c:v>7.1745841473876915E-2</c:v>
                </c:pt>
              </c:numCache>
            </c:numRef>
          </c:val>
          <c:smooth val="0"/>
          <c:extLst>
            <c:ext xmlns:c16="http://schemas.microsoft.com/office/drawing/2014/chart" uri="{C3380CC4-5D6E-409C-BE32-E72D297353CC}">
              <c16:uniqueId val="{00000002-FB42-4BBA-BF8F-E7CF893F5FF6}"/>
            </c:ext>
          </c:extLst>
        </c:ser>
        <c:ser>
          <c:idx val="3"/>
          <c:order val="3"/>
          <c:tx>
            <c:strRef>
              <c:f>'B2.2.Sales.Mix.Output'!$M$123</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'B2.2.Sales.Mix.Output'!$N$123:$Y$123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FB42-4BBA-BF8F-E7CF893F5FF6}"/>
            </c:ext>
          </c:extLst>
        </c:ser>
        <c:ser>
          <c:idx val="4"/>
          <c:order val="4"/>
          <c:tx>
            <c:strRef>
              <c:f>'B2.2.Sales.Mix.Output'!$M$124</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'B2.2.Sales.Mix.Output'!$N$124:$Y$124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FB42-4BBA-BF8F-E7CF893F5FF6}"/>
            </c:ext>
          </c:extLst>
        </c:ser>
        <c:ser>
          <c:idx val="5"/>
          <c:order val="5"/>
          <c:tx>
            <c:strRef>
              <c:f>'B2.2.Sales.Mix.Output'!$M$125</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'B2.2.Sales.Mix.Output'!$N$125:$Y$125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FB42-4BBA-BF8F-E7CF893F5FF6}"/>
            </c:ext>
          </c:extLst>
        </c:ser>
        <c:ser>
          <c:idx val="6"/>
          <c:order val="6"/>
          <c:tx>
            <c:strRef>
              <c:f>'B2.2.Sales.Mix.Output'!$M$126</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'B2.2.Sales.Mix.Output'!$N$126:$Y$126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FB42-4BBA-BF8F-E7CF893F5FF6}"/>
            </c:ext>
          </c:extLst>
        </c:ser>
        <c:ser>
          <c:idx val="7"/>
          <c:order val="7"/>
          <c:tx>
            <c:strRef>
              <c:f>'B2.2.Sales.Mix.Output'!$M$127</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'B2.2.Sales.Mix.Output'!$N$127:$Y$127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FB42-4BBA-BF8F-E7CF893F5FF6}"/>
            </c:ext>
          </c:extLst>
        </c:ser>
        <c:ser>
          <c:idx val="8"/>
          <c:order val="8"/>
          <c:tx>
            <c:strRef>
              <c:f>'B2.2.Sales.Mix.Output'!$M$128</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'B2.2.Sales.Mix.Output'!$N$128:$Y$128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FB42-4BBA-BF8F-E7CF893F5FF6}"/>
            </c:ext>
          </c:extLst>
        </c:ser>
        <c:ser>
          <c:idx val="9"/>
          <c:order val="9"/>
          <c:tx>
            <c:strRef>
              <c:f>'B2.2.Sales.Mix.Output'!$M$129</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'B2.2.Sales.Mix.Output'!$N$129:$Y$129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FB42-4BBA-BF8F-E7CF893F5FF6}"/>
            </c:ext>
          </c:extLst>
        </c:ser>
        <c:ser>
          <c:idx val="10"/>
          <c:order val="10"/>
          <c:tx>
            <c:strRef>
              <c:f>'B2.2.Sales.Mix.Output'!$M$130</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'B2.2.Sales.Mix.Output'!$N$130:$Y$130</c:f>
              <c:numCache>
                <c:formatCode>0.0%</c:formatCode>
                <c:ptCount val="12"/>
                <c:pt idx="0">
                  <c:v>0</c:v>
                </c:pt>
                <c:pt idx="1">
                  <c:v>0</c:v>
                </c:pt>
                <c:pt idx="2">
                  <c:v>0</c:v>
                </c:pt>
                <c:pt idx="3">
                  <c:v>0</c:v>
                </c:pt>
                <c:pt idx="4">
                  <c:v>0</c:v>
                </c:pt>
                <c:pt idx="5">
                  <c:v>0</c:v>
                </c:pt>
                <c:pt idx="6">
                  <c:v>0</c:v>
                </c:pt>
                <c:pt idx="7">
                  <c:v>3.587292073693845E-3</c:v>
                </c:pt>
                <c:pt idx="8">
                  <c:v>7.1745841473876927E-3</c:v>
                </c:pt>
                <c:pt idx="9">
                  <c:v>1.0761876221081537E-2</c:v>
                </c:pt>
                <c:pt idx="10">
                  <c:v>1.4349168294775384E-2</c:v>
                </c:pt>
                <c:pt idx="11">
                  <c:v>1.7936460368469229E-2</c:v>
                </c:pt>
              </c:numCache>
            </c:numRef>
          </c:val>
          <c:smooth val="0"/>
          <c:extLst>
            <c:ext xmlns:c16="http://schemas.microsoft.com/office/drawing/2014/chart" uri="{C3380CC4-5D6E-409C-BE32-E72D297353CC}">
              <c16:uniqueId val="{0000000A-FB42-4BBA-BF8F-E7CF893F5FF6}"/>
            </c:ext>
          </c:extLst>
        </c:ser>
        <c:ser>
          <c:idx val="11"/>
          <c:order val="11"/>
          <c:tx>
            <c:strRef>
              <c:f>'B2.2.Sales.Mix.Output'!$M$131</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'B2.2.Sales.Mix.Output'!$N$131:$Y$131</c:f>
              <c:numCache>
                <c:formatCode>0.0%</c:formatCode>
                <c:ptCount val="12"/>
                <c:pt idx="0">
                  <c:v>0.89674457385225248</c:v>
                </c:pt>
                <c:pt idx="1">
                  <c:v>0.91031769815765384</c:v>
                </c:pt>
                <c:pt idx="2">
                  <c:v>0.91031769815765384</c:v>
                </c:pt>
                <c:pt idx="3">
                  <c:v>0.91031769815765384</c:v>
                </c:pt>
                <c:pt idx="4">
                  <c:v>0.91031769815765384</c:v>
                </c:pt>
                <c:pt idx="5">
                  <c:v>0.91031769815765395</c:v>
                </c:pt>
                <c:pt idx="6">
                  <c:v>0.91031769815765384</c:v>
                </c:pt>
                <c:pt idx="7">
                  <c:v>0.91031769815765384</c:v>
                </c:pt>
                <c:pt idx="8">
                  <c:v>0.91031769815765384</c:v>
                </c:pt>
                <c:pt idx="9">
                  <c:v>0.91031769815765384</c:v>
                </c:pt>
                <c:pt idx="10">
                  <c:v>0.91031769815765395</c:v>
                </c:pt>
                <c:pt idx="11">
                  <c:v>0.91031769815765395</c:v>
                </c:pt>
              </c:numCache>
            </c:numRef>
          </c:val>
          <c:smooth val="0"/>
          <c:extLst>
            <c:ext xmlns:c16="http://schemas.microsoft.com/office/drawing/2014/chart" uri="{C3380CC4-5D6E-409C-BE32-E72D297353CC}">
              <c16:uniqueId val="{0000000B-FB42-4BBA-BF8F-E7CF893F5FF6}"/>
            </c:ext>
          </c:extLst>
        </c:ser>
        <c:ser>
          <c:idx val="12"/>
          <c:order val="12"/>
          <c:tx>
            <c:strRef>
              <c:f>'B2.2.Sales.Mix.Output'!$M$132</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'B2.2.Sales.Mix.Output'!$N$132:$Y$132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FB42-4BBA-BF8F-E7CF893F5FF6}"/>
            </c:ext>
          </c:extLst>
        </c:ser>
        <c:ser>
          <c:idx val="13"/>
          <c:order val="13"/>
          <c:tx>
            <c:strRef>
              <c:f>'B2.2.Sales.Mix.Output'!$M$133</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'B2.2.Sales.Mix.Output'!$N$133:$Y$133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FB42-4BBA-BF8F-E7CF893F5FF6}"/>
            </c:ext>
          </c:extLst>
        </c:ser>
        <c:dLbls>
          <c:showLegendKey val="0"/>
          <c:showVal val="0"/>
          <c:showCatName val="0"/>
          <c:showSerName val="0"/>
          <c:showPercent val="0"/>
          <c:showBubbleSize val="0"/>
        </c:dLbls>
        <c:smooth val="0"/>
        <c:axId val="2125034576"/>
        <c:axId val="2125037056"/>
      </c:lineChart>
      <c:catAx>
        <c:axId val="2125034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037056"/>
        <c:crosses val="autoZero"/>
        <c:auto val="1"/>
        <c:lblAlgn val="ctr"/>
        <c:lblOffset val="100"/>
        <c:noMultiLvlLbl val="0"/>
      </c:catAx>
      <c:valAx>
        <c:axId val="21250370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03457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'B2.2.Sales.Mix.Output'!$M$139</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'B2.2.Sales.Mix.Output'!$N$139:$Y$139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FF5-48B6-8782-D74BE2136FEC}"/>
            </c:ext>
          </c:extLst>
        </c:ser>
        <c:ser>
          <c:idx val="1"/>
          <c:order val="1"/>
          <c:tx>
            <c:strRef>
              <c:f>'B2.2.Sales.Mix.Output'!$M$140</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'B2.2.Sales.Mix.Output'!$N$140:$Y$140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FF5-48B6-8782-D74BE2136FEC}"/>
            </c:ext>
          </c:extLst>
        </c:ser>
        <c:ser>
          <c:idx val="2"/>
          <c:order val="2"/>
          <c:tx>
            <c:strRef>
              <c:f>'B2.2.Sales.Mix.Output'!$M$141</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'B2.2.Sales.Mix.Output'!$N$141:$Y$141</c:f>
              <c:numCache>
                <c:formatCode>0.0%</c:formatCode>
                <c:ptCount val="12"/>
                <c:pt idx="0">
                  <c:v>0.60444341152639014</c:v>
                </c:pt>
                <c:pt idx="1">
                  <c:v>0.5800456527945862</c:v>
                </c:pt>
                <c:pt idx="2">
                  <c:v>0.56675405767133435</c:v>
                </c:pt>
                <c:pt idx="3">
                  <c:v>0.54417272018710672</c:v>
                </c:pt>
                <c:pt idx="4">
                  <c:v>0.52009763538250353</c:v>
                </c:pt>
                <c:pt idx="5">
                  <c:v>0.49437651768631852</c:v>
                </c:pt>
                <c:pt idx="6">
                  <c:v>0.46683564108071507</c:v>
                </c:pt>
                <c:pt idx="7">
                  <c:v>0.39597198464235572</c:v>
                </c:pt>
                <c:pt idx="8">
                  <c:v>0.3163082817939345</c:v>
                </c:pt>
                <c:pt idx="9">
                  <c:v>0.22606711327229387</c:v>
                </c:pt>
                <c:pt idx="10">
                  <c:v>0.12295162202872162</c:v>
                </c:pt>
                <c:pt idx="11">
                  <c:v>3.9408828226618984E-3</c:v>
                </c:pt>
              </c:numCache>
            </c:numRef>
          </c:val>
          <c:smooth val="0"/>
          <c:extLst>
            <c:ext xmlns:c16="http://schemas.microsoft.com/office/drawing/2014/chart" uri="{C3380CC4-5D6E-409C-BE32-E72D297353CC}">
              <c16:uniqueId val="{00000002-CFF5-48B6-8782-D74BE2136FEC}"/>
            </c:ext>
          </c:extLst>
        </c:ser>
        <c:ser>
          <c:idx val="3"/>
          <c:order val="3"/>
          <c:tx>
            <c:strRef>
              <c:f>'B2.2.Sales.Mix.Output'!$M$142</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'B2.2.Sales.Mix.Output'!$N$142:$Y$142</c:f>
              <c:numCache>
                <c:formatCode>0.0%</c:formatCode>
                <c:ptCount val="12"/>
                <c:pt idx="0">
                  <c:v>0.18116693523260752</c:v>
                </c:pt>
                <c:pt idx="1">
                  <c:v>0.16972983948307746</c:v>
                </c:pt>
                <c:pt idx="2">
                  <c:v>0.16140915986258206</c:v>
                </c:pt>
                <c:pt idx="3">
                  <c:v>0.15035404371738129</c:v>
                </c:pt>
                <c:pt idx="4">
                  <c:v>0.13859250293169392</c:v>
                </c:pt>
                <c:pt idx="5">
                  <c:v>0.12605230547045537</c:v>
                </c:pt>
                <c:pt idx="6">
                  <c:v>0.11265104927568496</c:v>
                </c:pt>
                <c:pt idx="7">
                  <c:v>9.5329568346253446E-2</c:v>
                </c:pt>
                <c:pt idx="8">
                  <c:v>7.589666622850566E-2</c:v>
                </c:pt>
                <c:pt idx="9">
                  <c:v>5.3926467400744589E-2</c:v>
                </c:pt>
                <c:pt idx="10">
                  <c:v>2.8868757604617878E-2</c:v>
                </c:pt>
                <c:pt idx="11">
                  <c:v>0</c:v>
                </c:pt>
              </c:numCache>
            </c:numRef>
          </c:val>
          <c:smooth val="0"/>
          <c:extLst>
            <c:ext xmlns:c16="http://schemas.microsoft.com/office/drawing/2014/chart" uri="{C3380CC4-5D6E-409C-BE32-E72D297353CC}">
              <c16:uniqueId val="{00000003-CFF5-48B6-8782-D74BE2136FEC}"/>
            </c:ext>
          </c:extLst>
        </c:ser>
        <c:ser>
          <c:idx val="4"/>
          <c:order val="4"/>
          <c:tx>
            <c:strRef>
              <c:f>'B2.2.Sales.Mix.Output'!$M$143</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'B2.2.Sales.Mix.Output'!$N$143:$Y$143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CFF5-48B6-8782-D74BE2136FEC}"/>
            </c:ext>
          </c:extLst>
        </c:ser>
        <c:ser>
          <c:idx val="5"/>
          <c:order val="5"/>
          <c:tx>
            <c:strRef>
              <c:f>'B2.2.Sales.Mix.Output'!$M$144</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'B2.2.Sales.Mix.Output'!$N$144:$Y$144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CFF5-48B6-8782-D74BE2136FEC}"/>
            </c:ext>
          </c:extLst>
        </c:ser>
        <c:ser>
          <c:idx val="6"/>
          <c:order val="6"/>
          <c:tx>
            <c:strRef>
              <c:f>'B2.2.Sales.Mix.Output'!$M$145</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'B2.2.Sales.Mix.Output'!$N$145:$Y$145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CFF5-48B6-8782-D74BE2136FEC}"/>
            </c:ext>
          </c:extLst>
        </c:ser>
        <c:ser>
          <c:idx val="7"/>
          <c:order val="7"/>
          <c:tx>
            <c:strRef>
              <c:f>'B2.2.Sales.Mix.Output'!$M$146</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'B2.2.Sales.Mix.Output'!$N$146:$Y$146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CFF5-48B6-8782-D74BE2136FEC}"/>
            </c:ext>
          </c:extLst>
        </c:ser>
        <c:ser>
          <c:idx val="8"/>
          <c:order val="8"/>
          <c:tx>
            <c:strRef>
              <c:f>'B2.2.Sales.Mix.Output'!$M$147</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'B2.2.Sales.Mix.Output'!$N$147:$Y$147</c:f>
              <c:numCache>
                <c:formatCode>0.0%</c:formatCode>
                <c:ptCount val="12"/>
                <c:pt idx="0">
                  <c:v>3.7968848740279969E-2</c:v>
                </c:pt>
                <c:pt idx="1">
                  <c:v>5.46210910908431E-2</c:v>
                </c:pt>
                <c:pt idx="2">
                  <c:v>6.5026295804469017E-2</c:v>
                </c:pt>
                <c:pt idx="3">
                  <c:v>7.9111024408942382E-2</c:v>
                </c:pt>
                <c:pt idx="4">
                  <c:v>9.4153415478654259E-2</c:v>
                </c:pt>
                <c:pt idx="5">
                  <c:v>0.11025103150402145</c:v>
                </c:pt>
                <c:pt idx="6">
                  <c:v>0.12751516934754659</c:v>
                </c:pt>
                <c:pt idx="7">
                  <c:v>0.17037353584097703</c:v>
                </c:pt>
                <c:pt idx="8">
                  <c:v>0.21857559210548816</c:v>
                </c:pt>
                <c:pt idx="9">
                  <c:v>0.2731845387123622</c:v>
                </c:pt>
                <c:pt idx="10">
                  <c:v>0.33557418878807421</c:v>
                </c:pt>
                <c:pt idx="11">
                  <c:v>0.40755135467364845</c:v>
                </c:pt>
              </c:numCache>
            </c:numRef>
          </c:val>
          <c:smooth val="0"/>
          <c:extLst>
            <c:ext xmlns:c16="http://schemas.microsoft.com/office/drawing/2014/chart" uri="{C3380CC4-5D6E-409C-BE32-E72D297353CC}">
              <c16:uniqueId val="{00000008-CFF5-48B6-8782-D74BE2136FEC}"/>
            </c:ext>
          </c:extLst>
        </c:ser>
        <c:ser>
          <c:idx val="9"/>
          <c:order val="9"/>
          <c:tx>
            <c:strRef>
              <c:f>'B2.2.Sales.Mix.Output'!$M$148</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'B2.2.Sales.Mix.Output'!$N$148:$Y$148</c:f>
              <c:numCache>
                <c:formatCode>0.0%</c:formatCode>
                <c:ptCount val="12"/>
                <c:pt idx="0">
                  <c:v>0</c:v>
                </c:pt>
                <c:pt idx="1">
                  <c:v>0</c:v>
                </c:pt>
                <c:pt idx="2">
                  <c:v>2.0441255668202105E-3</c:v>
                </c:pt>
                <c:pt idx="3">
                  <c:v>4.1934108863665217E-3</c:v>
                </c:pt>
                <c:pt idx="4">
                  <c:v>6.458368726699062E-3</c:v>
                </c:pt>
                <c:pt idx="5">
                  <c:v>8.850942614702045E-3</c:v>
                </c:pt>
                <c:pt idx="6">
                  <c:v>1.1384758606485848E-2</c:v>
                </c:pt>
                <c:pt idx="7">
                  <c:v>1.4201798588816613E-2</c:v>
                </c:pt>
                <c:pt idx="8">
                  <c:v>1.7357604816064073E-2</c:v>
                </c:pt>
                <c:pt idx="9">
                  <c:v>2.0924342164503784E-2</c:v>
                </c:pt>
                <c:pt idx="10">
                  <c:v>2.4995235244561358E-2</c:v>
                </c:pt>
                <c:pt idx="11">
                  <c:v>2.9692860252386832E-2</c:v>
                </c:pt>
              </c:numCache>
            </c:numRef>
          </c:val>
          <c:smooth val="0"/>
          <c:extLst>
            <c:ext xmlns:c16="http://schemas.microsoft.com/office/drawing/2014/chart" uri="{C3380CC4-5D6E-409C-BE32-E72D297353CC}">
              <c16:uniqueId val="{00000009-CFF5-48B6-8782-D74BE2136FEC}"/>
            </c:ext>
          </c:extLst>
        </c:ser>
        <c:ser>
          <c:idx val="10"/>
          <c:order val="10"/>
          <c:tx>
            <c:strRef>
              <c:f>'B2.2.Sales.Mix.Output'!$M$149</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'B2.2.Sales.Mix.Output'!$N$149:$Y$149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CFF5-48B6-8782-D74BE2136FEC}"/>
            </c:ext>
          </c:extLst>
        </c:ser>
        <c:ser>
          <c:idx val="11"/>
          <c:order val="11"/>
          <c:tx>
            <c:strRef>
              <c:f>'B2.2.Sales.Mix.Output'!$M$150</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'B2.2.Sales.Mix.Output'!$N$150:$Y$150</c:f>
              <c:numCache>
                <c:formatCode>0.0%</c:formatCode>
                <c:ptCount val="12"/>
                <c:pt idx="0">
                  <c:v>0.16372254861346852</c:v>
                </c:pt>
                <c:pt idx="1">
                  <c:v>0.18140077116396708</c:v>
                </c:pt>
                <c:pt idx="2">
                  <c:v>0.19398051779692826</c:v>
                </c:pt>
                <c:pt idx="3">
                  <c:v>0.21379605357775586</c:v>
                </c:pt>
                <c:pt idx="4">
                  <c:v>0.23491495830338782</c:v>
                </c:pt>
                <c:pt idx="5">
                  <c:v>0.25747017928264321</c:v>
                </c:pt>
                <c:pt idx="6">
                  <c:v>0.28161338168956757</c:v>
                </c:pt>
                <c:pt idx="7">
                  <c:v>0.32412311258159715</c:v>
                </c:pt>
                <c:pt idx="8">
                  <c:v>0.37186185505600766</c:v>
                </c:pt>
                <c:pt idx="9">
                  <c:v>0.42589753845009559</c:v>
                </c:pt>
                <c:pt idx="10">
                  <c:v>0.48761019633402491</c:v>
                </c:pt>
                <c:pt idx="11">
                  <c:v>0.55881490225130293</c:v>
                </c:pt>
              </c:numCache>
            </c:numRef>
          </c:val>
          <c:smooth val="0"/>
          <c:extLst>
            <c:ext xmlns:c16="http://schemas.microsoft.com/office/drawing/2014/chart" uri="{C3380CC4-5D6E-409C-BE32-E72D297353CC}">
              <c16:uniqueId val="{0000000B-CFF5-48B6-8782-D74BE2136FEC}"/>
            </c:ext>
          </c:extLst>
        </c:ser>
        <c:ser>
          <c:idx val="12"/>
          <c:order val="12"/>
          <c:tx>
            <c:strRef>
              <c:f>'B2.2.Sales.Mix.Output'!$M$151</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'B2.2.Sales.Mix.Output'!$N$151:$Y$151</c:f>
              <c:numCache>
                <c:formatCode>0.0%</c:formatCode>
                <c:ptCount val="12"/>
                <c:pt idx="0">
                  <c:v>1.2698255887253861E-2</c:v>
                </c:pt>
                <c:pt idx="1">
                  <c:v>1.420264546752612E-2</c:v>
                </c:pt>
                <c:pt idx="2">
                  <c:v>1.0785843297866004E-2</c:v>
                </c:pt>
                <c:pt idx="3">
                  <c:v>8.3727472224472792E-3</c:v>
                </c:pt>
                <c:pt idx="4">
                  <c:v>5.7831191770615058E-3</c:v>
                </c:pt>
                <c:pt idx="5">
                  <c:v>2.9990234418594218E-3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CFF5-48B6-8782-D74BE2136FEC}"/>
            </c:ext>
          </c:extLst>
        </c:ser>
        <c:ser>
          <c:idx val="13"/>
          <c:order val="13"/>
          <c:tx>
            <c:strRef>
              <c:f>'B2.2.Sales.Mix.Output'!$M$152</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'B2.2.Sales.Mix.Output'!$N$152:$Y$152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CFF5-48B6-8782-D74BE2136FEC}"/>
            </c:ext>
          </c:extLst>
        </c:ser>
        <c:dLbls>
          <c:showLegendKey val="0"/>
          <c:showVal val="0"/>
          <c:showCatName val="0"/>
          <c:showSerName val="0"/>
          <c:showPercent val="0"/>
          <c:showBubbleSize val="0"/>
        </c:dLbls>
        <c:smooth val="0"/>
        <c:axId val="2125118272"/>
        <c:axId val="2125120752"/>
      </c:lineChart>
      <c:catAx>
        <c:axId val="2125118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120752"/>
        <c:crosses val="autoZero"/>
        <c:auto val="1"/>
        <c:lblAlgn val="ctr"/>
        <c:lblOffset val="100"/>
        <c:noMultiLvlLbl val="0"/>
      </c:catAx>
      <c:valAx>
        <c:axId val="21251207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118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'B2.2.Sales.Mix.Output'!$M$158</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'B2.2.Sales.Mix.Output'!$N$158:$Y$158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E6A-428B-A19C-D2C8BE95DDC2}"/>
            </c:ext>
          </c:extLst>
        </c:ser>
        <c:ser>
          <c:idx val="1"/>
          <c:order val="1"/>
          <c:tx>
            <c:strRef>
              <c:f>'B2.2.Sales.Mix.Output'!$M$159</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'B2.2.Sales.Mix.Output'!$N$159:$Y$159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E6A-428B-A19C-D2C8BE95DDC2}"/>
            </c:ext>
          </c:extLst>
        </c:ser>
        <c:ser>
          <c:idx val="2"/>
          <c:order val="2"/>
          <c:tx>
            <c:strRef>
              <c:f>'B2.2.Sales.Mix.Output'!$M$160</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'B2.2.Sales.Mix.Output'!$N$160:$Y$160</c:f>
              <c:numCache>
                <c:formatCode>0.0%</c:formatCode>
                <c:ptCount val="12"/>
                <c:pt idx="0">
                  <c:v>0.44276128724125852</c:v>
                </c:pt>
                <c:pt idx="1">
                  <c:v>0.43807072890114496</c:v>
                </c:pt>
                <c:pt idx="2">
                  <c:v>0.40513221447364917</c:v>
                </c:pt>
                <c:pt idx="3">
                  <c:v>0.37692776272629219</c:v>
                </c:pt>
                <c:pt idx="4">
                  <c:v>0.34856097825179577</c:v>
                </c:pt>
                <c:pt idx="5">
                  <c:v>0.32003214928098245</c:v>
                </c:pt>
                <c:pt idx="6">
                  <c:v>0.29134156890405416</c:v>
                </c:pt>
                <c:pt idx="7">
                  <c:v>0.25301993090952712</c:v>
                </c:pt>
                <c:pt idx="8">
                  <c:v>0.21455088098918645</c:v>
                </c:pt>
                <c:pt idx="9">
                  <c:v>0.17593400397413939</c:v>
                </c:pt>
                <c:pt idx="10">
                  <c:v>0.13716888913991113</c:v>
                </c:pt>
                <c:pt idx="11">
                  <c:v>9.825513037766459E-2</c:v>
                </c:pt>
              </c:numCache>
            </c:numRef>
          </c:val>
          <c:smooth val="0"/>
          <c:extLst>
            <c:ext xmlns:c16="http://schemas.microsoft.com/office/drawing/2014/chart" uri="{C3380CC4-5D6E-409C-BE32-E72D297353CC}">
              <c16:uniqueId val="{00000002-CE6A-428B-A19C-D2C8BE95DDC2}"/>
            </c:ext>
          </c:extLst>
        </c:ser>
        <c:ser>
          <c:idx val="3"/>
          <c:order val="3"/>
          <c:tx>
            <c:strRef>
              <c:f>'B2.2.Sales.Mix.Output'!$M$161</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'B2.2.Sales.Mix.Output'!$N$161:$Y$161</c:f>
              <c:numCache>
                <c:formatCode>0.0%</c:formatCode>
                <c:ptCount val="12"/>
                <c:pt idx="0">
                  <c:v>0.47451152975375838</c:v>
                </c:pt>
                <c:pt idx="1">
                  <c:v>0.45744449311797547</c:v>
                </c:pt>
                <c:pt idx="2">
                  <c:v>0.41871454197606273</c:v>
                </c:pt>
                <c:pt idx="3">
                  <c:v>0.36782653401666615</c:v>
                </c:pt>
                <c:pt idx="4">
                  <c:v>0.31690573759983998</c:v>
                </c:pt>
                <c:pt idx="5">
                  <c:v>0.26595099335753425</c:v>
                </c:pt>
                <c:pt idx="6">
                  <c:v>0.21496114581120582</c:v>
                </c:pt>
                <c:pt idx="7">
                  <c:v>0.17452666881573042</c:v>
                </c:pt>
                <c:pt idx="8">
                  <c:v>0.13395426214576492</c:v>
                </c:pt>
                <c:pt idx="9">
                  <c:v>9.3242369866293667E-2</c:v>
                </c:pt>
                <c:pt idx="10">
                  <c:v>5.2389441981566372E-2</c:v>
                </c:pt>
                <c:pt idx="11">
                  <c:v>1.1393934652684127E-2</c:v>
                </c:pt>
              </c:numCache>
            </c:numRef>
          </c:val>
          <c:smooth val="0"/>
          <c:extLst>
            <c:ext xmlns:c16="http://schemas.microsoft.com/office/drawing/2014/chart" uri="{C3380CC4-5D6E-409C-BE32-E72D297353CC}">
              <c16:uniqueId val="{00000003-CE6A-428B-A19C-D2C8BE95DDC2}"/>
            </c:ext>
          </c:extLst>
        </c:ser>
        <c:ser>
          <c:idx val="4"/>
          <c:order val="4"/>
          <c:tx>
            <c:strRef>
              <c:f>'B2.2.Sales.Mix.Output'!$M$162</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'B2.2.Sales.Mix.Output'!$N$162:$Y$162</c:f>
              <c:numCache>
                <c:formatCode>0.0%</c:formatCode>
                <c:ptCount val="12"/>
                <c:pt idx="0">
                  <c:v>3.2700809162085766E-2</c:v>
                </c:pt>
                <c:pt idx="1">
                  <c:v>4.156587130082099E-2</c:v>
                </c:pt>
                <c:pt idx="2">
                  <c:v>3.7120128326531096E-2</c:v>
                </c:pt>
                <c:pt idx="3">
                  <c:v>3.5730509220696725E-2</c:v>
                </c:pt>
                <c:pt idx="4">
                  <c:v>3.4334724696705461E-2</c:v>
                </c:pt>
                <c:pt idx="5">
                  <c:v>3.2932846611533229E-2</c:v>
                </c:pt>
                <c:pt idx="6">
                  <c:v>3.1524947353237055E-2</c:v>
                </c:pt>
                <c:pt idx="7">
                  <c:v>2.5293690759759384E-2</c:v>
                </c:pt>
                <c:pt idx="8">
                  <c:v>1.9025314318742666E-2</c:v>
                </c:pt>
                <c:pt idx="9">
                  <c:v>1.2720069525455364E-2</c:v>
                </c:pt>
                <c:pt idx="10">
                  <c:v>6.3782117010265215E-3</c:v>
                </c:pt>
                <c:pt idx="11">
                  <c:v>0</c:v>
                </c:pt>
              </c:numCache>
            </c:numRef>
          </c:val>
          <c:smooth val="0"/>
          <c:extLst>
            <c:ext xmlns:c16="http://schemas.microsoft.com/office/drawing/2014/chart" uri="{C3380CC4-5D6E-409C-BE32-E72D297353CC}">
              <c16:uniqueId val="{00000004-CE6A-428B-A19C-D2C8BE95DDC2}"/>
            </c:ext>
          </c:extLst>
        </c:ser>
        <c:ser>
          <c:idx val="5"/>
          <c:order val="5"/>
          <c:tx>
            <c:strRef>
              <c:f>'B2.2.Sales.Mix.Output'!$M$163</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'B2.2.Sales.Mix.Output'!$N$163:$Y$163</c:f>
              <c:numCache>
                <c:formatCode>0.0%</c:formatCode>
                <c:ptCount val="12"/>
                <c:pt idx="0">
                  <c:v>3.2920272470061955E-2</c:v>
                </c:pt>
                <c:pt idx="1">
                  <c:v>4.1846594599811382E-2</c:v>
                </c:pt>
                <c:pt idx="2">
                  <c:v>3.735340969456924E-2</c:v>
                </c:pt>
                <c:pt idx="3">
                  <c:v>3.5905072190849485E-2</c:v>
                </c:pt>
                <c:pt idx="4">
                  <c:v>3.4450832471322343E-2</c:v>
                </c:pt>
                <c:pt idx="5">
                  <c:v>3.2990765656101373E-2</c:v>
                </c:pt>
                <c:pt idx="6">
                  <c:v>3.1524947353237055E-2</c:v>
                </c:pt>
                <c:pt idx="7">
                  <c:v>2.5293690759759384E-2</c:v>
                </c:pt>
                <c:pt idx="8">
                  <c:v>1.9025314318742666E-2</c:v>
                </c:pt>
                <c:pt idx="9">
                  <c:v>1.2720069525455364E-2</c:v>
                </c:pt>
                <c:pt idx="10">
                  <c:v>6.3782117010265215E-3</c:v>
                </c:pt>
                <c:pt idx="11">
                  <c:v>0</c:v>
                </c:pt>
              </c:numCache>
            </c:numRef>
          </c:val>
          <c:smooth val="0"/>
          <c:extLst>
            <c:ext xmlns:c16="http://schemas.microsoft.com/office/drawing/2014/chart" uri="{C3380CC4-5D6E-409C-BE32-E72D297353CC}">
              <c16:uniqueId val="{00000005-CE6A-428B-A19C-D2C8BE95DDC2}"/>
            </c:ext>
          </c:extLst>
        </c:ser>
        <c:ser>
          <c:idx val="6"/>
          <c:order val="6"/>
          <c:tx>
            <c:strRef>
              <c:f>'B2.2.Sales.Mix.Output'!$M$164</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'B2.2.Sales.Mix.Output'!$N$164:$Y$164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CE6A-428B-A19C-D2C8BE95DDC2}"/>
            </c:ext>
          </c:extLst>
        </c:ser>
        <c:ser>
          <c:idx val="7"/>
          <c:order val="7"/>
          <c:tx>
            <c:strRef>
              <c:f>'B2.2.Sales.Mix.Output'!$M$165</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'B2.2.Sales.Mix.Output'!$N$165:$Y$165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CE6A-428B-A19C-D2C8BE95DDC2}"/>
            </c:ext>
          </c:extLst>
        </c:ser>
        <c:ser>
          <c:idx val="8"/>
          <c:order val="8"/>
          <c:tx>
            <c:strRef>
              <c:f>'B2.2.Sales.Mix.Output'!$M$166</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'B2.2.Sales.Mix.Output'!$N$166:$Y$166</c:f>
              <c:numCache>
                <c:formatCode>0.0%</c:formatCode>
                <c:ptCount val="12"/>
                <c:pt idx="0">
                  <c:v>1.4380838640486032E-2</c:v>
                </c:pt>
                <c:pt idx="1">
                  <c:v>1.7736942827236285E-2</c:v>
                </c:pt>
                <c:pt idx="2">
                  <c:v>6.3122357645287508E-2</c:v>
                </c:pt>
                <c:pt idx="3">
                  <c:v>0.10975646862399943</c:v>
                </c:pt>
                <c:pt idx="4">
                  <c:v>0.1564816907853786</c:v>
                </c:pt>
                <c:pt idx="5">
                  <c:v>0.20329865906196068</c:v>
                </c:pt>
                <c:pt idx="6">
                  <c:v>0.25020800326733483</c:v>
                </c:pt>
                <c:pt idx="7">
                  <c:v>0.29584865233147412</c:v>
                </c:pt>
                <c:pt idx="8">
                  <c:v>0.34166814333212642</c:v>
                </c:pt>
                <c:pt idx="9">
                  <c:v>0.38766760812675655</c:v>
                </c:pt>
                <c:pt idx="10">
                  <c:v>0.43384816599766846</c:v>
                </c:pt>
                <c:pt idx="11">
                  <c:v>0.4802109234478063</c:v>
                </c:pt>
              </c:numCache>
            </c:numRef>
          </c:val>
          <c:smooth val="0"/>
          <c:extLst>
            <c:ext xmlns:c16="http://schemas.microsoft.com/office/drawing/2014/chart" uri="{C3380CC4-5D6E-409C-BE32-E72D297353CC}">
              <c16:uniqueId val="{00000008-CE6A-428B-A19C-D2C8BE95DDC2}"/>
            </c:ext>
          </c:extLst>
        </c:ser>
        <c:ser>
          <c:idx val="9"/>
          <c:order val="9"/>
          <c:tx>
            <c:strRef>
              <c:f>'B2.2.Sales.Mix.Output'!$M$167</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'B2.2.Sales.Mix.Output'!$N$167:$Y$167</c:f>
              <c:numCache>
                <c:formatCode>0.0%</c:formatCode>
                <c:ptCount val="12"/>
                <c:pt idx="0">
                  <c:v>1.0973165398809714E-3</c:v>
                </c:pt>
                <c:pt idx="1">
                  <c:v>1.4036164949519341E-3</c:v>
                </c:pt>
                <c:pt idx="2">
                  <c:v>2.7388009801173143E-2</c:v>
                </c:pt>
                <c:pt idx="3">
                  <c:v>5.3428046024711053E-2</c:v>
                </c:pt>
                <c:pt idx="4">
                  <c:v>7.9581344592173989E-2</c:v>
                </c:pt>
                <c:pt idx="5">
                  <c:v>0.10584783807589786</c:v>
                </c:pt>
                <c:pt idx="6">
                  <c:v>0.13222745394615643</c:v>
                </c:pt>
                <c:pt idx="7">
                  <c:v>0.16767284529152468</c:v>
                </c:pt>
                <c:pt idx="8">
                  <c:v>0.20329076852340253</c:v>
                </c:pt>
                <c:pt idx="9">
                  <c:v>0.23908138429276957</c:v>
                </c:pt>
                <c:pt idx="10">
                  <c:v>0.27504484744733865</c:v>
                </c:pt>
                <c:pt idx="11">
                  <c:v>0.31118130686987294</c:v>
                </c:pt>
              </c:numCache>
            </c:numRef>
          </c:val>
          <c:smooth val="0"/>
          <c:extLst>
            <c:ext xmlns:c16="http://schemas.microsoft.com/office/drawing/2014/chart" uri="{C3380CC4-5D6E-409C-BE32-E72D297353CC}">
              <c16:uniqueId val="{00000009-CE6A-428B-A19C-D2C8BE95DDC2}"/>
            </c:ext>
          </c:extLst>
        </c:ser>
        <c:ser>
          <c:idx val="10"/>
          <c:order val="10"/>
          <c:tx>
            <c:strRef>
              <c:f>'B2.2.Sales.Mix.Output'!$M$168</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'B2.2.Sales.Mix.Output'!$N$168:$Y$168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CE6A-428B-A19C-D2C8BE95DDC2}"/>
            </c:ext>
          </c:extLst>
        </c:ser>
        <c:ser>
          <c:idx val="11"/>
          <c:order val="11"/>
          <c:tx>
            <c:strRef>
              <c:f>'B2.2.Sales.Mix.Output'!$M$169</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'B2.2.Sales.Mix.Output'!$N$169:$Y$169</c:f>
              <c:numCache>
                <c:formatCode>0.0%</c:formatCode>
                <c:ptCount val="12"/>
                <c:pt idx="0">
                  <c:v>7.5009296056348666E-4</c:v>
                </c:pt>
                <c:pt idx="1">
                  <c:v>8.088595620971892E-4</c:v>
                </c:pt>
                <c:pt idx="2">
                  <c:v>1.1817336970456141E-3</c:v>
                </c:pt>
                <c:pt idx="3">
                  <c:v>1.6188998925189852E-3</c:v>
                </c:pt>
                <c:pt idx="4">
                  <c:v>2.0581658757097476E-3</c:v>
                </c:pt>
                <c:pt idx="5">
                  <c:v>2.4995092791649503E-3</c:v>
                </c:pt>
                <c:pt idx="6">
                  <c:v>2.9429075205895331E-3</c:v>
                </c:pt>
                <c:pt idx="7">
                  <c:v>3.5412997984259611E-3</c:v>
                </c:pt>
                <c:pt idx="8">
                  <c:v>4.1429066190832742E-3</c:v>
                </c:pt>
                <c:pt idx="9">
                  <c:v>4.7477034303741571E-3</c:v>
                </c:pt>
                <c:pt idx="10">
                  <c:v>5.355665341729046E-3</c:v>
                </c:pt>
                <c:pt idx="11">
                  <c:v>5.966767123553993E-3</c:v>
                </c:pt>
              </c:numCache>
            </c:numRef>
          </c:val>
          <c:smooth val="0"/>
          <c:extLst>
            <c:ext xmlns:c16="http://schemas.microsoft.com/office/drawing/2014/chart" uri="{C3380CC4-5D6E-409C-BE32-E72D297353CC}">
              <c16:uniqueId val="{0000000B-CE6A-428B-A19C-D2C8BE95DDC2}"/>
            </c:ext>
          </c:extLst>
        </c:ser>
        <c:ser>
          <c:idx val="12"/>
          <c:order val="12"/>
          <c:tx>
            <c:strRef>
              <c:f>'B2.2.Sales.Mix.Output'!$M$170</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'B2.2.Sales.Mix.Output'!$N$170:$Y$170</c:f>
              <c:numCache>
                <c:formatCode>0.0%</c:formatCode>
                <c:ptCount val="12"/>
                <c:pt idx="0">
                  <c:v>4.3892661595238845E-4</c:v>
                </c:pt>
                <c:pt idx="1">
                  <c:v>5.6144659798077357E-4</c:v>
                </c:pt>
                <c:pt idx="2">
                  <c:v>8.354634809414627E-3</c:v>
                </c:pt>
                <c:pt idx="3">
                  <c:v>1.6130075095257018E-2</c:v>
                </c:pt>
                <c:pt idx="4">
                  <c:v>2.3911076939334041E-2</c:v>
                </c:pt>
                <c:pt idx="5">
                  <c:v>3.1697877022237433E-2</c:v>
                </c:pt>
                <c:pt idx="6">
                  <c:v>3.949071191564206E-2</c:v>
                </c:pt>
                <c:pt idx="7">
                  <c:v>4.7652563499610237E-2</c:v>
                </c:pt>
                <c:pt idx="8">
                  <c:v>5.5825153153322954E-2</c:v>
                </c:pt>
                <c:pt idx="9">
                  <c:v>6.4008753131482937E-2</c:v>
                </c:pt>
                <c:pt idx="10">
                  <c:v>7.2203635600701768E-2</c:v>
                </c:pt>
                <c:pt idx="11">
                  <c:v>8.041007260228196E-2</c:v>
                </c:pt>
              </c:numCache>
            </c:numRef>
          </c:val>
          <c:smooth val="0"/>
          <c:extLst>
            <c:ext xmlns:c16="http://schemas.microsoft.com/office/drawing/2014/chart" uri="{C3380CC4-5D6E-409C-BE32-E72D297353CC}">
              <c16:uniqueId val="{0000000C-CE6A-428B-A19C-D2C8BE95DDC2}"/>
            </c:ext>
          </c:extLst>
        </c:ser>
        <c:ser>
          <c:idx val="13"/>
          <c:order val="13"/>
          <c:tx>
            <c:strRef>
              <c:f>'B2.2.Sales.Mix.Output'!$M$171</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'B2.2.Sales.Mix.Output'!$N$171:$Y$171</c:f>
              <c:numCache>
                <c:formatCode>0.0%</c:formatCode>
                <c:ptCount val="12"/>
                <c:pt idx="0">
                  <c:v>4.3892661595238845E-4</c:v>
                </c:pt>
                <c:pt idx="1">
                  <c:v>5.6144659798077357E-4</c:v>
                </c:pt>
                <c:pt idx="2">
                  <c:v>1.6329695762670184E-3</c:v>
                </c:pt>
                <c:pt idx="3">
                  <c:v>2.676632209008936E-3</c:v>
                </c:pt>
                <c:pt idx="4">
                  <c:v>3.7154487877402343E-3</c:v>
                </c:pt>
                <c:pt idx="5">
                  <c:v>4.7493616545877335E-3</c:v>
                </c:pt>
                <c:pt idx="6">
                  <c:v>5.7783139285430603E-3</c:v>
                </c:pt>
                <c:pt idx="7">
                  <c:v>7.150657834188702E-3</c:v>
                </c:pt>
                <c:pt idx="8">
                  <c:v>8.5172565996282125E-3</c:v>
                </c:pt>
                <c:pt idx="9">
                  <c:v>9.8780381272731092E-3</c:v>
                </c:pt>
                <c:pt idx="10">
                  <c:v>1.1232931089031463E-2</c:v>
                </c:pt>
                <c:pt idx="11">
                  <c:v>1.2581864926136197E-2</c:v>
                </c:pt>
              </c:numCache>
            </c:numRef>
          </c:val>
          <c:smooth val="0"/>
          <c:extLst>
            <c:ext xmlns:c16="http://schemas.microsoft.com/office/drawing/2014/chart" uri="{C3380CC4-5D6E-409C-BE32-E72D297353CC}">
              <c16:uniqueId val="{0000000D-CE6A-428B-A19C-D2C8BE95DDC2}"/>
            </c:ext>
          </c:extLst>
        </c:ser>
        <c:dLbls>
          <c:showLegendKey val="0"/>
          <c:showVal val="0"/>
          <c:showCatName val="0"/>
          <c:showSerName val="0"/>
          <c:showPercent val="0"/>
          <c:showBubbleSize val="0"/>
        </c:dLbls>
        <c:smooth val="0"/>
        <c:axId val="2123748240"/>
        <c:axId val="2123750720"/>
      </c:lineChart>
      <c:catAx>
        <c:axId val="21237482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750720"/>
        <c:crosses val="autoZero"/>
        <c:auto val="1"/>
        <c:lblAlgn val="ctr"/>
        <c:lblOffset val="100"/>
        <c:noMultiLvlLbl val="0"/>
      </c:catAx>
      <c:valAx>
        <c:axId val="21237507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7482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'B2.1.Sales.Mix.Input'!$M$25</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'B2.1.Sales.Mix.Input'!$N$25:$Y$25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F0D-2545-BC7A-5F2FF974BE4D}"/>
            </c:ext>
          </c:extLst>
        </c:ser>
        <c:ser>
          <c:idx val="1"/>
          <c:order val="1"/>
          <c:tx>
            <c:strRef>
              <c:f>'B2.1.Sales.Mix.Input'!$M$26</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'B2.1.Sales.Mix.Input'!$N$26:$Y$26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F0D-2545-BC7A-5F2FF974BE4D}"/>
            </c:ext>
          </c:extLst>
        </c:ser>
        <c:ser>
          <c:idx val="2"/>
          <c:order val="2"/>
          <c:tx>
            <c:strRef>
              <c:f>'B2.1.Sales.Mix.Input'!$M$27</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'B2.1.Sales.Mix.Input'!$N$27:$Y$27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F0D-2545-BC7A-5F2FF974BE4D}"/>
            </c:ext>
          </c:extLst>
        </c:ser>
        <c:ser>
          <c:idx val="3"/>
          <c:order val="3"/>
          <c:tx>
            <c:strRef>
              <c:f>'B2.1.Sales.Mix.Input'!$M$28</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'B2.1.Sales.Mix.Input'!$N$28:$Y$28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F0D-2545-BC7A-5F2FF974BE4D}"/>
            </c:ext>
          </c:extLst>
        </c:ser>
        <c:ser>
          <c:idx val="4"/>
          <c:order val="4"/>
          <c:tx>
            <c:strRef>
              <c:f>'B2.1.Sales.Mix.Input'!$M$29</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'B2.1.Sales.Mix.Input'!$N$29:$Y$29</c:f>
              <c:numCache>
                <c:formatCode>0.0%</c:formatCode>
                <c:ptCount val="12"/>
                <c:pt idx="0">
                  <c:v>0.27100000000000002</c:v>
                </c:pt>
                <c:pt idx="1">
                  <c:v>0.14900000000000002</c:v>
                </c:pt>
                <c:pt idx="2">
                  <c:v>0.12319999999999998</c:v>
                </c:pt>
                <c:pt idx="3">
                  <c:v>9.7399999999999931E-2</c:v>
                </c:pt>
                <c:pt idx="4">
                  <c:v>7.1599999999999997E-2</c:v>
                </c:pt>
                <c:pt idx="5">
                  <c:v>4.5799999999999952E-2</c:v>
                </c:pt>
                <c:pt idx="6">
                  <c:v>2.0000000000000018E-2</c:v>
                </c:pt>
                <c:pt idx="7">
                  <c:v>1.6000000000000014E-2</c:v>
                </c:pt>
                <c:pt idx="8">
                  <c:v>1.2000000000000011E-2</c:v>
                </c:pt>
                <c:pt idx="9">
                  <c:v>8.0000000000000071E-3</c:v>
                </c:pt>
                <c:pt idx="10">
                  <c:v>4.0000000000000036E-3</c:v>
                </c:pt>
                <c:pt idx="11">
                  <c:v>0</c:v>
                </c:pt>
              </c:numCache>
            </c:numRef>
          </c:val>
          <c:smooth val="0"/>
          <c:extLst>
            <c:ext xmlns:c16="http://schemas.microsoft.com/office/drawing/2014/chart" uri="{C3380CC4-5D6E-409C-BE32-E72D297353CC}">
              <c16:uniqueId val="{00000004-4F0D-2545-BC7A-5F2FF974BE4D}"/>
            </c:ext>
          </c:extLst>
        </c:ser>
        <c:ser>
          <c:idx val="5"/>
          <c:order val="5"/>
          <c:tx>
            <c:strRef>
              <c:f>'B2.1.Sales.Mix.Input'!$M$30</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'B2.1.Sales.Mix.Input'!$N$30:$Y$30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4F0D-2545-BC7A-5F2FF974BE4D}"/>
            </c:ext>
          </c:extLst>
        </c:ser>
        <c:ser>
          <c:idx val="6"/>
          <c:order val="6"/>
          <c:tx>
            <c:strRef>
              <c:f>'B2.1.Sales.Mix.Input'!$M$31</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'B2.1.Sales.Mix.Input'!$N$31:$Y$31</c:f>
              <c:numCache>
                <c:formatCode>0.0%</c:formatCode>
                <c:ptCount val="12"/>
                <c:pt idx="0">
                  <c:v>0.72899999999999998</c:v>
                </c:pt>
                <c:pt idx="1">
                  <c:v>0.85</c:v>
                </c:pt>
                <c:pt idx="2">
                  <c:v>0.87</c:v>
                </c:pt>
                <c:pt idx="3">
                  <c:v>0.89</c:v>
                </c:pt>
                <c:pt idx="4">
                  <c:v>0.91</c:v>
                </c:pt>
                <c:pt idx="5">
                  <c:v>0.93</c:v>
                </c:pt>
                <c:pt idx="6">
                  <c:v>0.95</c:v>
                </c:pt>
                <c:pt idx="7">
                  <c:v>0.95</c:v>
                </c:pt>
                <c:pt idx="8">
                  <c:v>0.95</c:v>
                </c:pt>
                <c:pt idx="9">
                  <c:v>0.95</c:v>
                </c:pt>
                <c:pt idx="10">
                  <c:v>0.95</c:v>
                </c:pt>
                <c:pt idx="11">
                  <c:v>0.95</c:v>
                </c:pt>
              </c:numCache>
            </c:numRef>
          </c:val>
          <c:smooth val="0"/>
          <c:extLst>
            <c:ext xmlns:c16="http://schemas.microsoft.com/office/drawing/2014/chart" uri="{C3380CC4-5D6E-409C-BE32-E72D297353CC}">
              <c16:uniqueId val="{00000006-4F0D-2545-BC7A-5F2FF974BE4D}"/>
            </c:ext>
          </c:extLst>
        </c:ser>
        <c:ser>
          <c:idx val="7"/>
          <c:order val="7"/>
          <c:tx>
            <c:strRef>
              <c:f>'B2.1.Sales.Mix.Input'!$M$32</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'B2.1.Sales.Mix.Input'!$N$32:$Y$32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4F0D-2545-BC7A-5F2FF974BE4D}"/>
            </c:ext>
          </c:extLst>
        </c:ser>
        <c:ser>
          <c:idx val="8"/>
          <c:order val="8"/>
          <c:tx>
            <c:strRef>
              <c:f>'B2.1.Sales.Mix.Input'!$M$33</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'B2.1.Sales.Mix.Input'!$N$33:$Y$33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4F0D-2545-BC7A-5F2FF974BE4D}"/>
            </c:ext>
          </c:extLst>
        </c:ser>
        <c:ser>
          <c:idx val="9"/>
          <c:order val="9"/>
          <c:tx>
            <c:strRef>
              <c:f>'B2.1.Sales.Mix.Input'!$M$34</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'B2.1.Sales.Mix.Input'!$N$34:$Y$34</c:f>
              <c:numCache>
                <c:formatCode>0.0%</c:formatCode>
                <c:ptCount val="12"/>
                <c:pt idx="0">
                  <c:v>0</c:v>
                </c:pt>
                <c:pt idx="1">
                  <c:v>0</c:v>
                </c:pt>
                <c:pt idx="2">
                  <c:v>3.0000000000000001E-3</c:v>
                </c:pt>
                <c:pt idx="3">
                  <c:v>6.0000000000000001E-3</c:v>
                </c:pt>
                <c:pt idx="4">
                  <c:v>9.0000000000000011E-3</c:v>
                </c:pt>
                <c:pt idx="5">
                  <c:v>1.2E-2</c:v>
                </c:pt>
                <c:pt idx="6">
                  <c:v>1.4999999999999999E-2</c:v>
                </c:pt>
                <c:pt idx="7">
                  <c:v>1.7000000000000001E-2</c:v>
                </c:pt>
                <c:pt idx="8">
                  <c:v>1.9000000000000003E-2</c:v>
                </c:pt>
                <c:pt idx="9">
                  <c:v>2.1000000000000005E-2</c:v>
                </c:pt>
                <c:pt idx="10">
                  <c:v>2.3000000000000007E-2</c:v>
                </c:pt>
                <c:pt idx="11">
                  <c:v>2.5000000000000001E-2</c:v>
                </c:pt>
              </c:numCache>
            </c:numRef>
          </c:val>
          <c:smooth val="0"/>
          <c:extLst>
            <c:ext xmlns:c16="http://schemas.microsoft.com/office/drawing/2014/chart" uri="{C3380CC4-5D6E-409C-BE32-E72D297353CC}">
              <c16:uniqueId val="{00000009-4F0D-2545-BC7A-5F2FF974BE4D}"/>
            </c:ext>
          </c:extLst>
        </c:ser>
        <c:ser>
          <c:idx val="10"/>
          <c:order val="10"/>
          <c:tx>
            <c:strRef>
              <c:f>'B2.1.Sales.Mix.Input'!$M$35</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'B2.1.Sales.Mix.Input'!$N$35:$Y$35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4F0D-2545-BC7A-5F2FF974BE4D}"/>
            </c:ext>
          </c:extLst>
        </c:ser>
        <c:ser>
          <c:idx val="11"/>
          <c:order val="11"/>
          <c:tx>
            <c:strRef>
              <c:f>'B2.1.Sales.Mix.Input'!$M$36</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'B2.1.Sales.Mix.Input'!$N$36:$Y$36</c:f>
              <c:numCache>
                <c:formatCode>0.0%</c:formatCode>
                <c:ptCount val="12"/>
                <c:pt idx="0">
                  <c:v>0</c:v>
                </c:pt>
                <c:pt idx="1">
                  <c:v>1E-3</c:v>
                </c:pt>
                <c:pt idx="2">
                  <c:v>3.7999999999999996E-3</c:v>
                </c:pt>
                <c:pt idx="3">
                  <c:v>6.5999999999999991E-3</c:v>
                </c:pt>
                <c:pt idx="4">
                  <c:v>9.3999999999999986E-3</c:v>
                </c:pt>
                <c:pt idx="5">
                  <c:v>1.2199999999999999E-2</c:v>
                </c:pt>
                <c:pt idx="6">
                  <c:v>1.4999999999999999E-2</c:v>
                </c:pt>
                <c:pt idx="7">
                  <c:v>1.7000000000000001E-2</c:v>
                </c:pt>
                <c:pt idx="8">
                  <c:v>1.9000000000000003E-2</c:v>
                </c:pt>
                <c:pt idx="9">
                  <c:v>2.1000000000000005E-2</c:v>
                </c:pt>
                <c:pt idx="10">
                  <c:v>2.3000000000000007E-2</c:v>
                </c:pt>
                <c:pt idx="11">
                  <c:v>2.5000000000000001E-2</c:v>
                </c:pt>
              </c:numCache>
            </c:numRef>
          </c:val>
          <c:smooth val="0"/>
          <c:extLst>
            <c:ext xmlns:c16="http://schemas.microsoft.com/office/drawing/2014/chart" uri="{C3380CC4-5D6E-409C-BE32-E72D297353CC}">
              <c16:uniqueId val="{0000000B-4F0D-2545-BC7A-5F2FF974BE4D}"/>
            </c:ext>
          </c:extLst>
        </c:ser>
        <c:ser>
          <c:idx val="12"/>
          <c:order val="12"/>
          <c:tx>
            <c:strRef>
              <c:f>'B2.1.Sales.Mix.Input'!$M$37</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'B2.1.Sales.Mix.Input'!$N$37:$Y$37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4F0D-2545-BC7A-5F2FF974BE4D}"/>
            </c:ext>
          </c:extLst>
        </c:ser>
        <c:ser>
          <c:idx val="13"/>
          <c:order val="13"/>
          <c:tx>
            <c:strRef>
              <c:f>'B2.1.Sales.Mix.Input'!$M$38</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'B2.1.Sales.Mix.Input'!$N$38:$Y$38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4F0D-2545-BC7A-5F2FF974BE4D}"/>
            </c:ext>
          </c:extLst>
        </c:ser>
        <c:dLbls>
          <c:showLegendKey val="0"/>
          <c:showVal val="0"/>
          <c:showCatName val="0"/>
          <c:showSerName val="0"/>
          <c:showPercent val="0"/>
          <c:showBubbleSize val="0"/>
        </c:dLbls>
        <c:smooth val="0"/>
        <c:axId val="2126170192"/>
        <c:axId val="2126172672"/>
      </c:lineChart>
      <c:catAx>
        <c:axId val="21261701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172672"/>
        <c:crosses val="autoZero"/>
        <c:auto val="1"/>
        <c:lblAlgn val="ctr"/>
        <c:lblOffset val="100"/>
        <c:noMultiLvlLbl val="0"/>
      </c:catAx>
      <c:valAx>
        <c:axId val="21261726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170192"/>
        <c:crosses val="autoZero"/>
        <c:crossBetween val="between"/>
      </c:valAx>
      <c:spPr>
        <a:noFill/>
        <a:ln>
          <a:noFill/>
        </a:ln>
        <a:effectLst/>
      </c:spPr>
    </c:plotArea>
    <c:legend>
      <c:legendPos val="r"/>
      <c:layout>
        <c:manualLayout>
          <c:xMode val="edge"/>
          <c:yMode val="edge"/>
          <c:x val="0.88909075347961442"/>
          <c:y val="3.3817251461988308E-2"/>
          <c:w val="0.10275715982155274"/>
          <c:h val="0.939792105263157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'B2.2.Sales.Mix.Output'!$M$177</c:f>
              <c:strCache>
                <c:ptCount val="1"/>
                <c:pt idx="0">
                  <c:v>HCFC-22</c:v>
                </c:pt>
              </c:strCache>
            </c:strRef>
          </c:tx>
          <c:spPr>
            <a:ln w="47625" cap="rnd">
              <a:solidFill>
                <a:schemeClr val="accent1"/>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'B2.2.Sales.Mix.Output'!$N$177:$Y$177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CEAF-4FC3-8BFA-47F10B7524B6}"/>
            </c:ext>
          </c:extLst>
        </c:ser>
        <c:ser>
          <c:idx val="1"/>
          <c:order val="1"/>
          <c:tx>
            <c:strRef>
              <c:f>'B2.2.Sales.Mix.Output'!$M$178</c:f>
              <c:strCache>
                <c:ptCount val="1"/>
                <c:pt idx="0">
                  <c:v>HCFC-123</c:v>
                </c:pt>
              </c:strCache>
            </c:strRef>
          </c:tx>
          <c:spPr>
            <a:ln w="47625" cap="rnd">
              <a:solidFill>
                <a:schemeClr val="accent2"/>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'B2.2.Sales.Mix.Output'!$N$178:$Y$178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CEAF-4FC3-8BFA-47F10B7524B6}"/>
            </c:ext>
          </c:extLst>
        </c:ser>
        <c:ser>
          <c:idx val="2"/>
          <c:order val="2"/>
          <c:tx>
            <c:strRef>
              <c:f>'B2.2.Sales.Mix.Output'!$M$179</c:f>
              <c:strCache>
                <c:ptCount val="1"/>
                <c:pt idx="0">
                  <c:v>HFC-134a</c:v>
                </c:pt>
              </c:strCache>
            </c:strRef>
          </c:tx>
          <c:spPr>
            <a:ln w="47625" cap="rnd">
              <a:solidFill>
                <a:schemeClr val="accent3"/>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'B2.2.Sales.Mix.Output'!$N$179:$Y$179</c:f>
              <c:numCache>
                <c:formatCode>0.0%</c:formatCode>
                <c:ptCount val="12"/>
                <c:pt idx="0">
                  <c:v>0.23083935575900821</c:v>
                </c:pt>
                <c:pt idx="1">
                  <c:v>0.23107233964450261</c:v>
                </c:pt>
                <c:pt idx="2">
                  <c:v>0.2219786744162556</c:v>
                </c:pt>
                <c:pt idx="3">
                  <c:v>0.21310497597491315</c:v>
                </c:pt>
                <c:pt idx="4">
                  <c:v>0.2041110413549812</c:v>
                </c:pt>
                <c:pt idx="5">
                  <c:v>0.19499634889341638</c:v>
                </c:pt>
                <c:pt idx="6">
                  <c:v>0.18576038477441636</c:v>
                </c:pt>
                <c:pt idx="7">
                  <c:v>0.16159607216435132</c:v>
                </c:pt>
                <c:pt idx="8">
                  <c:v>0.13715736271242168</c:v>
                </c:pt>
                <c:pt idx="9">
                  <c:v>0.11244339474982716</c:v>
                </c:pt>
                <c:pt idx="10">
                  <c:v>8.7453326279671867E-2</c:v>
                </c:pt>
                <c:pt idx="11">
                  <c:v>6.2186335194037004E-2</c:v>
                </c:pt>
              </c:numCache>
            </c:numRef>
          </c:val>
          <c:smooth val="0"/>
          <c:extLst>
            <c:ext xmlns:c16="http://schemas.microsoft.com/office/drawing/2014/chart" uri="{C3380CC4-5D6E-409C-BE32-E72D297353CC}">
              <c16:uniqueId val="{00000002-CEAF-4FC3-8BFA-47F10B7524B6}"/>
            </c:ext>
          </c:extLst>
        </c:ser>
        <c:ser>
          <c:idx val="3"/>
          <c:order val="3"/>
          <c:tx>
            <c:strRef>
              <c:f>'B2.2.Sales.Mix.Output'!$M$180</c:f>
              <c:strCache>
                <c:ptCount val="1"/>
                <c:pt idx="0">
                  <c:v>HFC-404A</c:v>
                </c:pt>
              </c:strCache>
            </c:strRef>
          </c:tx>
          <c:spPr>
            <a:ln w="47625" cap="rnd">
              <a:solidFill>
                <a:schemeClr val="accent4"/>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'B2.2.Sales.Mix.Output'!$N$180:$Y$180</c:f>
              <c:numCache>
                <c:formatCode>0.0%</c:formatCode>
                <c:ptCount val="12"/>
                <c:pt idx="0">
                  <c:v>0.4957632436408676</c:v>
                </c:pt>
                <c:pt idx="1">
                  <c:v>0.45212380047708528</c:v>
                </c:pt>
                <c:pt idx="2">
                  <c:v>0.38252814963860504</c:v>
                </c:pt>
                <c:pt idx="3">
                  <c:v>0.31298201474159687</c:v>
                </c:pt>
                <c:pt idx="4">
                  <c:v>0.24389704514655092</c:v>
                </c:pt>
                <c:pt idx="5">
                  <c:v>0.17527478069805852</c:v>
                </c:pt>
                <c:pt idx="6">
                  <c:v>0.10711672903348798</c:v>
                </c:pt>
                <c:pt idx="7">
                  <c:v>8.5454059951949032E-2</c:v>
                </c:pt>
                <c:pt idx="8">
                  <c:v>6.3910490766010103E-2</c:v>
                </c:pt>
                <c:pt idx="9">
                  <c:v>4.2486587079194671E-2</c:v>
                </c:pt>
                <c:pt idx="10">
                  <c:v>2.1182906796581011E-2</c:v>
                </c:pt>
                <c:pt idx="11">
                  <c:v>0</c:v>
                </c:pt>
              </c:numCache>
            </c:numRef>
          </c:val>
          <c:smooth val="0"/>
          <c:extLst>
            <c:ext xmlns:c16="http://schemas.microsoft.com/office/drawing/2014/chart" uri="{C3380CC4-5D6E-409C-BE32-E72D297353CC}">
              <c16:uniqueId val="{00000003-CEAF-4FC3-8BFA-47F10B7524B6}"/>
            </c:ext>
          </c:extLst>
        </c:ser>
        <c:ser>
          <c:idx val="4"/>
          <c:order val="4"/>
          <c:tx>
            <c:strRef>
              <c:f>'B2.2.Sales.Mix.Output'!$M$181</c:f>
              <c:strCache>
                <c:ptCount val="1"/>
                <c:pt idx="0">
                  <c:v>HFC-410A</c:v>
                </c:pt>
              </c:strCache>
            </c:strRef>
          </c:tx>
          <c:spPr>
            <a:ln w="47625" cap="rnd">
              <a:solidFill>
                <a:schemeClr val="accent5"/>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'B2.2.Sales.Mix.Output'!$N$181:$Y$181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CEAF-4FC3-8BFA-47F10B7524B6}"/>
            </c:ext>
          </c:extLst>
        </c:ser>
        <c:ser>
          <c:idx val="5"/>
          <c:order val="5"/>
          <c:tx>
            <c:strRef>
              <c:f>'B2.2.Sales.Mix.Output'!$M$182</c:f>
              <c:strCache>
                <c:ptCount val="1"/>
                <c:pt idx="0">
                  <c:v>HFC-407C</c:v>
                </c:pt>
              </c:strCache>
            </c:strRef>
          </c:tx>
          <c:spPr>
            <a:ln w="47625" cap="rnd">
              <a:solidFill>
                <a:schemeClr val="accent6"/>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'B2.2.Sales.Mix.Output'!$N$182:$Y$182</c:f>
              <c:numCache>
                <c:formatCode>0.0%</c:formatCode>
                <c:ptCount val="12"/>
                <c:pt idx="0">
                  <c:v>0.11728898523891493</c:v>
                </c:pt>
                <c:pt idx="1">
                  <c:v>0.11762701914888468</c:v>
                </c:pt>
                <c:pt idx="2">
                  <c:v>0.10774834852931214</c:v>
                </c:pt>
                <c:pt idx="3">
                  <c:v>9.82414166377482E-2</c:v>
                </c:pt>
                <c:pt idx="4">
                  <c:v>8.8612887194315648E-2</c:v>
                </c:pt>
                <c:pt idx="5">
                  <c:v>7.8862260735744608E-2</c:v>
                </c:pt>
                <c:pt idx="6">
                  <c:v>6.8989045854947376E-2</c:v>
                </c:pt>
                <c:pt idx="7">
                  <c:v>5.5522597004599092E-2</c:v>
                </c:pt>
                <c:pt idx="8">
                  <c:v>4.1891079579423306E-2</c:v>
                </c:pt>
                <c:pt idx="9">
                  <c:v>2.8093876279703299E-2</c:v>
                </c:pt>
                <c:pt idx="10">
                  <c:v>1.4130381204884242E-2</c:v>
                </c:pt>
                <c:pt idx="11">
                  <c:v>0</c:v>
                </c:pt>
              </c:numCache>
            </c:numRef>
          </c:val>
          <c:smooth val="0"/>
          <c:extLst>
            <c:ext xmlns:c16="http://schemas.microsoft.com/office/drawing/2014/chart" uri="{C3380CC4-5D6E-409C-BE32-E72D297353CC}">
              <c16:uniqueId val="{00000005-CEAF-4FC3-8BFA-47F10B7524B6}"/>
            </c:ext>
          </c:extLst>
        </c:ser>
        <c:ser>
          <c:idx val="6"/>
          <c:order val="6"/>
          <c:tx>
            <c:strRef>
              <c:f>'B2.2.Sales.Mix.Output'!$M$183</c:f>
              <c:strCache>
                <c:ptCount val="1"/>
                <c:pt idx="0">
                  <c:v>HFC-32</c:v>
                </c:pt>
              </c:strCache>
            </c:strRef>
          </c:tx>
          <c:spPr>
            <a:ln w="47625" cap="rnd">
              <a:solidFill>
                <a:schemeClr val="accent1">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'B2.2.Sales.Mix.Output'!$N$183:$Y$183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CEAF-4FC3-8BFA-47F10B7524B6}"/>
            </c:ext>
          </c:extLst>
        </c:ser>
        <c:ser>
          <c:idx val="7"/>
          <c:order val="7"/>
          <c:tx>
            <c:strRef>
              <c:f>'B2.2.Sales.Mix.Output'!$M$184</c:f>
              <c:strCache>
                <c:ptCount val="1"/>
                <c:pt idx="0">
                  <c:v>HFC-Mix</c:v>
                </c:pt>
              </c:strCache>
            </c:strRef>
          </c:tx>
          <c:spPr>
            <a:ln w="47625" cap="rnd">
              <a:solidFill>
                <a:schemeClr val="accent2">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'B2.2.Sales.Mix.Output'!$N$184:$Y$184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CEAF-4FC3-8BFA-47F10B7524B6}"/>
            </c:ext>
          </c:extLst>
        </c:ser>
        <c:ser>
          <c:idx val="8"/>
          <c:order val="8"/>
          <c:tx>
            <c:strRef>
              <c:f>'B2.2.Sales.Mix.Output'!$M$185</c:f>
              <c:strCache>
                <c:ptCount val="1"/>
                <c:pt idx="0">
                  <c:v>GWP&lt;2150</c:v>
                </c:pt>
              </c:strCache>
            </c:strRef>
          </c:tx>
          <c:spPr>
            <a:ln w="47625" cap="rnd">
              <a:solidFill>
                <a:schemeClr val="accent3">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'B2.2.Sales.Mix.Output'!$N$185:$Y$185</c:f>
              <c:numCache>
                <c:formatCode>0.0%</c:formatCode>
                <c:ptCount val="12"/>
                <c:pt idx="0">
                  <c:v>0.15610841536120917</c:v>
                </c:pt>
                <c:pt idx="1">
                  <c:v>0.19917684072952743</c:v>
                </c:pt>
                <c:pt idx="2">
                  <c:v>0.2617902312341695</c:v>
                </c:pt>
                <c:pt idx="3">
                  <c:v>0.32355984310006025</c:v>
                </c:pt>
                <c:pt idx="4">
                  <c:v>0.38490670978703051</c:v>
                </c:pt>
                <c:pt idx="5">
                  <c:v>0.44582946938725321</c:v>
                </c:pt>
                <c:pt idx="6">
                  <c:v>0.50632678973081313</c:v>
                </c:pt>
                <c:pt idx="7">
                  <c:v>0.52036767397745831</c:v>
                </c:pt>
                <c:pt idx="8">
                  <c:v>0.5343285752260224</c:v>
                </c:pt>
                <c:pt idx="9">
                  <c:v>0.54820909569851595</c:v>
                </c:pt>
                <c:pt idx="10">
                  <c:v>0.56200884269156959</c:v>
                </c:pt>
                <c:pt idx="11">
                  <c:v>0.57572742866375759</c:v>
                </c:pt>
              </c:numCache>
            </c:numRef>
          </c:val>
          <c:smooth val="0"/>
          <c:extLst>
            <c:ext xmlns:c16="http://schemas.microsoft.com/office/drawing/2014/chart" uri="{C3380CC4-5D6E-409C-BE32-E72D297353CC}">
              <c16:uniqueId val="{00000008-CEAF-4FC3-8BFA-47F10B7524B6}"/>
            </c:ext>
          </c:extLst>
        </c:ser>
        <c:ser>
          <c:idx val="9"/>
          <c:order val="9"/>
          <c:tx>
            <c:strRef>
              <c:f>'B2.2.Sales.Mix.Output'!$M$186</c:f>
              <c:strCache>
                <c:ptCount val="1"/>
                <c:pt idx="0">
                  <c:v>GWP&lt;1000</c:v>
                </c:pt>
              </c:strCache>
            </c:strRef>
          </c:tx>
          <c:spPr>
            <a:ln w="47625" cap="rnd">
              <a:solidFill>
                <a:schemeClr val="accent4">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'B2.2.Sales.Mix.Output'!$N$186:$Y$186</c:f>
              <c:numCache>
                <c:formatCode>0.0%</c:formatCode>
                <c:ptCount val="12"/>
                <c:pt idx="0">
                  <c:v>0</c:v>
                </c:pt>
                <c:pt idx="1">
                  <c:v>0</c:v>
                </c:pt>
                <c:pt idx="2">
                  <c:v>1.0101407674623012E-2</c:v>
                </c:pt>
                <c:pt idx="3">
                  <c:v>2.0325810338844449E-2</c:v>
                </c:pt>
                <c:pt idx="4">
                  <c:v>3.0673691721109255E-2</c:v>
                </c:pt>
                <c:pt idx="5">
                  <c:v>4.1145527340388482E-2</c:v>
                </c:pt>
                <c:pt idx="6">
                  <c:v>5.1741784391210542E-2</c:v>
                </c:pt>
                <c:pt idx="7">
                  <c:v>7.2064249145273263E-2</c:v>
                </c:pt>
                <c:pt idx="8">
                  <c:v>9.2601882907709557E-2</c:v>
                </c:pt>
                <c:pt idx="9">
                  <c:v>0.11335527319907483</c:v>
                </c:pt>
                <c:pt idx="10">
                  <c:v>0.13432499174420268</c:v>
                </c:pt>
                <c:pt idx="11">
                  <c:v>0.15551159431566888</c:v>
                </c:pt>
              </c:numCache>
            </c:numRef>
          </c:val>
          <c:smooth val="0"/>
          <c:extLst>
            <c:ext xmlns:c16="http://schemas.microsoft.com/office/drawing/2014/chart" uri="{C3380CC4-5D6E-409C-BE32-E72D297353CC}">
              <c16:uniqueId val="{00000009-CEAF-4FC3-8BFA-47F10B7524B6}"/>
            </c:ext>
          </c:extLst>
        </c:ser>
        <c:ser>
          <c:idx val="10"/>
          <c:order val="10"/>
          <c:tx>
            <c:strRef>
              <c:f>'B2.2.Sales.Mix.Output'!$M$187</c:f>
              <c:strCache>
                <c:ptCount val="1"/>
                <c:pt idx="0">
                  <c:v>HFO-1234</c:v>
                </c:pt>
              </c:strCache>
            </c:strRef>
          </c:tx>
          <c:spPr>
            <a:ln w="47625" cap="rnd">
              <a:solidFill>
                <a:schemeClr val="accent5">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'B2.2.Sales.Mix.Output'!$N$187:$Y$187</c:f>
              <c:numCache>
                <c:formatCode>0.0%</c:formatCode>
                <c:ptCount val="12"/>
                <c:pt idx="0">
                  <c:v>0</c:v>
                </c:pt>
                <c:pt idx="1">
                  <c:v>0</c:v>
                </c:pt>
                <c:pt idx="2">
                  <c:v>1.0101407674623012E-2</c:v>
                </c:pt>
                <c:pt idx="3">
                  <c:v>2.0325810338844449E-2</c:v>
                </c:pt>
                <c:pt idx="4">
                  <c:v>3.0673691721109255E-2</c:v>
                </c:pt>
                <c:pt idx="5">
                  <c:v>4.1145527340388482E-2</c:v>
                </c:pt>
                <c:pt idx="6">
                  <c:v>5.1741784391210542E-2</c:v>
                </c:pt>
                <c:pt idx="7">
                  <c:v>6.9403246255748854E-2</c:v>
                </c:pt>
                <c:pt idx="8">
                  <c:v>8.7273082457131904E-2</c:v>
                </c:pt>
                <c:pt idx="9">
                  <c:v>0.1053520360488874</c:v>
                </c:pt>
                <c:pt idx="10">
                  <c:v>0.12364083554273715</c:v>
                </c:pt>
                <c:pt idx="11">
                  <c:v>0.14214019472922751</c:v>
                </c:pt>
              </c:numCache>
            </c:numRef>
          </c:val>
          <c:smooth val="0"/>
          <c:extLst>
            <c:ext xmlns:c16="http://schemas.microsoft.com/office/drawing/2014/chart" uri="{C3380CC4-5D6E-409C-BE32-E72D297353CC}">
              <c16:uniqueId val="{0000000A-CEAF-4FC3-8BFA-47F10B7524B6}"/>
            </c:ext>
          </c:extLst>
        </c:ser>
        <c:ser>
          <c:idx val="11"/>
          <c:order val="11"/>
          <c:tx>
            <c:strRef>
              <c:f>'B2.2.Sales.Mix.Output'!$M$188</c:f>
              <c:strCache>
                <c:ptCount val="1"/>
                <c:pt idx="0">
                  <c:v>HC</c:v>
                </c:pt>
              </c:strCache>
            </c:strRef>
          </c:tx>
          <c:spPr>
            <a:ln w="47625" cap="rnd">
              <a:solidFill>
                <a:schemeClr val="accent6">
                  <a:lumMod val="6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'B2.2.Sales.Mix.Output'!$N$188:$Y$188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CEAF-4FC3-8BFA-47F10B7524B6}"/>
            </c:ext>
          </c:extLst>
        </c:ser>
        <c:ser>
          <c:idx val="12"/>
          <c:order val="12"/>
          <c:tx>
            <c:strRef>
              <c:f>'B2.2.Sales.Mix.Output'!$M$189</c:f>
              <c:strCache>
                <c:ptCount val="1"/>
                <c:pt idx="0">
                  <c:v>CO2</c:v>
                </c:pt>
              </c:strCache>
            </c:strRef>
          </c:tx>
          <c:spPr>
            <a:ln w="28575" cap="rnd">
              <a:solidFill>
                <a:schemeClr val="accent1">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'B2.2.Sales.Mix.Output'!$N$189:$Y$189</c:f>
              <c:numCache>
                <c:formatCode>0.0%</c:formatCode>
                <c:ptCount val="12"/>
                <c:pt idx="0">
                  <c:v>0</c:v>
                </c:pt>
                <c:pt idx="1">
                  <c:v>0</c:v>
                </c:pt>
                <c:pt idx="2">
                  <c:v>5.7517808324114364E-3</c:v>
                </c:pt>
                <c:pt idx="3">
                  <c:v>1.1460128867992823E-2</c:v>
                </c:pt>
                <c:pt idx="4">
                  <c:v>1.7124933074903304E-2</c:v>
                </c:pt>
                <c:pt idx="5">
                  <c:v>2.2746085604750343E-2</c:v>
                </c:pt>
                <c:pt idx="6">
                  <c:v>2.8323481823913841E-2</c:v>
                </c:pt>
                <c:pt idx="7">
                  <c:v>3.5592101500620282E-2</c:v>
                </c:pt>
                <c:pt idx="8">
                  <c:v>4.2837526351281095E-2</c:v>
                </c:pt>
                <c:pt idx="9">
                  <c:v>5.0059736944796679E-2</c:v>
                </c:pt>
                <c:pt idx="10">
                  <c:v>5.7258715740353419E-2</c:v>
                </c:pt>
                <c:pt idx="11">
                  <c:v>6.4434447097308944E-2</c:v>
                </c:pt>
              </c:numCache>
            </c:numRef>
          </c:val>
          <c:smooth val="0"/>
          <c:extLst>
            <c:ext xmlns:c16="http://schemas.microsoft.com/office/drawing/2014/chart" uri="{C3380CC4-5D6E-409C-BE32-E72D297353CC}">
              <c16:uniqueId val="{0000000C-CEAF-4FC3-8BFA-47F10B7524B6}"/>
            </c:ext>
          </c:extLst>
        </c:ser>
        <c:ser>
          <c:idx val="13"/>
          <c:order val="13"/>
          <c:tx>
            <c:strRef>
              <c:f>'B2.2.Sales.Mix.Output'!$M$190</c:f>
              <c:strCache>
                <c:ptCount val="1"/>
                <c:pt idx="0">
                  <c:v>Ammonia</c:v>
                </c:pt>
              </c:strCache>
            </c:strRef>
          </c:tx>
          <c:spPr>
            <a:ln w="28575" cap="rnd">
              <a:solidFill>
                <a:schemeClr val="accent2">
                  <a:lumMod val="80000"/>
                  <a:lumOff val="20000"/>
                </a:schemeClr>
              </a:solidFill>
              <a:round/>
            </a:ln>
            <a:effectLst/>
          </c:spPr>
          <c:marker>
            <c:symbol val="none"/>
          </c:marker>
          <c:cat>
            <c:numRef>
              <c:f>'B2.2.Sales.Mix.Output'!$N$5:$Y$5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'B2.2.Sales.Mix.Output'!$N$190:$Y$190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CEAF-4FC3-8BFA-47F10B7524B6}"/>
            </c:ext>
          </c:extLst>
        </c:ser>
        <c:dLbls>
          <c:showLegendKey val="0"/>
          <c:showVal val="0"/>
          <c:showCatName val="0"/>
          <c:showSerName val="0"/>
          <c:showPercent val="0"/>
          <c:showBubbleSize val="0"/>
        </c:dLbls>
        <c:smooth val="0"/>
        <c:axId val="2123822656"/>
        <c:axId val="2123825136"/>
      </c:lineChart>
      <c:catAx>
        <c:axId val="212382265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825136"/>
        <c:crosses val="autoZero"/>
        <c:auto val="1"/>
        <c:lblAlgn val="ctr"/>
        <c:lblOffset val="100"/>
        <c:noMultiLvlLbl val="0"/>
      </c:catAx>
      <c:valAx>
        <c:axId val="212382513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82265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'B3.Banks'!$Z$6:$Z$17</c:f>
              <c:numCache>
                <c:formatCode>#,##0</c:formatCode>
                <c:ptCount val="12"/>
                <c:pt idx="0">
                  <c:v>4475395.1048618481</c:v>
                </c:pt>
                <c:pt idx="1">
                  <c:v>3504814.297843812</c:v>
                </c:pt>
                <c:pt idx="2">
                  <c:v>2687445.1765145836</c:v>
                </c:pt>
                <c:pt idx="3">
                  <c:v>2015459.3995495266</c:v>
                </c:pt>
                <c:pt idx="4">
                  <c:v>1478671.4971550605</c:v>
                </c:pt>
                <c:pt idx="5">
                  <c:v>1087935.3453045525</c:v>
                </c:pt>
                <c:pt idx="6">
                  <c:v>796667.84351205209</c:v>
                </c:pt>
                <c:pt idx="7">
                  <c:v>584672.19863135868</c:v>
                </c:pt>
                <c:pt idx="8">
                  <c:v>434215.06554783601</c:v>
                </c:pt>
                <c:pt idx="9">
                  <c:v>336155.61931084364</c:v>
                </c:pt>
                <c:pt idx="10">
                  <c:v>274738.01669142721</c:v>
                </c:pt>
                <c:pt idx="11">
                  <c:v>222242.91612041107</c:v>
                </c:pt>
              </c:numCache>
            </c:numRef>
          </c:val>
          <c:extLst>
            <c:ext xmlns:c16="http://schemas.microsoft.com/office/drawing/2014/chart" uri="{C3380CC4-5D6E-409C-BE32-E72D297353CC}">
              <c16:uniqueId val="{00000000-8A25-4149-8F90-BE5BE87E2ED1}"/>
            </c:ext>
          </c:extLst>
        </c:ser>
        <c:ser>
          <c:idx val="1"/>
          <c:order val="1"/>
          <c:tx>
            <c:strRef>
              <c:f>'B3.Banks'!$AA$5</c:f>
              <c:strCache>
                <c:ptCount val="1"/>
                <c:pt idx="0">
                  <c:v>HCFC-123</c:v>
                </c:pt>
              </c:strCache>
            </c:strRef>
          </c:tx>
          <c:spPr>
            <a:solidFill>
              <a:schemeClr val="accent2"/>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'B3.Banks'!$AA$6:$AA$17</c:f>
              <c:numCache>
                <c:formatCode>#,##0</c:formatCode>
                <c:ptCount val="12"/>
                <c:pt idx="0">
                  <c:v>190182.52645204938</c:v>
                </c:pt>
                <c:pt idx="1">
                  <c:v>182234.3686419666</c:v>
                </c:pt>
                <c:pt idx="2">
                  <c:v>174570.33233886625</c:v>
                </c:pt>
                <c:pt idx="3">
                  <c:v>166891.01887989289</c:v>
                </c:pt>
                <c:pt idx="4">
                  <c:v>158905.33013065299</c:v>
                </c:pt>
                <c:pt idx="5">
                  <c:v>150484.01697265494</c:v>
                </c:pt>
                <c:pt idx="6">
                  <c:v>141733.16975552775</c:v>
                </c:pt>
                <c:pt idx="7">
                  <c:v>132884.49013231683</c:v>
                </c:pt>
                <c:pt idx="8">
                  <c:v>124143.22537953143</c:v>
                </c:pt>
                <c:pt idx="9">
                  <c:v>115545.58089878778</c:v>
                </c:pt>
                <c:pt idx="10">
                  <c:v>106944.3543299653</c:v>
                </c:pt>
                <c:pt idx="11">
                  <c:v>98095.80384960954</c:v>
                </c:pt>
              </c:numCache>
            </c:numRef>
          </c:val>
          <c:extLst>
            <c:ext xmlns:c16="http://schemas.microsoft.com/office/drawing/2014/chart" uri="{C3380CC4-5D6E-409C-BE32-E72D297353CC}">
              <c16:uniqueId val="{00000001-8A25-4149-8F90-BE5BE87E2ED1}"/>
            </c:ext>
          </c:extLst>
        </c:ser>
        <c:ser>
          <c:idx val="2"/>
          <c:order val="2"/>
          <c:tx>
            <c:strRef>
              <c:f>'B3.Banks'!$AB$5</c:f>
              <c:strCache>
                <c:ptCount val="1"/>
                <c:pt idx="0">
                  <c:v>HFC-134a</c:v>
                </c:pt>
              </c:strCache>
            </c:strRef>
          </c:tx>
          <c:spPr>
            <a:solidFill>
              <a:schemeClr val="accent3"/>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'B3.Banks'!$AB$6:$AB$17</c:f>
              <c:numCache>
                <c:formatCode>#,##0</c:formatCode>
                <c:ptCount val="12"/>
                <c:pt idx="0">
                  <c:v>16932015.728391156</c:v>
                </c:pt>
                <c:pt idx="1">
                  <c:v>16809943.633967023</c:v>
                </c:pt>
                <c:pt idx="2">
                  <c:v>16761884.969886621</c:v>
                </c:pt>
                <c:pt idx="3">
                  <c:v>16579221.233649541</c:v>
                </c:pt>
                <c:pt idx="4">
                  <c:v>16261489.290512927</c:v>
                </c:pt>
                <c:pt idx="5">
                  <c:v>15811041.344842894</c:v>
                </c:pt>
                <c:pt idx="6">
                  <c:v>15245202.323789505</c:v>
                </c:pt>
                <c:pt idx="7">
                  <c:v>14491220.304585537</c:v>
                </c:pt>
                <c:pt idx="8">
                  <c:v>13682690.580509298</c:v>
                </c:pt>
                <c:pt idx="9">
                  <c:v>12820411.68227613</c:v>
                </c:pt>
                <c:pt idx="10">
                  <c:v>11905376.650520314</c:v>
                </c:pt>
                <c:pt idx="11">
                  <c:v>10936389.104134234</c:v>
                </c:pt>
              </c:numCache>
            </c:numRef>
          </c:val>
          <c:extLst>
            <c:ext xmlns:c16="http://schemas.microsoft.com/office/drawing/2014/chart" uri="{C3380CC4-5D6E-409C-BE32-E72D297353CC}">
              <c16:uniqueId val="{00000002-8A25-4149-8F90-BE5BE87E2ED1}"/>
            </c:ext>
          </c:extLst>
        </c:ser>
        <c:ser>
          <c:idx val="3"/>
          <c:order val="3"/>
          <c:tx>
            <c:strRef>
              <c:f>'B3.Banks'!$AC$5</c:f>
              <c:strCache>
                <c:ptCount val="1"/>
                <c:pt idx="0">
                  <c:v>HFC-404A</c:v>
                </c:pt>
              </c:strCache>
            </c:strRef>
          </c:tx>
          <c:spPr>
            <a:solidFill>
              <a:schemeClr val="accent4"/>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'B3.Banks'!$AC$6:$AC$17</c:f>
              <c:numCache>
                <c:formatCode>#,##0</c:formatCode>
                <c:ptCount val="12"/>
                <c:pt idx="0">
                  <c:v>4501148.6480854163</c:v>
                </c:pt>
                <c:pt idx="1">
                  <c:v>4438410.4823262552</c:v>
                </c:pt>
                <c:pt idx="2">
                  <c:v>4274148.4208447784</c:v>
                </c:pt>
                <c:pt idx="3">
                  <c:v>4085976.8372990591</c:v>
                </c:pt>
                <c:pt idx="4">
                  <c:v>3874619.9620992956</c:v>
                </c:pt>
                <c:pt idx="5">
                  <c:v>3613848.8134683147</c:v>
                </c:pt>
                <c:pt idx="6">
                  <c:v>3330719.8240503487</c:v>
                </c:pt>
                <c:pt idx="7">
                  <c:v>3112897.4308093479</c:v>
                </c:pt>
                <c:pt idx="8">
                  <c:v>2881758.3014415456</c:v>
                </c:pt>
                <c:pt idx="9">
                  <c:v>2638305.1557351835</c:v>
                </c:pt>
                <c:pt idx="10">
                  <c:v>2383979.7470279397</c:v>
                </c:pt>
                <c:pt idx="11">
                  <c:v>2120410.8099407405</c:v>
                </c:pt>
              </c:numCache>
            </c:numRef>
          </c:val>
          <c:extLst>
            <c:ext xmlns:c16="http://schemas.microsoft.com/office/drawing/2014/chart" uri="{C3380CC4-5D6E-409C-BE32-E72D297353CC}">
              <c16:uniqueId val="{00000003-8A25-4149-8F90-BE5BE87E2ED1}"/>
            </c:ext>
          </c:extLst>
        </c:ser>
        <c:ser>
          <c:idx val="4"/>
          <c:order val="4"/>
          <c:tx>
            <c:strRef>
              <c:f>'B3.Banks'!$AD$5</c:f>
              <c:strCache>
                <c:ptCount val="1"/>
                <c:pt idx="0">
                  <c:v>HFC-410A</c:v>
                </c:pt>
              </c:strCache>
            </c:strRef>
          </c:tx>
          <c:spPr>
            <a:solidFill>
              <a:schemeClr val="accent5"/>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'B3.Banks'!$AD$6:$AD$17</c:f>
              <c:numCache>
                <c:formatCode>#,##0</c:formatCode>
                <c:ptCount val="12"/>
                <c:pt idx="0">
                  <c:v>22262308.310087107</c:v>
                </c:pt>
                <c:pt idx="1">
                  <c:v>22555371.770542223</c:v>
                </c:pt>
                <c:pt idx="2">
                  <c:v>22619313.89623398</c:v>
                </c:pt>
                <c:pt idx="3">
                  <c:v>22422305.859468259</c:v>
                </c:pt>
                <c:pt idx="4">
                  <c:v>21990630.891344458</c:v>
                </c:pt>
                <c:pt idx="5">
                  <c:v>21360523.689002197</c:v>
                </c:pt>
                <c:pt idx="6">
                  <c:v>20569691.734550506</c:v>
                </c:pt>
                <c:pt idx="7">
                  <c:v>19676306.536078047</c:v>
                </c:pt>
                <c:pt idx="8">
                  <c:v>18700244.727776926</c:v>
                </c:pt>
                <c:pt idx="9">
                  <c:v>17657414.292454511</c:v>
                </c:pt>
                <c:pt idx="10">
                  <c:v>16562431.272219999</c:v>
                </c:pt>
                <c:pt idx="11">
                  <c:v>15439867.167894224</c:v>
                </c:pt>
              </c:numCache>
            </c:numRef>
          </c:val>
          <c:extLst>
            <c:ext xmlns:c16="http://schemas.microsoft.com/office/drawing/2014/chart" uri="{C3380CC4-5D6E-409C-BE32-E72D297353CC}">
              <c16:uniqueId val="{00000004-8A25-4149-8F90-BE5BE87E2ED1}"/>
            </c:ext>
          </c:extLst>
        </c:ser>
        <c:ser>
          <c:idx val="5"/>
          <c:order val="5"/>
          <c:tx>
            <c:strRef>
              <c:f>'B3.Banks'!$AE$5</c:f>
              <c:strCache>
                <c:ptCount val="1"/>
                <c:pt idx="0">
                  <c:v>HFC-407C</c:v>
                </c:pt>
              </c:strCache>
            </c:strRef>
          </c:tx>
          <c:spPr>
            <a:solidFill>
              <a:schemeClr val="accent6"/>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'B3.Banks'!$AE$6:$AE$17</c:f>
              <c:numCache>
                <c:formatCode>#,##0</c:formatCode>
                <c:ptCount val="12"/>
                <c:pt idx="0">
                  <c:v>1519399.3002608477</c:v>
                </c:pt>
                <c:pt idx="1">
                  <c:v>1539397.3063872124</c:v>
                </c:pt>
                <c:pt idx="2">
                  <c:v>1539987.5359247159</c:v>
                </c:pt>
                <c:pt idx="3">
                  <c:v>1524043.0841651314</c:v>
                </c:pt>
                <c:pt idx="4">
                  <c:v>1493994.2488651224</c:v>
                </c:pt>
                <c:pt idx="5">
                  <c:v>1451666.7732166448</c:v>
                </c:pt>
                <c:pt idx="6">
                  <c:v>1397213.6435986327</c:v>
                </c:pt>
                <c:pt idx="7">
                  <c:v>1336580.4773107746</c:v>
                </c:pt>
                <c:pt idx="8">
                  <c:v>1267843.4846999319</c:v>
                </c:pt>
                <c:pt idx="9">
                  <c:v>1188792.6202548658</c:v>
                </c:pt>
                <c:pt idx="10">
                  <c:v>1097798.1593741584</c:v>
                </c:pt>
                <c:pt idx="11">
                  <c:v>995028.62305355794</c:v>
                </c:pt>
              </c:numCache>
            </c:numRef>
          </c:val>
          <c:extLst>
            <c:ext xmlns:c16="http://schemas.microsoft.com/office/drawing/2014/chart" uri="{C3380CC4-5D6E-409C-BE32-E72D297353CC}">
              <c16:uniqueId val="{00000005-8A25-4149-8F90-BE5BE87E2ED1}"/>
            </c:ext>
          </c:extLst>
        </c:ser>
        <c:ser>
          <c:idx val="6"/>
          <c:order val="6"/>
          <c:tx>
            <c:strRef>
              <c:f>'B3.Banks'!$AF$5</c:f>
              <c:strCache>
                <c:ptCount val="1"/>
                <c:pt idx="0">
                  <c:v>HFC-32</c:v>
                </c:pt>
              </c:strCache>
            </c:strRef>
          </c:tx>
          <c:spPr>
            <a:solidFill>
              <a:schemeClr val="accent1">
                <a:lumMod val="60000"/>
              </a:schemeClr>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'B3.Banks'!$AF$6:$AF$17</c:f>
              <c:numCache>
                <c:formatCode>#,##0</c:formatCode>
                <c:ptCount val="12"/>
                <c:pt idx="0">
                  <c:v>3245487.5228382656</c:v>
                </c:pt>
                <c:pt idx="1">
                  <c:v>4272033.7030026251</c:v>
                </c:pt>
                <c:pt idx="2">
                  <c:v>5437765.8165411334</c:v>
                </c:pt>
                <c:pt idx="3">
                  <c:v>6686964.4657526175</c:v>
                </c:pt>
                <c:pt idx="4">
                  <c:v>8016737.2827086616</c:v>
                </c:pt>
                <c:pt idx="5">
                  <c:v>9417289.1849379931</c:v>
                </c:pt>
                <c:pt idx="6">
                  <c:v>10876283.723300615</c:v>
                </c:pt>
                <c:pt idx="7">
                  <c:v>12343392.896543613</c:v>
                </c:pt>
                <c:pt idx="8">
                  <c:v>13804643.14463027</c:v>
                </c:pt>
                <c:pt idx="9">
                  <c:v>15248493.387113504</c:v>
                </c:pt>
                <c:pt idx="10">
                  <c:v>16669080.401898561</c:v>
                </c:pt>
                <c:pt idx="11">
                  <c:v>18067159.222666577</c:v>
                </c:pt>
              </c:numCache>
            </c:numRef>
          </c:val>
          <c:extLst>
            <c:ext xmlns:c16="http://schemas.microsoft.com/office/drawing/2014/chart" uri="{C3380CC4-5D6E-409C-BE32-E72D297353CC}">
              <c16:uniqueId val="{00000006-8A25-4149-8F90-BE5BE87E2ED1}"/>
            </c:ext>
          </c:extLst>
        </c:ser>
        <c:ser>
          <c:idx val="7"/>
          <c:order val="7"/>
          <c:tx>
            <c:strRef>
              <c:f>'B3.Banks'!$AG$5</c:f>
              <c:strCache>
                <c:ptCount val="1"/>
                <c:pt idx="0">
                  <c:v>HFC-Mix</c:v>
                </c:pt>
              </c:strCache>
            </c:strRef>
          </c:tx>
          <c:spPr>
            <a:solidFill>
              <a:schemeClr val="accent2">
                <a:lumMod val="60000"/>
              </a:schemeClr>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'B3.Banks'!$AG$6:$AG$17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A25-4149-8F90-BE5BE87E2ED1}"/>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'B3.Banks'!$AH$6:$AH$17</c:f>
              <c:numCache>
                <c:formatCode>#,##0</c:formatCode>
                <c:ptCount val="12"/>
                <c:pt idx="0">
                  <c:v>417925.46658088209</c:v>
                </c:pt>
                <c:pt idx="1">
                  <c:v>407940.99135594873</c:v>
                </c:pt>
                <c:pt idx="2">
                  <c:v>438591.56702072953</c:v>
                </c:pt>
                <c:pt idx="3">
                  <c:v>491748.88926971937</c:v>
                </c:pt>
                <c:pt idx="4">
                  <c:v>565398.47820058651</c:v>
                </c:pt>
                <c:pt idx="5">
                  <c:v>657235.69689368468</c:v>
                </c:pt>
                <c:pt idx="6">
                  <c:v>767426.98260270897</c:v>
                </c:pt>
                <c:pt idx="7">
                  <c:v>886727.09582751431</c:v>
                </c:pt>
                <c:pt idx="8">
                  <c:v>1023064.2187555922</c:v>
                </c:pt>
                <c:pt idx="9">
                  <c:v>1176258.5561569587</c:v>
                </c:pt>
                <c:pt idx="10">
                  <c:v>1346010.3372403185</c:v>
                </c:pt>
                <c:pt idx="11">
                  <c:v>1531925.9478640838</c:v>
                </c:pt>
              </c:numCache>
            </c:numRef>
          </c:val>
          <c:extLst>
            <c:ext xmlns:c16="http://schemas.microsoft.com/office/drawing/2014/chart" uri="{C3380CC4-5D6E-409C-BE32-E72D297353CC}">
              <c16:uniqueId val="{00000008-8A25-4149-8F90-BE5BE87E2ED1}"/>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'B3.Banks'!$AI$6:$AI$17</c:f>
              <c:numCache>
                <c:formatCode>#,##0</c:formatCode>
                <c:ptCount val="12"/>
                <c:pt idx="0">
                  <c:v>36825.356791059276</c:v>
                </c:pt>
                <c:pt idx="1">
                  <c:v>57089.062314221053</c:v>
                </c:pt>
                <c:pt idx="2">
                  <c:v>135501.49575599114</c:v>
                </c:pt>
                <c:pt idx="3">
                  <c:v>259832.49288935922</c:v>
                </c:pt>
                <c:pt idx="4">
                  <c:v>431331.34842768544</c:v>
                </c:pt>
                <c:pt idx="5">
                  <c:v>651299.29535146221</c:v>
                </c:pt>
                <c:pt idx="6">
                  <c:v>921055.27543462242</c:v>
                </c:pt>
                <c:pt idx="7">
                  <c:v>1252738.5188539391</c:v>
                </c:pt>
                <c:pt idx="8">
                  <c:v>1641799.1686143363</c:v>
                </c:pt>
                <c:pt idx="9">
                  <c:v>2089062.6001549922</c:v>
                </c:pt>
                <c:pt idx="10">
                  <c:v>2595304.4694806337</c:v>
                </c:pt>
                <c:pt idx="11">
                  <c:v>3161161.3188753128</c:v>
                </c:pt>
              </c:numCache>
            </c:numRef>
          </c:val>
          <c:extLst>
            <c:ext xmlns:c16="http://schemas.microsoft.com/office/drawing/2014/chart" uri="{C3380CC4-5D6E-409C-BE32-E72D297353CC}">
              <c16:uniqueId val="{00000009-8A25-4149-8F90-BE5BE87E2ED1}"/>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'B3.Banks'!$AJ$6:$AJ$17</c:f>
              <c:numCache>
                <c:formatCode>#,##0</c:formatCode>
                <c:ptCount val="12"/>
                <c:pt idx="0">
                  <c:v>1018298.0644318333</c:v>
                </c:pt>
                <c:pt idx="1">
                  <c:v>1147414.0995568091</c:v>
                </c:pt>
                <c:pt idx="2">
                  <c:v>1430807.0039878387</c:v>
                </c:pt>
                <c:pt idx="3">
                  <c:v>1821252.620601363</c:v>
                </c:pt>
                <c:pt idx="4">
                  <c:v>2320240.0483945911</c:v>
                </c:pt>
                <c:pt idx="5">
                  <c:v>2929291.455393062</c:v>
                </c:pt>
                <c:pt idx="6">
                  <c:v>3650503.6386747155</c:v>
                </c:pt>
                <c:pt idx="7">
                  <c:v>4460567.1549466699</c:v>
                </c:pt>
                <c:pt idx="8">
                  <c:v>5328421.5442766203</c:v>
                </c:pt>
                <c:pt idx="9">
                  <c:v>6253307.8564742468</c:v>
                </c:pt>
                <c:pt idx="10">
                  <c:v>7233332.3264835859</c:v>
                </c:pt>
                <c:pt idx="11">
                  <c:v>8257261.3317871196</c:v>
                </c:pt>
              </c:numCache>
            </c:numRef>
          </c:val>
          <c:extLst>
            <c:ext xmlns:c16="http://schemas.microsoft.com/office/drawing/2014/chart" uri="{C3380CC4-5D6E-409C-BE32-E72D297353CC}">
              <c16:uniqueId val="{0000000A-8A25-4149-8F90-BE5BE87E2ED1}"/>
            </c:ext>
          </c:extLst>
        </c:ser>
        <c:dLbls>
          <c:showLegendKey val="0"/>
          <c:showVal val="0"/>
          <c:showCatName val="0"/>
          <c:showSerName val="0"/>
          <c:showPercent val="0"/>
          <c:showBubbleSize val="0"/>
        </c:dLbls>
        <c:axId val="2127161024"/>
        <c:axId val="2127163776"/>
      </c:areaChart>
      <c:catAx>
        <c:axId val="21271610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163776"/>
        <c:crosses val="autoZero"/>
        <c:auto val="1"/>
        <c:lblAlgn val="ctr"/>
        <c:lblOffset val="100"/>
        <c:noMultiLvlLbl val="0"/>
      </c:catAx>
      <c:valAx>
        <c:axId val="21271637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161024"/>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'B3.Banks'!$AN$6:$AN$17</c:f>
              <c:numCache>
                <c:formatCode>#,##0.000</c:formatCode>
                <c:ptCount val="12"/>
                <c:pt idx="0">
                  <c:v>8.1004651397999456</c:v>
                </c:pt>
                <c:pt idx="1">
                  <c:v>6.3437138790972991</c:v>
                </c:pt>
                <c:pt idx="2">
                  <c:v>4.864275769491397</c:v>
                </c:pt>
                <c:pt idx="3">
                  <c:v>3.6479815131846429</c:v>
                </c:pt>
                <c:pt idx="4">
                  <c:v>2.676395409850659</c:v>
                </c:pt>
                <c:pt idx="5">
                  <c:v>1.96916297500124</c:v>
                </c:pt>
                <c:pt idx="6">
                  <c:v>1.4419687967568142</c:v>
                </c:pt>
                <c:pt idx="7">
                  <c:v>1.0582566795227593</c:v>
                </c:pt>
                <c:pt idx="8">
                  <c:v>0.78592926864158319</c:v>
                </c:pt>
                <c:pt idx="9">
                  <c:v>0.60844167095262691</c:v>
                </c:pt>
                <c:pt idx="10">
                  <c:v>0.49727581021148332</c:v>
                </c:pt>
                <c:pt idx="11">
                  <c:v>0.40225967817794406</c:v>
                </c:pt>
              </c:numCache>
            </c:numRef>
          </c:val>
          <c:extLst>
            <c:ext xmlns:c16="http://schemas.microsoft.com/office/drawing/2014/chart" uri="{C3380CC4-5D6E-409C-BE32-E72D297353CC}">
              <c16:uniqueId val="{00000000-4B39-4C3B-A873-F3FB1A1B294C}"/>
            </c:ext>
          </c:extLst>
        </c:ser>
        <c:ser>
          <c:idx val="1"/>
          <c:order val="1"/>
          <c:tx>
            <c:strRef>
              <c:f>'B3.Banks'!$AO$5</c:f>
              <c:strCache>
                <c:ptCount val="1"/>
                <c:pt idx="0">
                  <c:v>HCFC-123</c:v>
                </c:pt>
              </c:strCache>
            </c:strRef>
          </c:tx>
          <c:spPr>
            <a:solidFill>
              <a:schemeClr val="accent2"/>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'B3.Banks'!$AO$6:$AO$17</c:f>
              <c:numCache>
                <c:formatCode>#,##0.000</c:formatCode>
                <c:ptCount val="12"/>
                <c:pt idx="0">
                  <c:v>1.4644054536807801E-2</c:v>
                </c:pt>
                <c:pt idx="1">
                  <c:v>1.4032046385431429E-2</c:v>
                </c:pt>
                <c:pt idx="2">
                  <c:v>1.3441915590092703E-2</c:v>
                </c:pt>
                <c:pt idx="3">
                  <c:v>1.2850608453751753E-2</c:v>
                </c:pt>
                <c:pt idx="4">
                  <c:v>1.223571042006028E-2</c:v>
                </c:pt>
                <c:pt idx="5">
                  <c:v>1.1587269306894431E-2</c:v>
                </c:pt>
                <c:pt idx="6">
                  <c:v>1.0913454071175636E-2</c:v>
                </c:pt>
                <c:pt idx="7">
                  <c:v>1.0232105740188395E-2</c:v>
                </c:pt>
                <c:pt idx="8">
                  <c:v>9.55902835422392E-3</c:v>
                </c:pt>
                <c:pt idx="9">
                  <c:v>8.8970097292066595E-3</c:v>
                </c:pt>
                <c:pt idx="10">
                  <c:v>8.2347152834073272E-3</c:v>
                </c:pt>
                <c:pt idx="11">
                  <c:v>7.5533768964199353E-3</c:v>
                </c:pt>
              </c:numCache>
            </c:numRef>
          </c:val>
          <c:extLst>
            <c:ext xmlns:c16="http://schemas.microsoft.com/office/drawing/2014/chart" uri="{C3380CC4-5D6E-409C-BE32-E72D297353CC}">
              <c16:uniqueId val="{00000001-4B39-4C3B-A873-F3FB1A1B294C}"/>
            </c:ext>
          </c:extLst>
        </c:ser>
        <c:ser>
          <c:idx val="2"/>
          <c:order val="2"/>
          <c:tx>
            <c:strRef>
              <c:f>'B3.Banks'!$AP$5</c:f>
              <c:strCache>
                <c:ptCount val="1"/>
                <c:pt idx="0">
                  <c:v>HFC-134a</c:v>
                </c:pt>
              </c:strCache>
            </c:strRef>
          </c:tx>
          <c:spPr>
            <a:solidFill>
              <a:schemeClr val="accent3"/>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'B3.Banks'!$AP$6:$AP$17</c:f>
              <c:numCache>
                <c:formatCode>#,##0.000</c:formatCode>
                <c:ptCount val="12"/>
                <c:pt idx="0">
                  <c:v>24.212782491599349</c:v>
                </c:pt>
                <c:pt idx="1">
                  <c:v>24.038219396572842</c:v>
                </c:pt>
                <c:pt idx="2">
                  <c:v>23.969495506937868</c:v>
                </c:pt>
                <c:pt idx="3">
                  <c:v>23.708286364118841</c:v>
                </c:pt>
                <c:pt idx="4">
                  <c:v>23.253929685433484</c:v>
                </c:pt>
                <c:pt idx="5">
                  <c:v>22.609789123125339</c:v>
                </c:pt>
                <c:pt idx="6">
                  <c:v>21.800639323018991</c:v>
                </c:pt>
                <c:pt idx="7">
                  <c:v>20.722445035557321</c:v>
                </c:pt>
                <c:pt idx="8">
                  <c:v>19.566247530128294</c:v>
                </c:pt>
                <c:pt idx="9">
                  <c:v>18.333188705654862</c:v>
                </c:pt>
                <c:pt idx="10">
                  <c:v>17.024688610244048</c:v>
                </c:pt>
                <c:pt idx="11">
                  <c:v>15.639036418911953</c:v>
                </c:pt>
              </c:numCache>
            </c:numRef>
          </c:val>
          <c:extLst>
            <c:ext xmlns:c16="http://schemas.microsoft.com/office/drawing/2014/chart" uri="{C3380CC4-5D6E-409C-BE32-E72D297353CC}">
              <c16:uniqueId val="{00000002-4B39-4C3B-A873-F3FB1A1B294C}"/>
            </c:ext>
          </c:extLst>
        </c:ser>
        <c:ser>
          <c:idx val="3"/>
          <c:order val="3"/>
          <c:tx>
            <c:strRef>
              <c:f>'B3.Banks'!$AQ$5</c:f>
              <c:strCache>
                <c:ptCount val="1"/>
                <c:pt idx="0">
                  <c:v>HFC-404A</c:v>
                </c:pt>
              </c:strCache>
            </c:strRef>
          </c:tx>
          <c:spPr>
            <a:solidFill>
              <a:schemeClr val="accent4"/>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'B3.Banks'!$AQ$6:$AQ$17</c:f>
              <c:numCache>
                <c:formatCode>#,##0.000</c:formatCode>
                <c:ptCount val="12"/>
                <c:pt idx="0">
                  <c:v>17.653504997791003</c:v>
                </c:pt>
                <c:pt idx="1">
                  <c:v>17.407445911683574</c:v>
                </c:pt>
                <c:pt idx="2">
                  <c:v>16.76321010655322</c:v>
                </c:pt>
                <c:pt idx="3">
                  <c:v>16.025201155886908</c:v>
                </c:pt>
                <c:pt idx="4">
                  <c:v>15.196259491353437</c:v>
                </c:pt>
                <c:pt idx="5">
                  <c:v>14.173515046422729</c:v>
                </c:pt>
                <c:pt idx="6">
                  <c:v>13.063083149925468</c:v>
                </c:pt>
                <c:pt idx="7">
                  <c:v>12.208783723634262</c:v>
                </c:pt>
                <c:pt idx="8">
                  <c:v>11.302256058253743</c:v>
                </c:pt>
                <c:pt idx="9">
                  <c:v>10.34743282079339</c:v>
                </c:pt>
                <c:pt idx="10">
                  <c:v>9.3499685678435807</c:v>
                </c:pt>
                <c:pt idx="11">
                  <c:v>8.3162511965875847</c:v>
                </c:pt>
              </c:numCache>
            </c:numRef>
          </c:val>
          <c:extLst>
            <c:ext xmlns:c16="http://schemas.microsoft.com/office/drawing/2014/chart" uri="{C3380CC4-5D6E-409C-BE32-E72D297353CC}">
              <c16:uniqueId val="{00000003-4B39-4C3B-A873-F3FB1A1B294C}"/>
            </c:ext>
          </c:extLst>
        </c:ser>
        <c:ser>
          <c:idx val="4"/>
          <c:order val="4"/>
          <c:tx>
            <c:strRef>
              <c:f>'B3.Banks'!$AR$5</c:f>
              <c:strCache>
                <c:ptCount val="1"/>
                <c:pt idx="0">
                  <c:v>HFC-410A</c:v>
                </c:pt>
              </c:strCache>
            </c:strRef>
          </c:tx>
          <c:spPr>
            <a:solidFill>
              <a:schemeClr val="accent5"/>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'B3.Banks'!$AR$6:$AR$17</c:f>
              <c:numCache>
                <c:formatCode>#,##0.000</c:formatCode>
                <c:ptCount val="12"/>
                <c:pt idx="0">
                  <c:v>46.483699751461877</c:v>
                </c:pt>
                <c:pt idx="1">
                  <c:v>47.095616256892157</c:v>
                </c:pt>
                <c:pt idx="2">
                  <c:v>47.229127415336549</c:v>
                </c:pt>
                <c:pt idx="3">
                  <c:v>46.817774634569723</c:v>
                </c:pt>
                <c:pt idx="4">
                  <c:v>45.916437301127232</c:v>
                </c:pt>
                <c:pt idx="5">
                  <c:v>44.600773462636589</c:v>
                </c:pt>
                <c:pt idx="6">
                  <c:v>42.949516341741457</c:v>
                </c:pt>
                <c:pt idx="7">
                  <c:v>41.084128047330964</c:v>
                </c:pt>
                <c:pt idx="8">
                  <c:v>39.046110991598219</c:v>
                </c:pt>
                <c:pt idx="9">
                  <c:v>36.868681042645015</c:v>
                </c:pt>
                <c:pt idx="10">
                  <c:v>34.582356496395363</c:v>
                </c:pt>
                <c:pt idx="11">
                  <c:v>32.238442646563136</c:v>
                </c:pt>
              </c:numCache>
            </c:numRef>
          </c:val>
          <c:extLst>
            <c:ext xmlns:c16="http://schemas.microsoft.com/office/drawing/2014/chart" uri="{C3380CC4-5D6E-409C-BE32-E72D297353CC}">
              <c16:uniqueId val="{00000004-4B39-4C3B-A873-F3FB1A1B294C}"/>
            </c:ext>
          </c:extLst>
        </c:ser>
        <c:ser>
          <c:idx val="5"/>
          <c:order val="5"/>
          <c:tx>
            <c:strRef>
              <c:f>'B3.Banks'!$AS$5</c:f>
              <c:strCache>
                <c:ptCount val="1"/>
                <c:pt idx="0">
                  <c:v>HFC-407C</c:v>
                </c:pt>
              </c:strCache>
            </c:strRef>
          </c:tx>
          <c:spPr>
            <a:solidFill>
              <a:schemeClr val="accent6"/>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'B3.Banks'!$AS$6:$AS$17</c:f>
              <c:numCache>
                <c:formatCode>#,##0.000</c:formatCode>
                <c:ptCount val="12"/>
                <c:pt idx="0">
                  <c:v>2.6954143586627435</c:v>
                </c:pt>
                <c:pt idx="1">
                  <c:v>2.7308908215309144</c:v>
                </c:pt>
                <c:pt idx="2">
                  <c:v>2.731937888730446</c:v>
                </c:pt>
                <c:pt idx="3">
                  <c:v>2.7036524313089432</c:v>
                </c:pt>
                <c:pt idx="4">
                  <c:v>2.6503457974867271</c:v>
                </c:pt>
                <c:pt idx="5">
                  <c:v>2.575256855686328</c:v>
                </c:pt>
                <c:pt idx="6">
                  <c:v>2.4786570037439741</c:v>
                </c:pt>
                <c:pt idx="7">
                  <c:v>2.3710937667493144</c:v>
                </c:pt>
                <c:pt idx="8">
                  <c:v>2.2491543418576789</c:v>
                </c:pt>
                <c:pt idx="9">
                  <c:v>2.1089181083321322</c:v>
                </c:pt>
                <c:pt idx="10">
                  <c:v>1.9474939347297568</c:v>
                </c:pt>
                <c:pt idx="11">
                  <c:v>1.7651807772970118</c:v>
                </c:pt>
              </c:numCache>
            </c:numRef>
          </c:val>
          <c:extLst>
            <c:ext xmlns:c16="http://schemas.microsoft.com/office/drawing/2014/chart" uri="{C3380CC4-5D6E-409C-BE32-E72D297353CC}">
              <c16:uniqueId val="{00000005-4B39-4C3B-A873-F3FB1A1B294C}"/>
            </c:ext>
          </c:extLst>
        </c:ser>
        <c:ser>
          <c:idx val="6"/>
          <c:order val="6"/>
          <c:tx>
            <c:strRef>
              <c:f>'B3.Banks'!$AT$5</c:f>
              <c:strCache>
                <c:ptCount val="1"/>
                <c:pt idx="0">
                  <c:v>HFC-32</c:v>
                </c:pt>
              </c:strCache>
            </c:strRef>
          </c:tx>
          <c:spPr>
            <a:solidFill>
              <a:schemeClr val="accent1">
                <a:lumMod val="60000"/>
              </a:schemeClr>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'B3.Banks'!$AT$6:$AT$17</c:f>
              <c:numCache>
                <c:formatCode>#,##0.000</c:formatCode>
                <c:ptCount val="12"/>
                <c:pt idx="0">
                  <c:v>2.1907040779158291</c:v>
                </c:pt>
                <c:pt idx="1">
                  <c:v>2.8836227495267721</c:v>
                </c:pt>
                <c:pt idx="2">
                  <c:v>3.6704919261652651</c:v>
                </c:pt>
                <c:pt idx="3">
                  <c:v>4.5137010143830176</c:v>
                </c:pt>
                <c:pt idx="4">
                  <c:v>5.4112976658283465</c:v>
                </c:pt>
                <c:pt idx="5">
                  <c:v>6.3566701998331459</c:v>
                </c:pt>
                <c:pt idx="6">
                  <c:v>7.3414915132279157</c:v>
                </c:pt>
                <c:pt idx="7">
                  <c:v>8.3317902051669375</c:v>
                </c:pt>
                <c:pt idx="8">
                  <c:v>9.3181341226254322</c:v>
                </c:pt>
                <c:pt idx="9">
                  <c:v>10.292733036301614</c:v>
                </c:pt>
                <c:pt idx="10">
                  <c:v>11.251629271281528</c:v>
                </c:pt>
                <c:pt idx="11">
                  <c:v>12.195332475299937</c:v>
                </c:pt>
              </c:numCache>
            </c:numRef>
          </c:val>
          <c:extLst>
            <c:ext xmlns:c16="http://schemas.microsoft.com/office/drawing/2014/chart" uri="{C3380CC4-5D6E-409C-BE32-E72D297353CC}">
              <c16:uniqueId val="{00000006-4B39-4C3B-A873-F3FB1A1B294C}"/>
            </c:ext>
          </c:extLst>
        </c:ser>
        <c:ser>
          <c:idx val="7"/>
          <c:order val="7"/>
          <c:tx>
            <c:strRef>
              <c:f>'B3.Banks'!$AU$5</c:f>
              <c:strCache>
                <c:ptCount val="1"/>
                <c:pt idx="0">
                  <c:v>HFC-Mix</c:v>
                </c:pt>
              </c:strCache>
            </c:strRef>
          </c:tx>
          <c:spPr>
            <a:solidFill>
              <a:schemeClr val="accent2">
                <a:lumMod val="60000"/>
              </a:schemeClr>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'B3.Banks'!$AU$6:$AU$17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B39-4C3B-A873-F3FB1A1B294C}"/>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'B3.Banks'!$AV$6:$AV$17</c:f>
              <c:numCache>
                <c:formatCode>#,##0.000</c:formatCode>
                <c:ptCount val="12"/>
                <c:pt idx="0">
                  <c:v>0.62688819987132305</c:v>
                </c:pt>
                <c:pt idx="1">
                  <c:v>0.61191148703392306</c:v>
                </c:pt>
                <c:pt idx="2">
                  <c:v>0.65788735053109426</c:v>
                </c:pt>
                <c:pt idx="3">
                  <c:v>0.73762333390457901</c:v>
                </c:pt>
                <c:pt idx="4">
                  <c:v>0.84809771730087991</c:v>
                </c:pt>
                <c:pt idx="5">
                  <c:v>0.98585354534052705</c:v>
                </c:pt>
                <c:pt idx="6">
                  <c:v>1.1511404739040634</c:v>
                </c:pt>
                <c:pt idx="7">
                  <c:v>1.3300906437412714</c:v>
                </c:pt>
                <c:pt idx="8">
                  <c:v>1.5345963281333885</c:v>
                </c:pt>
                <c:pt idx="9">
                  <c:v>1.7643878342354382</c:v>
                </c:pt>
                <c:pt idx="10">
                  <c:v>2.0190155058604775</c:v>
                </c:pt>
                <c:pt idx="11">
                  <c:v>2.297888921796126</c:v>
                </c:pt>
              </c:numCache>
            </c:numRef>
          </c:val>
          <c:extLst>
            <c:ext xmlns:c16="http://schemas.microsoft.com/office/drawing/2014/chart" uri="{C3380CC4-5D6E-409C-BE32-E72D297353CC}">
              <c16:uniqueId val="{00000008-4B39-4C3B-A873-F3FB1A1B294C}"/>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'B3.Banks'!$AW$6:$AW$17</c:f>
              <c:numCache>
                <c:formatCode>#,##0.000</c:formatCode>
                <c:ptCount val="12"/>
                <c:pt idx="0">
                  <c:v>1.8412678395529639E-2</c:v>
                </c:pt>
                <c:pt idx="1">
                  <c:v>2.8544531157110531E-2</c:v>
                </c:pt>
                <c:pt idx="2">
                  <c:v>6.7750747877995551E-2</c:v>
                </c:pt>
                <c:pt idx="3">
                  <c:v>0.12991624644467961</c:v>
                </c:pt>
                <c:pt idx="4">
                  <c:v>0.21566567421384272</c:v>
                </c:pt>
                <c:pt idx="5">
                  <c:v>0.32564964767573112</c:v>
                </c:pt>
                <c:pt idx="6">
                  <c:v>0.46052763771731126</c:v>
                </c:pt>
                <c:pt idx="7">
                  <c:v>0.62636925942696953</c:v>
                </c:pt>
                <c:pt idx="8">
                  <c:v>0.82089958430716803</c:v>
                </c:pt>
                <c:pt idx="9">
                  <c:v>1.0445313000774961</c:v>
                </c:pt>
                <c:pt idx="10">
                  <c:v>1.297652234740317</c:v>
                </c:pt>
                <c:pt idx="11">
                  <c:v>1.5805806594376566</c:v>
                </c:pt>
              </c:numCache>
            </c:numRef>
          </c:val>
          <c:extLst>
            <c:ext xmlns:c16="http://schemas.microsoft.com/office/drawing/2014/chart" uri="{C3380CC4-5D6E-409C-BE32-E72D297353CC}">
              <c16:uniqueId val="{00000009-4B39-4C3B-A873-F3FB1A1B294C}"/>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'B3.Banks'!$AX$6:$AX$17</c:f>
              <c:numCache>
                <c:formatCode>#,##0.000</c:formatCode>
                <c:ptCount val="12"/>
                <c:pt idx="0">
                  <c:v>4.0731922577273332E-3</c:v>
                </c:pt>
                <c:pt idx="1">
                  <c:v>4.5896563982272369E-3</c:v>
                </c:pt>
                <c:pt idx="2">
                  <c:v>5.7232280159513552E-3</c:v>
                </c:pt>
                <c:pt idx="3">
                  <c:v>7.2850104824054539E-3</c:v>
                </c:pt>
                <c:pt idx="4">
                  <c:v>9.2809601935783647E-3</c:v>
                </c:pt>
                <c:pt idx="5">
                  <c:v>1.1717165821572248E-2</c:v>
                </c:pt>
                <c:pt idx="6">
                  <c:v>1.460201455469886E-2</c:v>
                </c:pt>
                <c:pt idx="7">
                  <c:v>1.7842268619786682E-2</c:v>
                </c:pt>
                <c:pt idx="8">
                  <c:v>2.1313686177106481E-2</c:v>
                </c:pt>
                <c:pt idx="9">
                  <c:v>2.5013231425896988E-2</c:v>
                </c:pt>
                <c:pt idx="10">
                  <c:v>2.8933329305934345E-2</c:v>
                </c:pt>
                <c:pt idx="11">
                  <c:v>3.3029045327148475E-2</c:v>
                </c:pt>
              </c:numCache>
            </c:numRef>
          </c:val>
          <c:extLst>
            <c:ext xmlns:c16="http://schemas.microsoft.com/office/drawing/2014/chart" uri="{C3380CC4-5D6E-409C-BE32-E72D297353CC}">
              <c16:uniqueId val="{0000000A-4B39-4C3B-A873-F3FB1A1B294C}"/>
            </c:ext>
          </c:extLst>
        </c:ser>
        <c:dLbls>
          <c:showLegendKey val="0"/>
          <c:showVal val="0"/>
          <c:showCatName val="0"/>
          <c:showSerName val="0"/>
          <c:showPercent val="0"/>
          <c:showBubbleSize val="0"/>
        </c:dLbls>
        <c:axId val="2127226464"/>
        <c:axId val="2127229216"/>
      </c:areaChart>
      <c:catAx>
        <c:axId val="21272264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229216"/>
        <c:crosses val="autoZero"/>
        <c:auto val="1"/>
        <c:lblAlgn val="ctr"/>
        <c:lblOffset val="100"/>
        <c:noMultiLvlLbl val="0"/>
      </c:catAx>
      <c:valAx>
        <c:axId val="2127229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22646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'B3.Banks'!$Z$28:$Z$39</c:f>
              <c:numCache>
                <c:formatCode>#,##0</c:formatCode>
                <c:ptCount val="12"/>
                <c:pt idx="0">
                  <c:v>345809.7149194518</c:v>
                </c:pt>
                <c:pt idx="1">
                  <c:v>253185.86922846775</c:v>
                </c:pt>
                <c:pt idx="2">
                  <c:v>181881.12110417295</c:v>
                </c:pt>
                <c:pt idx="3">
                  <c:v>126972.21885373203</c:v>
                </c:pt>
                <c:pt idx="4">
                  <c:v>84891.542649711322</c:v>
                </c:pt>
                <c:pt idx="5">
                  <c:v>53445.207621349982</c:v>
                </c:pt>
                <c:pt idx="6">
                  <c:v>31131.234252911614</c:v>
                </c:pt>
                <c:pt idx="7">
                  <c:v>16351.596097380718</c:v>
                </c:pt>
                <c:pt idx="8">
                  <c:v>7569.4115917207973</c:v>
                </c:pt>
                <c:pt idx="9">
                  <c:v>3027.085034944228</c:v>
                </c:pt>
                <c:pt idx="10">
                  <c:v>1030.3449157266318</c:v>
                </c:pt>
                <c:pt idx="11">
                  <c:v>295.20979185373125</c:v>
                </c:pt>
              </c:numCache>
            </c:numRef>
          </c:val>
          <c:extLst>
            <c:ext xmlns:c16="http://schemas.microsoft.com/office/drawing/2014/chart" uri="{C3380CC4-5D6E-409C-BE32-E72D297353CC}">
              <c16:uniqueId val="{00000000-A9BA-4C18-8810-EC3E4E5E9C77}"/>
            </c:ext>
          </c:extLst>
        </c:ser>
        <c:ser>
          <c:idx val="1"/>
          <c:order val="1"/>
          <c:tx>
            <c:strRef>
              <c:f>'B3.Banks'!$AA$5</c:f>
              <c:strCache>
                <c:ptCount val="1"/>
                <c:pt idx="0">
                  <c:v>HCFC-123</c:v>
                </c:pt>
              </c:strCache>
            </c:strRef>
          </c:tx>
          <c:spPr>
            <a:solidFill>
              <a:schemeClr val="accent2"/>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'B3.Banks'!$AA$28:$AA$39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9BA-4C18-8810-EC3E4E5E9C77}"/>
            </c:ext>
          </c:extLst>
        </c:ser>
        <c:ser>
          <c:idx val="2"/>
          <c:order val="2"/>
          <c:tx>
            <c:strRef>
              <c:f>'B3.Banks'!$AB$5</c:f>
              <c:strCache>
                <c:ptCount val="1"/>
                <c:pt idx="0">
                  <c:v>HFC-134a</c:v>
                </c:pt>
              </c:strCache>
            </c:strRef>
          </c:tx>
          <c:spPr>
            <a:solidFill>
              <a:schemeClr val="accent3"/>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'B3.Banks'!$AB$28:$AB$39</c:f>
              <c:numCache>
                <c:formatCode>#,##0</c:formatCode>
                <c:ptCount val="12"/>
                <c:pt idx="0">
                  <c:v>242587.21050786888</c:v>
                </c:pt>
                <c:pt idx="1">
                  <c:v>239802.88159228809</c:v>
                </c:pt>
                <c:pt idx="2">
                  <c:v>234352.93761637865</c:v>
                </c:pt>
                <c:pt idx="3">
                  <c:v>226886.89990834746</c:v>
                </c:pt>
                <c:pt idx="4">
                  <c:v>218217.18985216256</c:v>
                </c:pt>
                <c:pt idx="5">
                  <c:v>209459.45371048665</c:v>
                </c:pt>
                <c:pt idx="6">
                  <c:v>201581.08504089466</c:v>
                </c:pt>
                <c:pt idx="7">
                  <c:v>194666.88081576003</c:v>
                </c:pt>
                <c:pt idx="8">
                  <c:v>189040.40460121442</c:v>
                </c:pt>
                <c:pt idx="9">
                  <c:v>184843.67666929989</c:v>
                </c:pt>
                <c:pt idx="10">
                  <c:v>181866.45810257742</c:v>
                </c:pt>
                <c:pt idx="11">
                  <c:v>179310.69163614634</c:v>
                </c:pt>
              </c:numCache>
            </c:numRef>
          </c:val>
          <c:extLst>
            <c:ext xmlns:c16="http://schemas.microsoft.com/office/drawing/2014/chart" uri="{C3380CC4-5D6E-409C-BE32-E72D297353CC}">
              <c16:uniqueId val="{00000002-A9BA-4C18-8810-EC3E4E5E9C77}"/>
            </c:ext>
          </c:extLst>
        </c:ser>
        <c:ser>
          <c:idx val="3"/>
          <c:order val="3"/>
          <c:tx>
            <c:strRef>
              <c:f>'B3.Banks'!$AC$5</c:f>
              <c:strCache>
                <c:ptCount val="1"/>
                <c:pt idx="0">
                  <c:v>HFC-404A</c:v>
                </c:pt>
              </c:strCache>
            </c:strRef>
          </c:tx>
          <c:spPr>
            <a:solidFill>
              <a:schemeClr val="accent4"/>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'B3.Banks'!$AC$28:$AC$39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9BA-4C18-8810-EC3E4E5E9C77}"/>
            </c:ext>
          </c:extLst>
        </c:ser>
        <c:ser>
          <c:idx val="4"/>
          <c:order val="4"/>
          <c:tx>
            <c:strRef>
              <c:f>'B3.Banks'!$AD$5</c:f>
              <c:strCache>
                <c:ptCount val="1"/>
                <c:pt idx="0">
                  <c:v>HFC-410A</c:v>
                </c:pt>
              </c:strCache>
            </c:strRef>
          </c:tx>
          <c:spPr>
            <a:solidFill>
              <a:schemeClr val="accent5"/>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'B3.Banks'!$AD$28:$AD$39</c:f>
              <c:numCache>
                <c:formatCode>#,##0</c:formatCode>
                <c:ptCount val="12"/>
                <c:pt idx="0">
                  <c:v>617287.14729389665</c:v>
                </c:pt>
                <c:pt idx="1">
                  <c:v>648191.90064438933</c:v>
                </c:pt>
                <c:pt idx="2">
                  <c:v>668906.01867929311</c:v>
                </c:pt>
                <c:pt idx="3">
                  <c:v>677489.24572731368</c:v>
                </c:pt>
                <c:pt idx="4">
                  <c:v>674060.44599669648</c:v>
                </c:pt>
                <c:pt idx="5">
                  <c:v>658982.87400394434</c:v>
                </c:pt>
                <c:pt idx="6">
                  <c:v>633568.03692906431</c:v>
                </c:pt>
                <c:pt idx="7">
                  <c:v>600225.1252248761</c:v>
                </c:pt>
                <c:pt idx="8">
                  <c:v>562565.07210136135</c:v>
                </c:pt>
                <c:pt idx="9">
                  <c:v>523628.61801128741</c:v>
                </c:pt>
                <c:pt idx="10">
                  <c:v>486214.39187245973</c:v>
                </c:pt>
                <c:pt idx="11">
                  <c:v>451992.21658606816</c:v>
                </c:pt>
              </c:numCache>
            </c:numRef>
          </c:val>
          <c:extLst>
            <c:ext xmlns:c16="http://schemas.microsoft.com/office/drawing/2014/chart" uri="{C3380CC4-5D6E-409C-BE32-E72D297353CC}">
              <c16:uniqueId val="{00000004-A9BA-4C18-8810-EC3E4E5E9C77}"/>
            </c:ext>
          </c:extLst>
        </c:ser>
        <c:ser>
          <c:idx val="5"/>
          <c:order val="5"/>
          <c:tx>
            <c:strRef>
              <c:f>'B3.Banks'!$AE$5</c:f>
              <c:strCache>
                <c:ptCount val="1"/>
                <c:pt idx="0">
                  <c:v>HFC-407C</c:v>
                </c:pt>
              </c:strCache>
            </c:strRef>
          </c:tx>
          <c:spPr>
            <a:solidFill>
              <a:schemeClr val="accent6"/>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'B3.Banks'!$AE$28:$AE$39</c:f>
              <c:numCache>
                <c:formatCode>#,##0</c:formatCode>
                <c:ptCount val="12"/>
                <c:pt idx="0">
                  <c:v>69747.446020145973</c:v>
                </c:pt>
                <c:pt idx="1">
                  <c:v>62484.211722520253</c:v>
                </c:pt>
                <c:pt idx="2">
                  <c:v>55558.063742052727</c:v>
                </c:pt>
                <c:pt idx="3">
                  <c:v>49351.980262937388</c:v>
                </c:pt>
                <c:pt idx="4">
                  <c:v>43971.627773878296</c:v>
                </c:pt>
                <c:pt idx="5">
                  <c:v>39502.915091155082</c:v>
                </c:pt>
                <c:pt idx="6">
                  <c:v>35919.255627412589</c:v>
                </c:pt>
                <c:pt idx="7">
                  <c:v>33054.753227746703</c:v>
                </c:pt>
                <c:pt idx="8">
                  <c:v>30785.728026698853</c:v>
                </c:pt>
                <c:pt idx="9">
                  <c:v>29068.507987857331</c:v>
                </c:pt>
                <c:pt idx="10">
                  <c:v>27848.661202945994</c:v>
                </c:pt>
                <c:pt idx="11">
                  <c:v>27046.143073731808</c:v>
                </c:pt>
              </c:numCache>
            </c:numRef>
          </c:val>
          <c:extLst>
            <c:ext xmlns:c16="http://schemas.microsoft.com/office/drawing/2014/chart" uri="{C3380CC4-5D6E-409C-BE32-E72D297353CC}">
              <c16:uniqueId val="{00000005-A9BA-4C18-8810-EC3E4E5E9C77}"/>
            </c:ext>
          </c:extLst>
        </c:ser>
        <c:ser>
          <c:idx val="6"/>
          <c:order val="6"/>
          <c:tx>
            <c:strRef>
              <c:f>'B3.Banks'!$AF$5</c:f>
              <c:strCache>
                <c:ptCount val="1"/>
                <c:pt idx="0">
                  <c:v>HFC-32</c:v>
                </c:pt>
              </c:strCache>
            </c:strRef>
          </c:tx>
          <c:spPr>
            <a:solidFill>
              <a:schemeClr val="accent1">
                <a:lumMod val="60000"/>
              </a:schemeClr>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'B3.Banks'!$AF$28:$AF$39</c:f>
              <c:numCache>
                <c:formatCode>#,##0</c:formatCode>
                <c:ptCount val="12"/>
                <c:pt idx="0">
                  <c:v>124401.36014150541</c:v>
                </c:pt>
                <c:pt idx="1">
                  <c:v>139593.15398678402</c:v>
                </c:pt>
                <c:pt idx="2">
                  <c:v>154854.33397834233</c:v>
                </c:pt>
                <c:pt idx="3">
                  <c:v>169020.9971835904</c:v>
                </c:pt>
                <c:pt idx="4">
                  <c:v>182551.53757281479</c:v>
                </c:pt>
                <c:pt idx="5">
                  <c:v>196111.73992564133</c:v>
                </c:pt>
                <c:pt idx="6">
                  <c:v>209918.32325000528</c:v>
                </c:pt>
                <c:pt idx="7">
                  <c:v>223529.58237942035</c:v>
                </c:pt>
                <c:pt idx="8">
                  <c:v>235953.72559304509</c:v>
                </c:pt>
                <c:pt idx="9">
                  <c:v>246177.71381965542</c:v>
                </c:pt>
                <c:pt idx="10">
                  <c:v>253563.4984390625</c:v>
                </c:pt>
                <c:pt idx="11">
                  <c:v>258318.08216206983</c:v>
                </c:pt>
              </c:numCache>
            </c:numRef>
          </c:val>
          <c:extLst>
            <c:ext xmlns:c16="http://schemas.microsoft.com/office/drawing/2014/chart" uri="{C3380CC4-5D6E-409C-BE32-E72D297353CC}">
              <c16:uniqueId val="{00000006-A9BA-4C18-8810-EC3E4E5E9C77}"/>
            </c:ext>
          </c:extLst>
        </c:ser>
        <c:ser>
          <c:idx val="7"/>
          <c:order val="7"/>
          <c:tx>
            <c:strRef>
              <c:f>'B3.Banks'!$AG$5</c:f>
              <c:strCache>
                <c:ptCount val="1"/>
                <c:pt idx="0">
                  <c:v>HFC-Mix</c:v>
                </c:pt>
              </c:strCache>
            </c:strRef>
          </c:tx>
          <c:spPr>
            <a:solidFill>
              <a:schemeClr val="accent2">
                <a:lumMod val="60000"/>
              </a:schemeClr>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'B3.Banks'!$AG$28:$AG$39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9BA-4C18-8810-EC3E4E5E9C77}"/>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'B3.Banks'!$AH$28:$AH$39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A9BA-4C18-8810-EC3E4E5E9C77}"/>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'B3.Banks'!$AI$28:$AI$39</c:f>
              <c:numCache>
                <c:formatCode>#,##0</c:formatCode>
                <c:ptCount val="12"/>
                <c:pt idx="0">
                  <c:v>0</c:v>
                </c:pt>
                <c:pt idx="1">
                  <c:v>0</c:v>
                </c:pt>
                <c:pt idx="2">
                  <c:v>173.99887379999922</c:v>
                </c:pt>
                <c:pt idx="3">
                  <c:v>520.25663266196216</c:v>
                </c:pt>
                <c:pt idx="4">
                  <c:v>1037.0463377621741</c:v>
                </c:pt>
                <c:pt idx="5">
                  <c:v>1722.6540131598583</c:v>
                </c:pt>
                <c:pt idx="6">
                  <c:v>2575.3785586687081</c:v>
                </c:pt>
                <c:pt idx="7">
                  <c:v>3760.8511259226452</c:v>
                </c:pt>
                <c:pt idx="8">
                  <c:v>5273.3500455823432</c:v>
                </c:pt>
                <c:pt idx="9">
                  <c:v>7107.2010938286694</c:v>
                </c:pt>
                <c:pt idx="10">
                  <c:v>9256.7674633097431</c:v>
                </c:pt>
                <c:pt idx="11">
                  <c:v>11716.394431115692</c:v>
                </c:pt>
              </c:numCache>
            </c:numRef>
          </c:val>
          <c:extLst>
            <c:ext xmlns:c16="http://schemas.microsoft.com/office/drawing/2014/chart" uri="{C3380CC4-5D6E-409C-BE32-E72D297353CC}">
              <c16:uniqueId val="{00000009-A9BA-4C18-8810-EC3E4E5E9C77}"/>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'B3.Banks'!$AJ$28:$AJ$39</c:f>
              <c:numCache>
                <c:formatCode>#,##0</c:formatCode>
                <c:ptCount val="12"/>
                <c:pt idx="0">
                  <c:v>12720.648732930544</c:v>
                </c:pt>
                <c:pt idx="1">
                  <c:v>14126.117063346352</c:v>
                </c:pt>
                <c:pt idx="2">
                  <c:v>15945.520586656156</c:v>
                </c:pt>
                <c:pt idx="3">
                  <c:v>18134.438749134075</c:v>
                </c:pt>
                <c:pt idx="4">
                  <c:v>20672.70168702551</c:v>
                </c:pt>
                <c:pt idx="5">
                  <c:v>23544.770275465213</c:v>
                </c:pt>
                <c:pt idx="6">
                  <c:v>26749.182383702901</c:v>
                </c:pt>
                <c:pt idx="7">
                  <c:v>30517.987589758006</c:v>
                </c:pt>
                <c:pt idx="8">
                  <c:v>34891.727549666422</c:v>
                </c:pt>
                <c:pt idx="9">
                  <c:v>39914.284718826537</c:v>
                </c:pt>
                <c:pt idx="10">
                  <c:v>45612.887164830303</c:v>
                </c:pt>
                <c:pt idx="11">
                  <c:v>51961.32460540966</c:v>
                </c:pt>
              </c:numCache>
            </c:numRef>
          </c:val>
          <c:extLst>
            <c:ext xmlns:c16="http://schemas.microsoft.com/office/drawing/2014/chart" uri="{C3380CC4-5D6E-409C-BE32-E72D297353CC}">
              <c16:uniqueId val="{0000000A-A9BA-4C18-8810-EC3E4E5E9C77}"/>
            </c:ext>
          </c:extLst>
        </c:ser>
        <c:dLbls>
          <c:showLegendKey val="0"/>
          <c:showVal val="0"/>
          <c:showCatName val="0"/>
          <c:showSerName val="0"/>
          <c:showPercent val="0"/>
          <c:showBubbleSize val="0"/>
        </c:dLbls>
        <c:axId val="2127290032"/>
        <c:axId val="2127292784"/>
      </c:areaChart>
      <c:catAx>
        <c:axId val="21272900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292784"/>
        <c:crosses val="autoZero"/>
        <c:auto val="1"/>
        <c:lblAlgn val="ctr"/>
        <c:lblOffset val="100"/>
        <c:noMultiLvlLbl val="0"/>
      </c:catAx>
      <c:valAx>
        <c:axId val="2127292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29003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'B3.Banks'!$AN$28:$AN$39</c:f>
              <c:numCache>
                <c:formatCode>#,##0.000</c:formatCode>
                <c:ptCount val="12"/>
                <c:pt idx="0">
                  <c:v>0.62591558400420777</c:v>
                </c:pt>
                <c:pt idx="1">
                  <c:v>0.45826642330352663</c:v>
                </c:pt>
                <c:pt idx="2">
                  <c:v>0.32920482919855304</c:v>
                </c:pt>
                <c:pt idx="3">
                  <c:v>0.22981971612525498</c:v>
                </c:pt>
                <c:pt idx="4">
                  <c:v>0.15365369219597749</c:v>
                </c:pt>
                <c:pt idx="5">
                  <c:v>9.673582579464346E-2</c:v>
                </c:pt>
                <c:pt idx="6">
                  <c:v>5.6347533997770018E-2</c:v>
                </c:pt>
                <c:pt idx="7">
                  <c:v>2.9596388936259099E-2</c:v>
                </c:pt>
                <c:pt idx="8">
                  <c:v>1.3700634981014643E-2</c:v>
                </c:pt>
                <c:pt idx="9">
                  <c:v>5.4790239132490532E-3</c:v>
                </c:pt>
                <c:pt idx="10">
                  <c:v>1.8649242974652035E-3</c:v>
                </c:pt>
                <c:pt idx="11">
                  <c:v>5.3432972325525348E-4</c:v>
                </c:pt>
              </c:numCache>
            </c:numRef>
          </c:val>
          <c:extLst>
            <c:ext xmlns:c16="http://schemas.microsoft.com/office/drawing/2014/chart" uri="{C3380CC4-5D6E-409C-BE32-E72D297353CC}">
              <c16:uniqueId val="{00000000-25EB-42BA-AC32-1DDDF55D6FE9}"/>
            </c:ext>
          </c:extLst>
        </c:ser>
        <c:ser>
          <c:idx val="1"/>
          <c:order val="1"/>
          <c:tx>
            <c:strRef>
              <c:f>'B3.Banks'!$AO$5</c:f>
              <c:strCache>
                <c:ptCount val="1"/>
                <c:pt idx="0">
                  <c:v>HCFC-123</c:v>
                </c:pt>
              </c:strCache>
            </c:strRef>
          </c:tx>
          <c:spPr>
            <a:solidFill>
              <a:schemeClr val="accent2"/>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'B3.Banks'!$AO$28:$AO$39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5EB-42BA-AC32-1DDDF55D6FE9}"/>
            </c:ext>
          </c:extLst>
        </c:ser>
        <c:ser>
          <c:idx val="2"/>
          <c:order val="2"/>
          <c:tx>
            <c:strRef>
              <c:f>'B3.Banks'!$AP$5</c:f>
              <c:strCache>
                <c:ptCount val="1"/>
                <c:pt idx="0">
                  <c:v>HFC-134a</c:v>
                </c:pt>
              </c:strCache>
            </c:strRef>
          </c:tx>
          <c:spPr>
            <a:solidFill>
              <a:schemeClr val="accent3"/>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'B3.Banks'!$AP$28:$AP$39</c:f>
              <c:numCache>
                <c:formatCode>#,##0.000</c:formatCode>
                <c:ptCount val="12"/>
                <c:pt idx="0">
                  <c:v>0.3468997110262525</c:v>
                </c:pt>
                <c:pt idx="1">
                  <c:v>0.34291812067697197</c:v>
                </c:pt>
                <c:pt idx="2">
                  <c:v>0.33512470079142148</c:v>
                </c:pt>
                <c:pt idx="3">
                  <c:v>0.32444826686893691</c:v>
                </c:pt>
                <c:pt idx="4">
                  <c:v>0.31205058148859244</c:v>
                </c:pt>
                <c:pt idx="5">
                  <c:v>0.29952701880599586</c:v>
                </c:pt>
                <c:pt idx="6">
                  <c:v>0.28826095160847937</c:v>
                </c:pt>
                <c:pt idx="7">
                  <c:v>0.27837363956653682</c:v>
                </c:pt>
                <c:pt idx="8">
                  <c:v>0.27032777857973667</c:v>
                </c:pt>
                <c:pt idx="9">
                  <c:v>0.26432645763709883</c:v>
                </c:pt>
                <c:pt idx="10">
                  <c:v>0.26006903508668572</c:v>
                </c:pt>
                <c:pt idx="11">
                  <c:v>0.25641428903968927</c:v>
                </c:pt>
              </c:numCache>
            </c:numRef>
          </c:val>
          <c:extLst>
            <c:ext xmlns:c16="http://schemas.microsoft.com/office/drawing/2014/chart" uri="{C3380CC4-5D6E-409C-BE32-E72D297353CC}">
              <c16:uniqueId val="{00000002-25EB-42BA-AC32-1DDDF55D6FE9}"/>
            </c:ext>
          </c:extLst>
        </c:ser>
        <c:ser>
          <c:idx val="3"/>
          <c:order val="3"/>
          <c:tx>
            <c:strRef>
              <c:f>'B3.Banks'!$AQ$5</c:f>
              <c:strCache>
                <c:ptCount val="1"/>
                <c:pt idx="0">
                  <c:v>HFC-404A</c:v>
                </c:pt>
              </c:strCache>
            </c:strRef>
          </c:tx>
          <c:spPr>
            <a:solidFill>
              <a:schemeClr val="accent4"/>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'B3.Banks'!$AQ$28:$AQ$39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5EB-42BA-AC32-1DDDF55D6FE9}"/>
            </c:ext>
          </c:extLst>
        </c:ser>
        <c:ser>
          <c:idx val="4"/>
          <c:order val="4"/>
          <c:tx>
            <c:strRef>
              <c:f>'B3.Banks'!$AR$5</c:f>
              <c:strCache>
                <c:ptCount val="1"/>
                <c:pt idx="0">
                  <c:v>HFC-410A</c:v>
                </c:pt>
              </c:strCache>
            </c:strRef>
          </c:tx>
          <c:spPr>
            <a:solidFill>
              <a:schemeClr val="accent5"/>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'B3.Banks'!$AR$28:$AR$39</c:f>
              <c:numCache>
                <c:formatCode>#,##0.000</c:formatCode>
                <c:ptCount val="12"/>
                <c:pt idx="0">
                  <c:v>1.2888955635496562</c:v>
                </c:pt>
                <c:pt idx="1">
                  <c:v>1.353424688545485</c:v>
                </c:pt>
                <c:pt idx="2">
                  <c:v>1.396675767002364</c:v>
                </c:pt>
                <c:pt idx="3">
                  <c:v>1.414597545078631</c:v>
                </c:pt>
                <c:pt idx="4">
                  <c:v>1.4074382112411021</c:v>
                </c:pt>
                <c:pt idx="5">
                  <c:v>1.3759562409202359</c:v>
                </c:pt>
                <c:pt idx="6">
                  <c:v>1.3228900611078862</c:v>
                </c:pt>
                <c:pt idx="7">
                  <c:v>1.2532700614695413</c:v>
                </c:pt>
                <c:pt idx="8">
                  <c:v>1.1746358705476425</c:v>
                </c:pt>
                <c:pt idx="9">
                  <c:v>1.0933365544075682</c:v>
                </c:pt>
                <c:pt idx="10">
                  <c:v>1.0152156502296958</c:v>
                </c:pt>
                <c:pt idx="11">
                  <c:v>0.94375974823171027</c:v>
                </c:pt>
              </c:numCache>
            </c:numRef>
          </c:val>
          <c:extLst>
            <c:ext xmlns:c16="http://schemas.microsoft.com/office/drawing/2014/chart" uri="{C3380CC4-5D6E-409C-BE32-E72D297353CC}">
              <c16:uniqueId val="{00000004-25EB-42BA-AC32-1DDDF55D6FE9}"/>
            </c:ext>
          </c:extLst>
        </c:ser>
        <c:ser>
          <c:idx val="5"/>
          <c:order val="5"/>
          <c:tx>
            <c:strRef>
              <c:f>'B3.Banks'!$AS$5</c:f>
              <c:strCache>
                <c:ptCount val="1"/>
                <c:pt idx="0">
                  <c:v>HFC-407C</c:v>
                </c:pt>
              </c:strCache>
            </c:strRef>
          </c:tx>
          <c:spPr>
            <a:solidFill>
              <a:schemeClr val="accent6"/>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'B3.Banks'!$AS$28:$AS$39</c:f>
              <c:numCache>
                <c:formatCode>#,##0.000</c:formatCode>
                <c:ptCount val="12"/>
                <c:pt idx="0">
                  <c:v>0.12373196923973896</c:v>
                </c:pt>
                <c:pt idx="1">
                  <c:v>0.11084699159575093</c:v>
                </c:pt>
                <c:pt idx="2">
                  <c:v>9.8560005078401541E-2</c:v>
                </c:pt>
                <c:pt idx="3">
                  <c:v>8.7550412986450929E-2</c:v>
                </c:pt>
                <c:pt idx="4">
                  <c:v>7.800566767086009E-2</c:v>
                </c:pt>
                <c:pt idx="5">
                  <c:v>7.0078171371709116E-2</c:v>
                </c:pt>
                <c:pt idx="6">
                  <c:v>6.3720759483029937E-2</c:v>
                </c:pt>
                <c:pt idx="7">
                  <c:v>5.8639132226022656E-2</c:v>
                </c:pt>
                <c:pt idx="8">
                  <c:v>5.461388151936377E-2</c:v>
                </c:pt>
                <c:pt idx="9">
                  <c:v>5.1567533170458903E-2</c:v>
                </c:pt>
                <c:pt idx="10">
                  <c:v>4.9403524974026197E-2</c:v>
                </c:pt>
                <c:pt idx="11">
                  <c:v>4.7979857812800231E-2</c:v>
                </c:pt>
              </c:numCache>
            </c:numRef>
          </c:val>
          <c:extLst>
            <c:ext xmlns:c16="http://schemas.microsoft.com/office/drawing/2014/chart" uri="{C3380CC4-5D6E-409C-BE32-E72D297353CC}">
              <c16:uniqueId val="{00000005-25EB-42BA-AC32-1DDDF55D6FE9}"/>
            </c:ext>
          </c:extLst>
        </c:ser>
        <c:ser>
          <c:idx val="6"/>
          <c:order val="6"/>
          <c:tx>
            <c:strRef>
              <c:f>'B3.Banks'!$AT$5</c:f>
              <c:strCache>
                <c:ptCount val="1"/>
                <c:pt idx="0">
                  <c:v>HFC-32</c:v>
                </c:pt>
              </c:strCache>
            </c:strRef>
          </c:tx>
          <c:spPr>
            <a:solidFill>
              <a:schemeClr val="accent1">
                <a:lumMod val="60000"/>
              </a:schemeClr>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'B3.Banks'!$AT$28:$AT$39</c:f>
              <c:numCache>
                <c:formatCode>#,##0.000</c:formatCode>
                <c:ptCount val="12"/>
                <c:pt idx="0">
                  <c:v>8.3970918095516156E-2</c:v>
                </c:pt>
                <c:pt idx="1">
                  <c:v>9.4225378941079213E-2</c:v>
                </c:pt>
                <c:pt idx="2">
                  <c:v>0.10452667543538106</c:v>
                </c:pt>
                <c:pt idx="3">
                  <c:v>0.11408917309892352</c:v>
                </c:pt>
                <c:pt idx="4">
                  <c:v>0.12322228786164999</c:v>
                </c:pt>
                <c:pt idx="5">
                  <c:v>0.1323754244498079</c:v>
                </c:pt>
                <c:pt idx="6">
                  <c:v>0.14169486819375357</c:v>
                </c:pt>
                <c:pt idx="7">
                  <c:v>0.15088246810610872</c:v>
                </c:pt>
                <c:pt idx="8">
                  <c:v>0.15926876477530544</c:v>
                </c:pt>
                <c:pt idx="9">
                  <c:v>0.16616995682826741</c:v>
                </c:pt>
                <c:pt idx="10">
                  <c:v>0.1711553614463672</c:v>
                </c:pt>
                <c:pt idx="11">
                  <c:v>0.17436470545939714</c:v>
                </c:pt>
              </c:numCache>
            </c:numRef>
          </c:val>
          <c:extLst>
            <c:ext xmlns:c16="http://schemas.microsoft.com/office/drawing/2014/chart" uri="{C3380CC4-5D6E-409C-BE32-E72D297353CC}">
              <c16:uniqueId val="{00000006-25EB-42BA-AC32-1DDDF55D6FE9}"/>
            </c:ext>
          </c:extLst>
        </c:ser>
        <c:ser>
          <c:idx val="7"/>
          <c:order val="7"/>
          <c:tx>
            <c:strRef>
              <c:f>'B3.Banks'!$AU$5</c:f>
              <c:strCache>
                <c:ptCount val="1"/>
                <c:pt idx="0">
                  <c:v>HFC-Mix</c:v>
                </c:pt>
              </c:strCache>
            </c:strRef>
          </c:tx>
          <c:spPr>
            <a:solidFill>
              <a:schemeClr val="accent2">
                <a:lumMod val="60000"/>
              </a:schemeClr>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'B3.Banks'!$AU$28:$AU$39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5EB-42BA-AC32-1DDDF55D6FE9}"/>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'B3.Banks'!$AV$28:$AV$39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5EB-42BA-AC32-1DDDF55D6FE9}"/>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'B3.Banks'!$AW$28:$AW$39</c:f>
              <c:numCache>
                <c:formatCode>#,##0.000</c:formatCode>
                <c:ptCount val="12"/>
                <c:pt idx="0">
                  <c:v>0</c:v>
                </c:pt>
                <c:pt idx="1">
                  <c:v>0</c:v>
                </c:pt>
                <c:pt idx="2">
                  <c:v>8.6999436899999602E-5</c:v>
                </c:pt>
                <c:pt idx="3">
                  <c:v>2.6012831633098109E-4</c:v>
                </c:pt>
                <c:pt idx="4">
                  <c:v>5.1852316888108708E-4</c:v>
                </c:pt>
                <c:pt idx="5">
                  <c:v>8.6132700657992915E-4</c:v>
                </c:pt>
                <c:pt idx="6">
                  <c:v>1.2876892793343539E-3</c:v>
                </c:pt>
                <c:pt idx="7">
                  <c:v>1.8804255629613228E-3</c:v>
                </c:pt>
                <c:pt idx="8">
                  <c:v>2.6366750227911715E-3</c:v>
                </c:pt>
                <c:pt idx="9">
                  <c:v>3.5536005469143351E-3</c:v>
                </c:pt>
                <c:pt idx="10">
                  <c:v>4.628383731654871E-3</c:v>
                </c:pt>
                <c:pt idx="11">
                  <c:v>5.8581972155578466E-3</c:v>
                </c:pt>
              </c:numCache>
            </c:numRef>
          </c:val>
          <c:extLst>
            <c:ext xmlns:c16="http://schemas.microsoft.com/office/drawing/2014/chart" uri="{C3380CC4-5D6E-409C-BE32-E72D297353CC}">
              <c16:uniqueId val="{00000009-25EB-42BA-AC32-1DDDF55D6FE9}"/>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'B3.Banks'!$AX$28:$AX$39</c:f>
              <c:numCache>
                <c:formatCode>#,##0.000</c:formatCode>
                <c:ptCount val="12"/>
                <c:pt idx="0">
                  <c:v>5.0882594931722178E-5</c:v>
                </c:pt>
                <c:pt idx="1">
                  <c:v>5.6504468253385407E-5</c:v>
                </c:pt>
                <c:pt idx="2">
                  <c:v>6.3782082346624616E-5</c:v>
                </c:pt>
                <c:pt idx="3">
                  <c:v>7.2537754996536305E-5</c:v>
                </c:pt>
                <c:pt idx="4">
                  <c:v>8.2690806748102034E-5</c:v>
                </c:pt>
                <c:pt idx="5">
                  <c:v>9.4179081101860857E-5</c:v>
                </c:pt>
                <c:pt idx="6">
                  <c:v>1.0699672953481161E-4</c:v>
                </c:pt>
                <c:pt idx="7">
                  <c:v>1.2207195035903202E-4</c:v>
                </c:pt>
                <c:pt idx="8">
                  <c:v>1.3956691019866569E-4</c:v>
                </c:pt>
                <c:pt idx="9">
                  <c:v>1.5965713887530615E-4</c:v>
                </c:pt>
                <c:pt idx="10">
                  <c:v>1.8245154865932121E-4</c:v>
                </c:pt>
                <c:pt idx="11">
                  <c:v>2.0784529842163865E-4</c:v>
                </c:pt>
              </c:numCache>
            </c:numRef>
          </c:val>
          <c:extLst>
            <c:ext xmlns:c16="http://schemas.microsoft.com/office/drawing/2014/chart" uri="{C3380CC4-5D6E-409C-BE32-E72D297353CC}">
              <c16:uniqueId val="{0000000A-25EB-42BA-AC32-1DDDF55D6FE9}"/>
            </c:ext>
          </c:extLst>
        </c:ser>
        <c:dLbls>
          <c:showLegendKey val="0"/>
          <c:showVal val="0"/>
          <c:showCatName val="0"/>
          <c:showSerName val="0"/>
          <c:showPercent val="0"/>
          <c:showBubbleSize val="0"/>
        </c:dLbls>
        <c:axId val="2127354880"/>
        <c:axId val="2127357632"/>
      </c:areaChart>
      <c:catAx>
        <c:axId val="21273548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357632"/>
        <c:crosses val="autoZero"/>
        <c:auto val="1"/>
        <c:lblAlgn val="ctr"/>
        <c:lblOffset val="100"/>
        <c:noMultiLvlLbl val="0"/>
      </c:catAx>
      <c:valAx>
        <c:axId val="21273576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3548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'B3.Banks'!$Z$50:$Z$61</c:f>
              <c:numCache>
                <c:formatCode>#,##0</c:formatCode>
                <c:ptCount val="12"/>
                <c:pt idx="0">
                  <c:v>760072.06383875676</c:v>
                </c:pt>
                <c:pt idx="1">
                  <c:v>464865.96074783098</c:v>
                </c:pt>
                <c:pt idx="2">
                  <c:v>262162.34771478921</c:v>
                </c:pt>
                <c:pt idx="3">
                  <c:v>136057.12124172138</c:v>
                </c:pt>
                <c:pt idx="4">
                  <c:v>64020.510655857681</c:v>
                </c:pt>
                <c:pt idx="5">
                  <c:v>26833.078358646639</c:v>
                </c:pt>
                <c:pt idx="6">
                  <c:v>9829.2125113207858</c:v>
                </c:pt>
                <c:pt idx="7">
                  <c:v>3094.8029279694538</c:v>
                </c:pt>
                <c:pt idx="8">
                  <c:v>826.45562657205664</c:v>
                </c:pt>
                <c:pt idx="9">
                  <c:v>185.30374636783009</c:v>
                </c:pt>
                <c:pt idx="10">
                  <c:v>34.6091173574465</c:v>
                </c:pt>
                <c:pt idx="11">
                  <c:v>5.3475818502965957</c:v>
                </c:pt>
              </c:numCache>
            </c:numRef>
          </c:val>
          <c:extLst>
            <c:ext xmlns:c16="http://schemas.microsoft.com/office/drawing/2014/chart" uri="{C3380CC4-5D6E-409C-BE32-E72D297353CC}">
              <c16:uniqueId val="{00000000-C9DF-4B8C-A90D-07F2498FBB9D}"/>
            </c:ext>
          </c:extLst>
        </c:ser>
        <c:ser>
          <c:idx val="1"/>
          <c:order val="1"/>
          <c:tx>
            <c:strRef>
              <c:f>'B3.Banks'!$AA$5</c:f>
              <c:strCache>
                <c:ptCount val="1"/>
                <c:pt idx="0">
                  <c:v>HCFC-123</c:v>
                </c:pt>
              </c:strCache>
            </c:strRef>
          </c:tx>
          <c:spPr>
            <a:solidFill>
              <a:schemeClr val="accent2"/>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'B3.Banks'!$AA$50:$AA$61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9DF-4B8C-A90D-07F2498FBB9D}"/>
            </c:ext>
          </c:extLst>
        </c:ser>
        <c:ser>
          <c:idx val="2"/>
          <c:order val="2"/>
          <c:tx>
            <c:strRef>
              <c:f>'B3.Banks'!$AB$5</c:f>
              <c:strCache>
                <c:ptCount val="1"/>
                <c:pt idx="0">
                  <c:v>HFC-134a</c:v>
                </c:pt>
              </c:strCache>
            </c:strRef>
          </c:tx>
          <c:spPr>
            <a:solidFill>
              <a:schemeClr val="accent3"/>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'B3.Banks'!$AB$50:$AB$61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C9DF-4B8C-A90D-07F2498FBB9D}"/>
            </c:ext>
          </c:extLst>
        </c:ser>
        <c:ser>
          <c:idx val="3"/>
          <c:order val="3"/>
          <c:tx>
            <c:strRef>
              <c:f>'B3.Banks'!$AC$5</c:f>
              <c:strCache>
                <c:ptCount val="1"/>
                <c:pt idx="0">
                  <c:v>HFC-404A</c:v>
                </c:pt>
              </c:strCache>
            </c:strRef>
          </c:tx>
          <c:spPr>
            <a:solidFill>
              <a:schemeClr val="accent4"/>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'B3.Banks'!$AC$50:$AC$61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9DF-4B8C-A90D-07F2498FBB9D}"/>
            </c:ext>
          </c:extLst>
        </c:ser>
        <c:ser>
          <c:idx val="4"/>
          <c:order val="4"/>
          <c:tx>
            <c:strRef>
              <c:f>'B3.Banks'!$AD$5</c:f>
              <c:strCache>
                <c:ptCount val="1"/>
                <c:pt idx="0">
                  <c:v>HFC-410A</c:v>
                </c:pt>
              </c:strCache>
            </c:strRef>
          </c:tx>
          <c:spPr>
            <a:solidFill>
              <a:schemeClr val="accent5"/>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'B3.Banks'!$AD$50:$AD$61</c:f>
              <c:numCache>
                <c:formatCode>#,##0</c:formatCode>
                <c:ptCount val="12"/>
                <c:pt idx="0">
                  <c:v>10001190.481193017</c:v>
                </c:pt>
                <c:pt idx="1">
                  <c:v>9471462.5041069537</c:v>
                </c:pt>
                <c:pt idx="2">
                  <c:v>8820113.3798107672</c:v>
                </c:pt>
                <c:pt idx="3">
                  <c:v>8059405.3294381164</c:v>
                </c:pt>
                <c:pt idx="4">
                  <c:v>7221695.8033084879</c:v>
                </c:pt>
                <c:pt idx="5">
                  <c:v>6342222.3952498194</c:v>
                </c:pt>
                <c:pt idx="6">
                  <c:v>5451273.8545240741</c:v>
                </c:pt>
                <c:pt idx="7">
                  <c:v>4600614.2373518161</c:v>
                </c:pt>
                <c:pt idx="8">
                  <c:v>3799036.4069298855</c:v>
                </c:pt>
                <c:pt idx="9">
                  <c:v>3054151.3099336009</c:v>
                </c:pt>
                <c:pt idx="10">
                  <c:v>2375554.2542405971</c:v>
                </c:pt>
                <c:pt idx="11">
                  <c:v>1780217.0001768556</c:v>
                </c:pt>
              </c:numCache>
            </c:numRef>
          </c:val>
          <c:extLst>
            <c:ext xmlns:c16="http://schemas.microsoft.com/office/drawing/2014/chart" uri="{C3380CC4-5D6E-409C-BE32-E72D297353CC}">
              <c16:uniqueId val="{00000004-C9DF-4B8C-A90D-07F2498FBB9D}"/>
            </c:ext>
          </c:extLst>
        </c:ser>
        <c:ser>
          <c:idx val="5"/>
          <c:order val="5"/>
          <c:tx>
            <c:strRef>
              <c:f>'B3.Banks'!$AE$5</c:f>
              <c:strCache>
                <c:ptCount val="1"/>
                <c:pt idx="0">
                  <c:v>HFC-407C</c:v>
                </c:pt>
              </c:strCache>
            </c:strRef>
          </c:tx>
          <c:spPr>
            <a:solidFill>
              <a:schemeClr val="accent6"/>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'B3.Banks'!$AE$50:$AE$61</c:f>
              <c:numCache>
                <c:formatCode>#,##0</c:formatCode>
                <c:ptCount val="12"/>
                <c:pt idx="0">
                  <c:v>77747.123436841692</c:v>
                </c:pt>
                <c:pt idx="1">
                  <c:v>61173.718980817241</c:v>
                </c:pt>
                <c:pt idx="2">
                  <c:v>44999.754999374687</c:v>
                </c:pt>
                <c:pt idx="3">
                  <c:v>30478.456960658121</c:v>
                </c:pt>
                <c:pt idx="4">
                  <c:v>18679.230732776774</c:v>
                </c:pt>
                <c:pt idx="5">
                  <c:v>10141.66437001522</c:v>
                </c:pt>
                <c:pt idx="6">
                  <c:v>4746.3925341603453</c:v>
                </c:pt>
                <c:pt idx="7">
                  <c:v>1880.887540525915</c:v>
                </c:pt>
                <c:pt idx="8">
                  <c:v>621.67862963889081</c:v>
                </c:pt>
                <c:pt idx="9">
                  <c:v>169.26180334379194</c:v>
                </c:pt>
                <c:pt idx="10">
                  <c:v>37.574888417567784</c:v>
                </c:pt>
                <c:pt idx="11">
                  <c:v>6.7444882739976348</c:v>
                </c:pt>
              </c:numCache>
            </c:numRef>
          </c:val>
          <c:extLst>
            <c:ext xmlns:c16="http://schemas.microsoft.com/office/drawing/2014/chart" uri="{C3380CC4-5D6E-409C-BE32-E72D297353CC}">
              <c16:uniqueId val="{00000005-C9DF-4B8C-A90D-07F2498FBB9D}"/>
            </c:ext>
          </c:extLst>
        </c:ser>
        <c:ser>
          <c:idx val="6"/>
          <c:order val="6"/>
          <c:tx>
            <c:strRef>
              <c:f>'B3.Banks'!$AF$5</c:f>
              <c:strCache>
                <c:ptCount val="1"/>
                <c:pt idx="0">
                  <c:v>HFC-32</c:v>
                </c:pt>
              </c:strCache>
            </c:strRef>
          </c:tx>
          <c:spPr>
            <a:solidFill>
              <a:schemeClr val="accent1">
                <a:lumMod val="60000"/>
              </a:schemeClr>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'B3.Banks'!$AF$50:$AF$61</c:f>
              <c:numCache>
                <c:formatCode>#,##0</c:formatCode>
                <c:ptCount val="12"/>
                <c:pt idx="0">
                  <c:v>2897221.8969841031</c:v>
                </c:pt>
                <c:pt idx="1">
                  <c:v>3764387.1995240697</c:v>
                </c:pt>
                <c:pt idx="2">
                  <c:v>4702760.2260883171</c:v>
                </c:pt>
                <c:pt idx="3">
                  <c:v>5661213.7108104955</c:v>
                </c:pt>
                <c:pt idx="4">
                  <c:v>6634654.5578608932</c:v>
                </c:pt>
                <c:pt idx="5">
                  <c:v>7610782.4605962578</c:v>
                </c:pt>
                <c:pt idx="6">
                  <c:v>8575015.6952658743</c:v>
                </c:pt>
                <c:pt idx="7">
                  <c:v>9486814.3401340246</c:v>
                </c:pt>
                <c:pt idx="8">
                  <c:v>10330012.498734772</c:v>
                </c:pt>
                <c:pt idx="9">
                  <c:v>11092655.325286299</c:v>
                </c:pt>
                <c:pt idx="10">
                  <c:v>11768182.753741903</c:v>
                </c:pt>
                <c:pt idx="11">
                  <c:v>12356181.759656526</c:v>
                </c:pt>
              </c:numCache>
            </c:numRef>
          </c:val>
          <c:extLst>
            <c:ext xmlns:c16="http://schemas.microsoft.com/office/drawing/2014/chart" uri="{C3380CC4-5D6E-409C-BE32-E72D297353CC}">
              <c16:uniqueId val="{00000006-C9DF-4B8C-A90D-07F2498FBB9D}"/>
            </c:ext>
          </c:extLst>
        </c:ser>
        <c:ser>
          <c:idx val="7"/>
          <c:order val="7"/>
          <c:tx>
            <c:strRef>
              <c:f>'B3.Banks'!$AG$5</c:f>
              <c:strCache>
                <c:ptCount val="1"/>
                <c:pt idx="0">
                  <c:v>HFC-Mix</c:v>
                </c:pt>
              </c:strCache>
            </c:strRef>
          </c:tx>
          <c:spPr>
            <a:solidFill>
              <a:schemeClr val="accent2">
                <a:lumMod val="60000"/>
              </a:schemeClr>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'B3.Banks'!$AG$50:$AG$61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9DF-4B8C-A90D-07F2498FBB9D}"/>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'B3.Banks'!$AH$50:$AH$61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9DF-4B8C-A90D-07F2498FBB9D}"/>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'B3.Banks'!$AI$50:$AI$61</c:f>
              <c:numCache>
                <c:formatCode>#,##0</c:formatCode>
                <c:ptCount val="12"/>
                <c:pt idx="0">
                  <c:v>0</c:v>
                </c:pt>
                <c:pt idx="1">
                  <c:v>0</c:v>
                </c:pt>
                <c:pt idx="2">
                  <c:v>5225.5134303525865</c:v>
                </c:pt>
                <c:pt idx="3">
                  <c:v>15833.30567172361</c:v>
                </c:pt>
                <c:pt idx="4">
                  <c:v>31983.668973840697</c:v>
                </c:pt>
                <c:pt idx="5">
                  <c:v>53840.488797888022</c:v>
                </c:pt>
                <c:pt idx="6">
                  <c:v>81571.274469527634</c:v>
                </c:pt>
                <c:pt idx="7">
                  <c:v>113339.84071170709</c:v>
                </c:pt>
                <c:pt idx="8">
                  <c:v>149128.02967253359</c:v>
                </c:pt>
                <c:pt idx="9">
                  <c:v>188907.10591086405</c:v>
                </c:pt>
                <c:pt idx="10">
                  <c:v>232615.01938442886</c:v>
                </c:pt>
                <c:pt idx="11">
                  <c:v>280104.39300734596</c:v>
                </c:pt>
              </c:numCache>
            </c:numRef>
          </c:val>
          <c:extLst>
            <c:ext xmlns:c16="http://schemas.microsoft.com/office/drawing/2014/chart" uri="{C3380CC4-5D6E-409C-BE32-E72D297353CC}">
              <c16:uniqueId val="{00000009-C9DF-4B8C-A90D-07F2498FBB9D}"/>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'B3.Banks'!$AJ$50:$AJ$61</c:f>
              <c:numCache>
                <c:formatCode>#,##0</c:formatCode>
                <c:ptCount val="12"/>
                <c:pt idx="0">
                  <c:v>128.40546617703271</c:v>
                </c:pt>
                <c:pt idx="1">
                  <c:v>617.49292090944141</c:v>
                </c:pt>
                <c:pt idx="2">
                  <c:v>2603.1879015275417</c:v>
                </c:pt>
                <c:pt idx="3">
                  <c:v>6103.7580631891342</c:v>
                </c:pt>
                <c:pt idx="4">
                  <c:v>11160.984911611898</c:v>
                </c:pt>
                <c:pt idx="5">
                  <c:v>17824.040383654752</c:v>
                </c:pt>
                <c:pt idx="6">
                  <c:v>26127.513935364514</c:v>
                </c:pt>
                <c:pt idx="7">
                  <c:v>35630.875858984211</c:v>
                </c:pt>
                <c:pt idx="8">
                  <c:v>46329.100938553689</c:v>
                </c:pt>
                <c:pt idx="9">
                  <c:v>58211.445589697207</c:v>
                </c:pt>
                <c:pt idx="10">
                  <c:v>71253.363418333203</c:v>
                </c:pt>
                <c:pt idx="11">
                  <c:v>85401.019136421921</c:v>
                </c:pt>
              </c:numCache>
            </c:numRef>
          </c:val>
          <c:extLst>
            <c:ext xmlns:c16="http://schemas.microsoft.com/office/drawing/2014/chart" uri="{C3380CC4-5D6E-409C-BE32-E72D297353CC}">
              <c16:uniqueId val="{0000000A-C9DF-4B8C-A90D-07F2498FBB9D}"/>
            </c:ext>
          </c:extLst>
        </c:ser>
        <c:dLbls>
          <c:showLegendKey val="0"/>
          <c:showVal val="0"/>
          <c:showCatName val="0"/>
          <c:showSerName val="0"/>
          <c:showPercent val="0"/>
          <c:showBubbleSize val="0"/>
        </c:dLbls>
        <c:axId val="2127418432"/>
        <c:axId val="2127421184"/>
      </c:areaChart>
      <c:catAx>
        <c:axId val="21274184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421184"/>
        <c:crosses val="autoZero"/>
        <c:auto val="1"/>
        <c:lblAlgn val="ctr"/>
        <c:lblOffset val="100"/>
        <c:noMultiLvlLbl val="0"/>
      </c:catAx>
      <c:valAx>
        <c:axId val="2127421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41843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'B3.Banks'!$AN$50:$AN$61</c:f>
              <c:numCache>
                <c:formatCode>#,##0.000</c:formatCode>
                <c:ptCount val="12"/>
                <c:pt idx="0">
                  <c:v>1.3757304355481499</c:v>
                </c:pt>
                <c:pt idx="1">
                  <c:v>0.84140738895357403</c:v>
                </c:pt>
                <c:pt idx="2">
                  <c:v>0.47451384936376845</c:v>
                </c:pt>
                <c:pt idx="3">
                  <c:v>0.24626338944751569</c:v>
                </c:pt>
                <c:pt idx="4">
                  <c:v>0.1158771242871024</c:v>
                </c:pt>
                <c:pt idx="5">
                  <c:v>4.8567871829150414E-2</c:v>
                </c:pt>
                <c:pt idx="6">
                  <c:v>1.7790874645490624E-2</c:v>
                </c:pt>
                <c:pt idx="7">
                  <c:v>5.6015932996247115E-3</c:v>
                </c:pt>
                <c:pt idx="8">
                  <c:v>1.4958846840954225E-3</c:v>
                </c:pt>
                <c:pt idx="9">
                  <c:v>3.3539978092577246E-4</c:v>
                </c:pt>
                <c:pt idx="10">
                  <c:v>6.2642502416978166E-5</c:v>
                </c:pt>
                <c:pt idx="11">
                  <c:v>9.6791231490368394E-6</c:v>
                </c:pt>
              </c:numCache>
            </c:numRef>
          </c:val>
          <c:extLst>
            <c:ext xmlns:c16="http://schemas.microsoft.com/office/drawing/2014/chart" uri="{C3380CC4-5D6E-409C-BE32-E72D297353CC}">
              <c16:uniqueId val="{00000000-101B-4A21-9C73-7193DAABBF3D}"/>
            </c:ext>
          </c:extLst>
        </c:ser>
        <c:ser>
          <c:idx val="1"/>
          <c:order val="1"/>
          <c:tx>
            <c:strRef>
              <c:f>'B3.Banks'!$AO$5</c:f>
              <c:strCache>
                <c:ptCount val="1"/>
                <c:pt idx="0">
                  <c:v>HCFC-123</c:v>
                </c:pt>
              </c:strCache>
            </c:strRef>
          </c:tx>
          <c:spPr>
            <a:solidFill>
              <a:schemeClr val="accent2"/>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'B3.Banks'!$AO$50:$AO$61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01B-4A21-9C73-7193DAABBF3D}"/>
            </c:ext>
          </c:extLst>
        </c:ser>
        <c:ser>
          <c:idx val="2"/>
          <c:order val="2"/>
          <c:tx>
            <c:strRef>
              <c:f>'B3.Banks'!$AP$5</c:f>
              <c:strCache>
                <c:ptCount val="1"/>
                <c:pt idx="0">
                  <c:v>HFC-134a</c:v>
                </c:pt>
              </c:strCache>
            </c:strRef>
          </c:tx>
          <c:spPr>
            <a:solidFill>
              <a:schemeClr val="accent3"/>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'B3.Banks'!$AP$50:$AP$61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01B-4A21-9C73-7193DAABBF3D}"/>
            </c:ext>
          </c:extLst>
        </c:ser>
        <c:ser>
          <c:idx val="3"/>
          <c:order val="3"/>
          <c:tx>
            <c:strRef>
              <c:f>'B3.Banks'!$AQ$5</c:f>
              <c:strCache>
                <c:ptCount val="1"/>
                <c:pt idx="0">
                  <c:v>HFC-404A</c:v>
                </c:pt>
              </c:strCache>
            </c:strRef>
          </c:tx>
          <c:spPr>
            <a:solidFill>
              <a:schemeClr val="accent4"/>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'B3.Banks'!$AQ$50:$AQ$61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01B-4A21-9C73-7193DAABBF3D}"/>
            </c:ext>
          </c:extLst>
        </c:ser>
        <c:ser>
          <c:idx val="4"/>
          <c:order val="4"/>
          <c:tx>
            <c:strRef>
              <c:f>'B3.Banks'!$AR$5</c:f>
              <c:strCache>
                <c:ptCount val="1"/>
                <c:pt idx="0">
                  <c:v>HFC-410A</c:v>
                </c:pt>
              </c:strCache>
            </c:strRef>
          </c:tx>
          <c:spPr>
            <a:solidFill>
              <a:schemeClr val="accent5"/>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'B3.Banks'!$AR$50:$AR$61</c:f>
              <c:numCache>
                <c:formatCode>#,##0.000</c:formatCode>
                <c:ptCount val="12"/>
                <c:pt idx="0">
                  <c:v>20.882485724731019</c:v>
                </c:pt>
                <c:pt idx="1">
                  <c:v>19.776413708575323</c:v>
                </c:pt>
                <c:pt idx="2">
                  <c:v>18.416396737044884</c:v>
                </c:pt>
                <c:pt idx="3">
                  <c:v>16.828038327866786</c:v>
                </c:pt>
                <c:pt idx="4">
                  <c:v>15.078900837308122</c:v>
                </c:pt>
                <c:pt idx="5">
                  <c:v>13.242560361281623</c:v>
                </c:pt>
                <c:pt idx="6">
                  <c:v>11.382259808246268</c:v>
                </c:pt>
                <c:pt idx="7">
                  <c:v>9.6060825275905906</c:v>
                </c:pt>
                <c:pt idx="8">
                  <c:v>7.9323880176696004</c:v>
                </c:pt>
                <c:pt idx="9">
                  <c:v>6.3770679351413584</c:v>
                </c:pt>
                <c:pt idx="10">
                  <c:v>4.9601572828543672</c:v>
                </c:pt>
                <c:pt idx="11">
                  <c:v>3.7170930963692745</c:v>
                </c:pt>
              </c:numCache>
            </c:numRef>
          </c:val>
          <c:extLst>
            <c:ext xmlns:c16="http://schemas.microsoft.com/office/drawing/2014/chart" uri="{C3380CC4-5D6E-409C-BE32-E72D297353CC}">
              <c16:uniqueId val="{00000004-101B-4A21-9C73-7193DAABBF3D}"/>
            </c:ext>
          </c:extLst>
        </c:ser>
        <c:ser>
          <c:idx val="5"/>
          <c:order val="5"/>
          <c:tx>
            <c:strRef>
              <c:f>'B3.Banks'!$AS$5</c:f>
              <c:strCache>
                <c:ptCount val="1"/>
                <c:pt idx="0">
                  <c:v>HFC-407C</c:v>
                </c:pt>
              </c:strCache>
            </c:strRef>
          </c:tx>
          <c:spPr>
            <a:solidFill>
              <a:schemeClr val="accent6"/>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'B3.Banks'!$AS$50:$AS$61</c:f>
              <c:numCache>
                <c:formatCode>#,##0.000</c:formatCode>
                <c:ptCount val="12"/>
                <c:pt idx="0">
                  <c:v>0.13792339697695719</c:v>
                </c:pt>
                <c:pt idx="1">
                  <c:v>0.10852217747196978</c:v>
                </c:pt>
                <c:pt idx="2">
                  <c:v>7.9829565368890687E-2</c:v>
                </c:pt>
                <c:pt idx="3">
                  <c:v>5.4068782648207511E-2</c:v>
                </c:pt>
                <c:pt idx="4">
                  <c:v>3.3136955319945996E-2</c:v>
                </c:pt>
                <c:pt idx="5">
                  <c:v>1.7991312592407001E-2</c:v>
                </c:pt>
                <c:pt idx="6">
                  <c:v>8.4201003556004517E-3</c:v>
                </c:pt>
                <c:pt idx="7">
                  <c:v>3.3366944968929732E-3</c:v>
                </c:pt>
                <c:pt idx="8">
                  <c:v>1.1028578889793923E-3</c:v>
                </c:pt>
                <c:pt idx="9">
                  <c:v>3.0027043913188688E-4</c:v>
                </c:pt>
                <c:pt idx="10">
                  <c:v>6.6657852052765239E-5</c:v>
                </c:pt>
                <c:pt idx="11">
                  <c:v>1.1964722198071805E-5</c:v>
                </c:pt>
              </c:numCache>
            </c:numRef>
          </c:val>
          <c:extLst>
            <c:ext xmlns:c16="http://schemas.microsoft.com/office/drawing/2014/chart" uri="{C3380CC4-5D6E-409C-BE32-E72D297353CC}">
              <c16:uniqueId val="{00000005-101B-4A21-9C73-7193DAABBF3D}"/>
            </c:ext>
          </c:extLst>
        </c:ser>
        <c:ser>
          <c:idx val="6"/>
          <c:order val="6"/>
          <c:tx>
            <c:strRef>
              <c:f>'B3.Banks'!$AT$5</c:f>
              <c:strCache>
                <c:ptCount val="1"/>
                <c:pt idx="0">
                  <c:v>HFC-32</c:v>
                </c:pt>
              </c:strCache>
            </c:strRef>
          </c:tx>
          <c:spPr>
            <a:solidFill>
              <a:schemeClr val="accent1">
                <a:lumMod val="60000"/>
              </a:schemeClr>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'B3.Banks'!$AT$50:$AT$61</c:f>
              <c:numCache>
                <c:formatCode>#,##0.000</c:formatCode>
                <c:ptCount val="12"/>
                <c:pt idx="0">
                  <c:v>1.9556247804642697</c:v>
                </c:pt>
                <c:pt idx="1">
                  <c:v>2.540961359678747</c:v>
                </c:pt>
                <c:pt idx="2">
                  <c:v>3.1743631526096139</c:v>
                </c:pt>
                <c:pt idx="3">
                  <c:v>3.8213192547970842</c:v>
                </c:pt>
                <c:pt idx="4">
                  <c:v>4.4783918265561029</c:v>
                </c:pt>
                <c:pt idx="5">
                  <c:v>5.1372781609024747</c:v>
                </c:pt>
                <c:pt idx="6">
                  <c:v>5.7881355943044657</c:v>
                </c:pt>
                <c:pt idx="7">
                  <c:v>6.4035996795904664</c:v>
                </c:pt>
                <c:pt idx="8">
                  <c:v>6.9727584366459716</c:v>
                </c:pt>
                <c:pt idx="9">
                  <c:v>7.4875423445682516</c:v>
                </c:pt>
                <c:pt idx="10">
                  <c:v>7.9435233587757841</c:v>
                </c:pt>
                <c:pt idx="11">
                  <c:v>8.3404226877681555</c:v>
                </c:pt>
              </c:numCache>
            </c:numRef>
          </c:val>
          <c:extLst>
            <c:ext xmlns:c16="http://schemas.microsoft.com/office/drawing/2014/chart" uri="{C3380CC4-5D6E-409C-BE32-E72D297353CC}">
              <c16:uniqueId val="{00000006-101B-4A21-9C73-7193DAABBF3D}"/>
            </c:ext>
          </c:extLst>
        </c:ser>
        <c:ser>
          <c:idx val="7"/>
          <c:order val="7"/>
          <c:tx>
            <c:strRef>
              <c:f>'B3.Banks'!$AU$5</c:f>
              <c:strCache>
                <c:ptCount val="1"/>
                <c:pt idx="0">
                  <c:v>HFC-Mix</c:v>
                </c:pt>
              </c:strCache>
            </c:strRef>
          </c:tx>
          <c:spPr>
            <a:solidFill>
              <a:schemeClr val="accent2">
                <a:lumMod val="60000"/>
              </a:schemeClr>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'B3.Banks'!$AU$50:$AU$61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01B-4A21-9C73-7193DAABBF3D}"/>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'B3.Banks'!$AV$50:$AV$61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01B-4A21-9C73-7193DAABBF3D}"/>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'B3.Banks'!$AW$50:$AW$61</c:f>
              <c:numCache>
                <c:formatCode>#,##0.000</c:formatCode>
                <c:ptCount val="12"/>
                <c:pt idx="0">
                  <c:v>0</c:v>
                </c:pt>
                <c:pt idx="1">
                  <c:v>0</c:v>
                </c:pt>
                <c:pt idx="2">
                  <c:v>2.6127567151762931E-3</c:v>
                </c:pt>
                <c:pt idx="3">
                  <c:v>7.9166528358618048E-3</c:v>
                </c:pt>
                <c:pt idx="4">
                  <c:v>1.5991834486920348E-2</c:v>
                </c:pt>
                <c:pt idx="5">
                  <c:v>2.6920244398944009E-2</c:v>
                </c:pt>
                <c:pt idx="6">
                  <c:v>4.0785637234763819E-2</c:v>
                </c:pt>
                <c:pt idx="7">
                  <c:v>5.666992035585354E-2</c:v>
                </c:pt>
                <c:pt idx="8">
                  <c:v>7.4564014836266804E-2</c:v>
                </c:pt>
                <c:pt idx="9">
                  <c:v>9.4453552955432021E-2</c:v>
                </c:pt>
                <c:pt idx="10">
                  <c:v>0.11630750969221443</c:v>
                </c:pt>
                <c:pt idx="11">
                  <c:v>0.14005219650367298</c:v>
                </c:pt>
              </c:numCache>
            </c:numRef>
          </c:val>
          <c:extLst>
            <c:ext xmlns:c16="http://schemas.microsoft.com/office/drawing/2014/chart" uri="{C3380CC4-5D6E-409C-BE32-E72D297353CC}">
              <c16:uniqueId val="{00000009-101B-4A21-9C73-7193DAABBF3D}"/>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'B3.Banks'!$AX$50:$AX$61</c:f>
              <c:numCache>
                <c:formatCode>#,##0.000</c:formatCode>
                <c:ptCount val="12"/>
                <c:pt idx="0">
                  <c:v>5.1362186470813082E-7</c:v>
                </c:pt>
                <c:pt idx="1">
                  <c:v>2.4699716836377658E-6</c:v>
                </c:pt>
                <c:pt idx="2">
                  <c:v>1.0412751606110167E-5</c:v>
                </c:pt>
                <c:pt idx="3">
                  <c:v>2.4415032252756536E-5</c:v>
                </c:pt>
                <c:pt idx="4">
                  <c:v>4.4643939646447591E-5</c:v>
                </c:pt>
                <c:pt idx="5">
                  <c:v>7.1296161534619004E-5</c:v>
                </c:pt>
                <c:pt idx="6">
                  <c:v>1.0451005574145805E-4</c:v>
                </c:pt>
                <c:pt idx="7">
                  <c:v>1.4252350343593685E-4</c:v>
                </c:pt>
                <c:pt idx="8">
                  <c:v>1.8531640375421475E-4</c:v>
                </c:pt>
                <c:pt idx="9">
                  <c:v>2.3284578235878883E-4</c:v>
                </c:pt>
                <c:pt idx="10">
                  <c:v>2.8501345367333282E-4</c:v>
                </c:pt>
                <c:pt idx="11">
                  <c:v>3.4160407654568767E-4</c:v>
                </c:pt>
              </c:numCache>
            </c:numRef>
          </c:val>
          <c:extLst>
            <c:ext xmlns:c16="http://schemas.microsoft.com/office/drawing/2014/chart" uri="{C3380CC4-5D6E-409C-BE32-E72D297353CC}">
              <c16:uniqueId val="{0000000A-101B-4A21-9C73-7193DAABBF3D}"/>
            </c:ext>
          </c:extLst>
        </c:ser>
        <c:dLbls>
          <c:showLegendKey val="0"/>
          <c:showVal val="0"/>
          <c:showCatName val="0"/>
          <c:showSerName val="0"/>
          <c:showPercent val="0"/>
          <c:showBubbleSize val="0"/>
        </c:dLbls>
        <c:axId val="2127483280"/>
        <c:axId val="2127486032"/>
      </c:areaChart>
      <c:catAx>
        <c:axId val="21274832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486032"/>
        <c:crosses val="autoZero"/>
        <c:auto val="1"/>
        <c:lblAlgn val="ctr"/>
        <c:lblOffset val="100"/>
        <c:noMultiLvlLbl val="0"/>
      </c:catAx>
      <c:valAx>
        <c:axId val="21274860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4832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'B3.Banks'!$Z$72:$Z$83</c:f>
              <c:numCache>
                <c:formatCode>#,##0</c:formatCode>
                <c:ptCount val="12"/>
                <c:pt idx="0">
                  <c:v>2012402.8491460751</c:v>
                </c:pt>
                <c:pt idx="1">
                  <c:v>1601981.0329192812</c:v>
                </c:pt>
                <c:pt idx="2">
                  <c:v>1214500.2489820239</c:v>
                </c:pt>
                <c:pt idx="3">
                  <c:v>867381.54186387989</c:v>
                </c:pt>
                <c:pt idx="4">
                  <c:v>579592.68416504224</c:v>
                </c:pt>
                <c:pt idx="5">
                  <c:v>357012.74126304674</c:v>
                </c:pt>
                <c:pt idx="6">
                  <c:v>196450.06059868718</c:v>
                </c:pt>
                <c:pt idx="7">
                  <c:v>89546.826333908131</c:v>
                </c:pt>
                <c:pt idx="8">
                  <c:v>25620.881631690369</c:v>
                </c:pt>
                <c:pt idx="9">
                  <c:v>0</c:v>
                </c:pt>
                <c:pt idx="10">
                  <c:v>0</c:v>
                </c:pt>
                <c:pt idx="11">
                  <c:v>0</c:v>
                </c:pt>
              </c:numCache>
            </c:numRef>
          </c:val>
          <c:extLst>
            <c:ext xmlns:c16="http://schemas.microsoft.com/office/drawing/2014/chart" uri="{C3380CC4-5D6E-409C-BE32-E72D297353CC}">
              <c16:uniqueId val="{00000000-E6AD-4075-9D90-0F1762C6EB81}"/>
            </c:ext>
          </c:extLst>
        </c:ser>
        <c:ser>
          <c:idx val="1"/>
          <c:order val="1"/>
          <c:tx>
            <c:strRef>
              <c:f>'B3.Banks'!$AA$5</c:f>
              <c:strCache>
                <c:ptCount val="1"/>
                <c:pt idx="0">
                  <c:v>HCFC-123</c:v>
                </c:pt>
              </c:strCache>
            </c:strRef>
          </c:tx>
          <c:spPr>
            <a:solidFill>
              <a:schemeClr val="accent2"/>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'B3.Banks'!$AA$72:$AA$83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6AD-4075-9D90-0F1762C6EB81}"/>
            </c:ext>
          </c:extLst>
        </c:ser>
        <c:ser>
          <c:idx val="2"/>
          <c:order val="2"/>
          <c:tx>
            <c:strRef>
              <c:f>'B3.Banks'!$AB$5</c:f>
              <c:strCache>
                <c:ptCount val="1"/>
                <c:pt idx="0">
                  <c:v>HFC-134a</c:v>
                </c:pt>
              </c:strCache>
            </c:strRef>
          </c:tx>
          <c:spPr>
            <a:solidFill>
              <a:schemeClr val="accent3"/>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'B3.Banks'!$AB$72:$AB$83</c:f>
              <c:numCache>
                <c:formatCode>#,##0</c:formatCode>
                <c:ptCount val="12"/>
                <c:pt idx="0">
                  <c:v>585.38153316525677</c:v>
                </c:pt>
                <c:pt idx="1">
                  <c:v>585.38142964509848</c:v>
                </c:pt>
                <c:pt idx="2">
                  <c:v>577.10215589920847</c:v>
                </c:pt>
                <c:pt idx="3">
                  <c:v>568.81741463392814</c:v>
                </c:pt>
                <c:pt idx="4">
                  <c:v>560.50424962069212</c:v>
                </c:pt>
                <c:pt idx="5">
                  <c:v>552.07656497362632</c:v>
                </c:pt>
                <c:pt idx="6">
                  <c:v>543.28946105020077</c:v>
                </c:pt>
                <c:pt idx="7">
                  <c:v>533.60711484118565</c:v>
                </c:pt>
                <c:pt idx="8">
                  <c:v>522.0679389632412</c:v>
                </c:pt>
                <c:pt idx="9">
                  <c:v>507.04196180438402</c:v>
                </c:pt>
                <c:pt idx="10">
                  <c:v>485.70296630457329</c:v>
                </c:pt>
                <c:pt idx="11">
                  <c:v>454.0547159151526</c:v>
                </c:pt>
              </c:numCache>
            </c:numRef>
          </c:val>
          <c:extLst>
            <c:ext xmlns:c16="http://schemas.microsoft.com/office/drawing/2014/chart" uri="{C3380CC4-5D6E-409C-BE32-E72D297353CC}">
              <c16:uniqueId val="{00000002-E6AD-4075-9D90-0F1762C6EB81}"/>
            </c:ext>
          </c:extLst>
        </c:ser>
        <c:ser>
          <c:idx val="3"/>
          <c:order val="3"/>
          <c:tx>
            <c:strRef>
              <c:f>'B3.Banks'!$AC$5</c:f>
              <c:strCache>
                <c:ptCount val="1"/>
                <c:pt idx="0">
                  <c:v>HFC-404A</c:v>
                </c:pt>
              </c:strCache>
            </c:strRef>
          </c:tx>
          <c:spPr>
            <a:solidFill>
              <a:schemeClr val="accent4"/>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'B3.Banks'!$AC$72:$AC$83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6AD-4075-9D90-0F1762C6EB81}"/>
            </c:ext>
          </c:extLst>
        </c:ser>
        <c:ser>
          <c:idx val="4"/>
          <c:order val="4"/>
          <c:tx>
            <c:strRef>
              <c:f>'B3.Banks'!$AD$5</c:f>
              <c:strCache>
                <c:ptCount val="1"/>
                <c:pt idx="0">
                  <c:v>HFC-410A</c:v>
                </c:pt>
              </c:strCache>
            </c:strRef>
          </c:tx>
          <c:spPr>
            <a:solidFill>
              <a:schemeClr val="accent5"/>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'B3.Banks'!$AD$72:$AD$83</c:f>
              <c:numCache>
                <c:formatCode>#,##0</c:formatCode>
                <c:ptCount val="12"/>
                <c:pt idx="0">
                  <c:v>11325018.984793568</c:v>
                </c:pt>
                <c:pt idx="1">
                  <c:v>12085910.834380753</c:v>
                </c:pt>
                <c:pt idx="2">
                  <c:v>12753146.507380949</c:v>
                </c:pt>
                <c:pt idx="3">
                  <c:v>13284708.376436438</c:v>
                </c:pt>
                <c:pt idx="4">
                  <c:v>13674730.016656559</c:v>
                </c:pt>
                <c:pt idx="5">
                  <c:v>13924099.305592339</c:v>
                </c:pt>
                <c:pt idx="6">
                  <c:v>14039177.260018744</c:v>
                </c:pt>
                <c:pt idx="7">
                  <c:v>14024358.108155875</c:v>
                </c:pt>
                <c:pt idx="8">
                  <c:v>13887157.833114468</c:v>
                </c:pt>
                <c:pt idx="9">
                  <c:v>13632827.284330226</c:v>
                </c:pt>
                <c:pt idx="10">
                  <c:v>13263652.714472866</c:v>
                </c:pt>
                <c:pt idx="11">
                  <c:v>12785682.095605839</c:v>
                </c:pt>
              </c:numCache>
            </c:numRef>
          </c:val>
          <c:extLst>
            <c:ext xmlns:c16="http://schemas.microsoft.com/office/drawing/2014/chart" uri="{C3380CC4-5D6E-409C-BE32-E72D297353CC}">
              <c16:uniqueId val="{00000004-E6AD-4075-9D90-0F1762C6EB81}"/>
            </c:ext>
          </c:extLst>
        </c:ser>
        <c:ser>
          <c:idx val="5"/>
          <c:order val="5"/>
          <c:tx>
            <c:strRef>
              <c:f>'B3.Banks'!$AE$5</c:f>
              <c:strCache>
                <c:ptCount val="1"/>
                <c:pt idx="0">
                  <c:v>HFC-407C</c:v>
                </c:pt>
              </c:strCache>
            </c:strRef>
          </c:tx>
          <c:spPr>
            <a:solidFill>
              <a:schemeClr val="accent6"/>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'B3.Banks'!$AE$72:$AE$83</c:f>
              <c:numCache>
                <c:formatCode>#,##0</c:formatCode>
                <c:ptCount val="12"/>
                <c:pt idx="0">
                  <c:v>739332.39791656483</c:v>
                </c:pt>
                <c:pt idx="1">
                  <c:v>762179.93998991465</c:v>
                </c:pt>
                <c:pt idx="2">
                  <c:v>770788.69198313402</c:v>
                </c:pt>
                <c:pt idx="3">
                  <c:v>766167.59111308039</c:v>
                </c:pt>
                <c:pt idx="4">
                  <c:v>749699.88131371816</c:v>
                </c:pt>
                <c:pt idx="5">
                  <c:v>722659.23662080918</c:v>
                </c:pt>
                <c:pt idx="6">
                  <c:v>685449.64172573434</c:v>
                </c:pt>
                <c:pt idx="7">
                  <c:v>645860.56260532374</c:v>
                </c:pt>
                <c:pt idx="8">
                  <c:v>602554.78454560111</c:v>
                </c:pt>
                <c:pt idx="9">
                  <c:v>553435.85749736882</c:v>
                </c:pt>
                <c:pt idx="10">
                  <c:v>496662.52472793456</c:v>
                </c:pt>
                <c:pt idx="11">
                  <c:v>431988.53987582918</c:v>
                </c:pt>
              </c:numCache>
            </c:numRef>
          </c:val>
          <c:extLst>
            <c:ext xmlns:c16="http://schemas.microsoft.com/office/drawing/2014/chart" uri="{C3380CC4-5D6E-409C-BE32-E72D297353CC}">
              <c16:uniqueId val="{00000005-E6AD-4075-9D90-0F1762C6EB81}"/>
            </c:ext>
          </c:extLst>
        </c:ser>
        <c:ser>
          <c:idx val="6"/>
          <c:order val="6"/>
          <c:tx>
            <c:strRef>
              <c:f>'B3.Banks'!$AF$5</c:f>
              <c:strCache>
                <c:ptCount val="1"/>
                <c:pt idx="0">
                  <c:v>HFC-32</c:v>
                </c:pt>
              </c:strCache>
            </c:strRef>
          </c:tx>
          <c:spPr>
            <a:solidFill>
              <a:schemeClr val="accent1">
                <a:lumMod val="60000"/>
              </a:schemeClr>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'B3.Banks'!$AF$72:$AF$83</c:f>
              <c:numCache>
                <c:formatCode>#,##0</c:formatCode>
                <c:ptCount val="12"/>
                <c:pt idx="0">
                  <c:v>222592.84556631651</c:v>
                </c:pt>
                <c:pt idx="1">
                  <c:v>364754.76258188323</c:v>
                </c:pt>
                <c:pt idx="2">
                  <c:v>571819.30960147758</c:v>
                </c:pt>
                <c:pt idx="3">
                  <c:v>840295.99425137823</c:v>
                </c:pt>
                <c:pt idx="4">
                  <c:v>1171864.3927613611</c:v>
                </c:pt>
                <c:pt idx="5">
                  <c:v>1568310.2105651887</c:v>
                </c:pt>
                <c:pt idx="6">
                  <c:v>2031605.3725502475</c:v>
                </c:pt>
                <c:pt idx="7">
                  <c:v>2554420.3474199586</c:v>
                </c:pt>
                <c:pt idx="8">
                  <c:v>3138135.2580727786</c:v>
                </c:pt>
                <c:pt idx="9">
                  <c:v>3784158.2873953898</c:v>
                </c:pt>
                <c:pt idx="10">
                  <c:v>4493807.7270032717</c:v>
                </c:pt>
                <c:pt idx="11">
                  <c:v>5268032.5955872359</c:v>
                </c:pt>
              </c:numCache>
            </c:numRef>
          </c:val>
          <c:extLst>
            <c:ext xmlns:c16="http://schemas.microsoft.com/office/drawing/2014/chart" uri="{C3380CC4-5D6E-409C-BE32-E72D297353CC}">
              <c16:uniqueId val="{00000006-E6AD-4075-9D90-0F1762C6EB81}"/>
            </c:ext>
          </c:extLst>
        </c:ser>
        <c:ser>
          <c:idx val="7"/>
          <c:order val="7"/>
          <c:tx>
            <c:strRef>
              <c:f>'B3.Banks'!$AG$5</c:f>
              <c:strCache>
                <c:ptCount val="1"/>
                <c:pt idx="0">
                  <c:v>HFC-Mix</c:v>
                </c:pt>
              </c:strCache>
            </c:strRef>
          </c:tx>
          <c:spPr>
            <a:solidFill>
              <a:schemeClr val="accent2">
                <a:lumMod val="60000"/>
              </a:schemeClr>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'B3.Banks'!$AG$72:$AG$83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6AD-4075-9D90-0F1762C6EB81}"/>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'B3.Banks'!$AH$72:$AH$83</c:f>
              <c:numCache>
                <c:formatCode>#,##0</c:formatCode>
                <c:ptCount val="12"/>
                <c:pt idx="0">
                  <c:v>225942.85714285716</c:v>
                </c:pt>
                <c:pt idx="1">
                  <c:v>207300</c:v>
                </c:pt>
                <c:pt idx="2">
                  <c:v>186428.57142857142</c:v>
                </c:pt>
                <c:pt idx="3">
                  <c:v>167785.71428571429</c:v>
                </c:pt>
                <c:pt idx="4">
                  <c:v>149142.85714285716</c:v>
                </c:pt>
                <c:pt idx="5">
                  <c:v>130500</c:v>
                </c:pt>
                <c:pt idx="6">
                  <c:v>111857.14285714286</c:v>
                </c:pt>
                <c:pt idx="7">
                  <c:v>93214.28571428571</c:v>
                </c:pt>
                <c:pt idx="8">
                  <c:v>74571.428571428565</c:v>
                </c:pt>
                <c:pt idx="9">
                  <c:v>55928.571428571435</c:v>
                </c:pt>
                <c:pt idx="10">
                  <c:v>37285.71428571429</c:v>
                </c:pt>
                <c:pt idx="11">
                  <c:v>18642.857142857145</c:v>
                </c:pt>
              </c:numCache>
            </c:numRef>
          </c:val>
          <c:extLst>
            <c:ext xmlns:c16="http://schemas.microsoft.com/office/drawing/2014/chart" uri="{C3380CC4-5D6E-409C-BE32-E72D297353CC}">
              <c16:uniqueId val="{00000008-E6AD-4075-9D90-0F1762C6EB81}"/>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'B3.Banks'!$AI$72:$AI$83</c:f>
              <c:numCache>
                <c:formatCode>#,##0</c:formatCode>
                <c:ptCount val="12"/>
                <c:pt idx="0">
                  <c:v>0</c:v>
                </c:pt>
                <c:pt idx="1">
                  <c:v>0</c:v>
                </c:pt>
                <c:pt idx="2">
                  <c:v>24981.322797366811</c:v>
                </c:pt>
                <c:pt idx="3">
                  <c:v>75782.929304560006</c:v>
                </c:pt>
                <c:pt idx="4">
                  <c:v>153282.42643604547</c:v>
                </c:pt>
                <c:pt idx="5">
                  <c:v>258398.11386627334</c:v>
                </c:pt>
                <c:pt idx="6">
                  <c:v>392091.1384765954</c:v>
                </c:pt>
                <c:pt idx="7">
                  <c:v>557112.40533316578</c:v>
                </c:pt>
                <c:pt idx="8">
                  <c:v>754221.60689619894</c:v>
                </c:pt>
                <c:pt idx="9">
                  <c:v>984217.23517569131</c:v>
                </c:pt>
                <c:pt idx="10">
                  <c:v>1247935.4398749468</c:v>
                </c:pt>
                <c:pt idx="11">
                  <c:v>1546242.7702748743</c:v>
                </c:pt>
              </c:numCache>
            </c:numRef>
          </c:val>
          <c:extLst>
            <c:ext xmlns:c16="http://schemas.microsoft.com/office/drawing/2014/chart" uri="{C3380CC4-5D6E-409C-BE32-E72D297353CC}">
              <c16:uniqueId val="{00000009-E6AD-4075-9D90-0F1762C6EB81}"/>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'B3.Banks'!$AJ$72:$AJ$83</c:f>
              <c:numCache>
                <c:formatCode>#,##0</c:formatCode>
                <c:ptCount val="12"/>
                <c:pt idx="0">
                  <c:v>1345.5419476945904</c:v>
                </c:pt>
                <c:pt idx="1">
                  <c:v>1991.5415643666872</c:v>
                </c:pt>
                <c:pt idx="2">
                  <c:v>2901.1248945095108</c:v>
                </c:pt>
                <c:pt idx="3">
                  <c:v>4081.5265818745365</c:v>
                </c:pt>
                <c:pt idx="4">
                  <c:v>5536.4165552236673</c:v>
                </c:pt>
                <c:pt idx="5">
                  <c:v>7269.4488629873085</c:v>
                </c:pt>
                <c:pt idx="6">
                  <c:v>9284.1952962560626</c:v>
                </c:pt>
                <c:pt idx="7">
                  <c:v>13392.743854733117</c:v>
                </c:pt>
                <c:pt idx="8">
                  <c:v>19627.917381464456</c:v>
                </c:pt>
                <c:pt idx="9">
                  <c:v>28022.615947409024</c:v>
                </c:pt>
                <c:pt idx="10">
                  <c:v>38610.118485067636</c:v>
                </c:pt>
                <c:pt idx="11">
                  <c:v>43461.045881842459</c:v>
                </c:pt>
              </c:numCache>
            </c:numRef>
          </c:val>
          <c:extLst>
            <c:ext xmlns:c16="http://schemas.microsoft.com/office/drawing/2014/chart" uri="{C3380CC4-5D6E-409C-BE32-E72D297353CC}">
              <c16:uniqueId val="{0000000A-E6AD-4075-9D90-0F1762C6EB81}"/>
            </c:ext>
          </c:extLst>
        </c:ser>
        <c:dLbls>
          <c:showLegendKey val="0"/>
          <c:showVal val="0"/>
          <c:showCatName val="0"/>
          <c:showSerName val="0"/>
          <c:showPercent val="0"/>
          <c:showBubbleSize val="0"/>
        </c:dLbls>
        <c:axId val="2127563168"/>
        <c:axId val="2127565920"/>
      </c:areaChart>
      <c:catAx>
        <c:axId val="21275631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565920"/>
        <c:crosses val="autoZero"/>
        <c:auto val="1"/>
        <c:lblAlgn val="ctr"/>
        <c:lblOffset val="100"/>
        <c:noMultiLvlLbl val="0"/>
      </c:catAx>
      <c:valAx>
        <c:axId val="2127565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56316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'B3.Banks'!$AN$72:$AN$83</c:f>
              <c:numCache>
                <c:formatCode>#,##0.000</c:formatCode>
                <c:ptCount val="12"/>
                <c:pt idx="0">
                  <c:v>3.6424491569543958</c:v>
                </c:pt>
                <c:pt idx="1">
                  <c:v>2.8995856695838991</c:v>
                </c:pt>
                <c:pt idx="2">
                  <c:v>2.1982454506574629</c:v>
                </c:pt>
                <c:pt idx="3">
                  <c:v>1.5699605907736225</c:v>
                </c:pt>
                <c:pt idx="4">
                  <c:v>1.0490627583387264</c:v>
                </c:pt>
                <c:pt idx="5">
                  <c:v>0.64619306168611457</c:v>
                </c:pt>
                <c:pt idx="6">
                  <c:v>0.35557460968362381</c:v>
                </c:pt>
                <c:pt idx="7">
                  <c:v>0.16207975566437371</c:v>
                </c:pt>
                <c:pt idx="8">
                  <c:v>4.6373795753359565E-2</c:v>
                </c:pt>
                <c:pt idx="9">
                  <c:v>0</c:v>
                </c:pt>
                <c:pt idx="10">
                  <c:v>0</c:v>
                </c:pt>
                <c:pt idx="11">
                  <c:v>0</c:v>
                </c:pt>
              </c:numCache>
            </c:numRef>
          </c:val>
          <c:extLst>
            <c:ext xmlns:c16="http://schemas.microsoft.com/office/drawing/2014/chart" uri="{C3380CC4-5D6E-409C-BE32-E72D297353CC}">
              <c16:uniqueId val="{00000000-0774-456C-9FE5-8DE77EC7D6EB}"/>
            </c:ext>
          </c:extLst>
        </c:ser>
        <c:ser>
          <c:idx val="1"/>
          <c:order val="1"/>
          <c:tx>
            <c:strRef>
              <c:f>'B3.Banks'!$AO$5</c:f>
              <c:strCache>
                <c:ptCount val="1"/>
                <c:pt idx="0">
                  <c:v>HCFC-123</c:v>
                </c:pt>
              </c:strCache>
            </c:strRef>
          </c:tx>
          <c:spPr>
            <a:solidFill>
              <a:schemeClr val="accent2"/>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'B3.Banks'!$AO$72:$AO$83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774-456C-9FE5-8DE77EC7D6EB}"/>
            </c:ext>
          </c:extLst>
        </c:ser>
        <c:ser>
          <c:idx val="2"/>
          <c:order val="2"/>
          <c:tx>
            <c:strRef>
              <c:f>'B3.Banks'!$AP$5</c:f>
              <c:strCache>
                <c:ptCount val="1"/>
                <c:pt idx="0">
                  <c:v>HFC-134a</c:v>
                </c:pt>
              </c:strCache>
            </c:strRef>
          </c:tx>
          <c:spPr>
            <a:solidFill>
              <a:schemeClr val="accent3"/>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'B3.Banks'!$AP$72:$AP$83</c:f>
              <c:numCache>
                <c:formatCode>#,##0.000</c:formatCode>
                <c:ptCount val="12"/>
                <c:pt idx="0">
                  <c:v>8.3709559242631714E-4</c:v>
                </c:pt>
                <c:pt idx="1">
                  <c:v>8.3709544439249074E-4</c:v>
                </c:pt>
                <c:pt idx="2">
                  <c:v>8.2525608293586804E-4</c:v>
                </c:pt>
                <c:pt idx="3">
                  <c:v>8.1340890292651714E-4</c:v>
                </c:pt>
                <c:pt idx="4">
                  <c:v>8.0152107695758974E-4</c:v>
                </c:pt>
                <c:pt idx="5">
                  <c:v>7.8946948791228566E-4</c:v>
                </c:pt>
                <c:pt idx="6">
                  <c:v>7.7690392930178701E-4</c:v>
                </c:pt>
                <c:pt idx="7">
                  <c:v>7.6305817422289549E-4</c:v>
                </c:pt>
                <c:pt idx="8">
                  <c:v>7.4655715271743496E-4</c:v>
                </c:pt>
                <c:pt idx="9">
                  <c:v>7.2507000538026911E-4</c:v>
                </c:pt>
                <c:pt idx="10">
                  <c:v>6.9455524181553973E-4</c:v>
                </c:pt>
                <c:pt idx="11">
                  <c:v>6.4929824375866817E-4</c:v>
                </c:pt>
              </c:numCache>
            </c:numRef>
          </c:val>
          <c:extLst>
            <c:ext xmlns:c16="http://schemas.microsoft.com/office/drawing/2014/chart" uri="{C3380CC4-5D6E-409C-BE32-E72D297353CC}">
              <c16:uniqueId val="{00000002-0774-456C-9FE5-8DE77EC7D6EB}"/>
            </c:ext>
          </c:extLst>
        </c:ser>
        <c:ser>
          <c:idx val="3"/>
          <c:order val="3"/>
          <c:tx>
            <c:strRef>
              <c:f>'B3.Banks'!$AQ$5</c:f>
              <c:strCache>
                <c:ptCount val="1"/>
                <c:pt idx="0">
                  <c:v>HFC-404A</c:v>
                </c:pt>
              </c:strCache>
            </c:strRef>
          </c:tx>
          <c:spPr>
            <a:solidFill>
              <a:schemeClr val="accent4"/>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'B3.Banks'!$AQ$72:$AQ$83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774-456C-9FE5-8DE77EC7D6EB}"/>
            </c:ext>
          </c:extLst>
        </c:ser>
        <c:ser>
          <c:idx val="4"/>
          <c:order val="4"/>
          <c:tx>
            <c:strRef>
              <c:f>'B3.Banks'!$AR$5</c:f>
              <c:strCache>
                <c:ptCount val="1"/>
                <c:pt idx="0">
                  <c:v>HFC-410A</c:v>
                </c:pt>
              </c:strCache>
            </c:strRef>
          </c:tx>
          <c:spPr>
            <a:solidFill>
              <a:schemeClr val="accent5"/>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'B3.Banks'!$AR$72:$AR$83</c:f>
              <c:numCache>
                <c:formatCode>#,##0.000</c:formatCode>
                <c:ptCount val="12"/>
                <c:pt idx="0">
                  <c:v>23.646639640248971</c:v>
                </c:pt>
                <c:pt idx="1">
                  <c:v>25.235381822187012</c:v>
                </c:pt>
                <c:pt idx="2">
                  <c:v>26.628569907411421</c:v>
                </c:pt>
                <c:pt idx="3">
                  <c:v>27.738471089999283</c:v>
                </c:pt>
                <c:pt idx="4">
                  <c:v>28.552836274778898</c:v>
                </c:pt>
                <c:pt idx="5">
                  <c:v>29.073519350076804</c:v>
                </c:pt>
                <c:pt idx="6">
                  <c:v>29.313802118919135</c:v>
                </c:pt>
                <c:pt idx="7">
                  <c:v>29.282859729829468</c:v>
                </c:pt>
                <c:pt idx="8">
                  <c:v>28.996385555543007</c:v>
                </c:pt>
                <c:pt idx="9">
                  <c:v>28.465343369681516</c:v>
                </c:pt>
                <c:pt idx="10">
                  <c:v>27.694506867819342</c:v>
                </c:pt>
                <c:pt idx="11">
                  <c:v>26.696504215624991</c:v>
                </c:pt>
              </c:numCache>
            </c:numRef>
          </c:val>
          <c:extLst>
            <c:ext xmlns:c16="http://schemas.microsoft.com/office/drawing/2014/chart" uri="{C3380CC4-5D6E-409C-BE32-E72D297353CC}">
              <c16:uniqueId val="{00000004-0774-456C-9FE5-8DE77EC7D6EB}"/>
            </c:ext>
          </c:extLst>
        </c:ser>
        <c:ser>
          <c:idx val="5"/>
          <c:order val="5"/>
          <c:tx>
            <c:strRef>
              <c:f>'B3.Banks'!$AS$5</c:f>
              <c:strCache>
                <c:ptCount val="1"/>
                <c:pt idx="0">
                  <c:v>HFC-407C</c:v>
                </c:pt>
              </c:strCache>
            </c:strRef>
          </c:tx>
          <c:spPr>
            <a:solidFill>
              <a:schemeClr val="accent6"/>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'B3.Banks'!$AS$72:$AS$83</c:f>
              <c:numCache>
                <c:formatCode>#,##0.000</c:formatCode>
                <c:ptCount val="12"/>
                <c:pt idx="0">
                  <c:v>1.3115756739039859</c:v>
                </c:pt>
                <c:pt idx="1">
                  <c:v>1.3521072135421086</c:v>
                </c:pt>
                <c:pt idx="2">
                  <c:v>1.3673791395780797</c:v>
                </c:pt>
                <c:pt idx="3">
                  <c:v>1.3591813066346048</c:v>
                </c:pt>
                <c:pt idx="4">
                  <c:v>1.3299675894505361</c:v>
                </c:pt>
                <c:pt idx="5">
                  <c:v>1.2819974857653156</c:v>
                </c:pt>
                <c:pt idx="6">
                  <c:v>1.2159876644214527</c:v>
                </c:pt>
                <c:pt idx="7">
                  <c:v>1.1457566380618442</c:v>
                </c:pt>
                <c:pt idx="8">
                  <c:v>1.0689321877838964</c:v>
                </c:pt>
                <c:pt idx="9">
                  <c:v>0.98179521120033231</c:v>
                </c:pt>
                <c:pt idx="10">
                  <c:v>0.88107931886735591</c:v>
                </c:pt>
                <c:pt idx="11">
                  <c:v>0.7663476697397209</c:v>
                </c:pt>
              </c:numCache>
            </c:numRef>
          </c:val>
          <c:extLst>
            <c:ext xmlns:c16="http://schemas.microsoft.com/office/drawing/2014/chart" uri="{C3380CC4-5D6E-409C-BE32-E72D297353CC}">
              <c16:uniqueId val="{00000005-0774-456C-9FE5-8DE77EC7D6EB}"/>
            </c:ext>
          </c:extLst>
        </c:ser>
        <c:ser>
          <c:idx val="6"/>
          <c:order val="6"/>
          <c:tx>
            <c:strRef>
              <c:f>'B3.Banks'!$AT$5</c:f>
              <c:strCache>
                <c:ptCount val="1"/>
                <c:pt idx="0">
                  <c:v>HFC-32</c:v>
                </c:pt>
              </c:strCache>
            </c:strRef>
          </c:tx>
          <c:spPr>
            <a:solidFill>
              <a:schemeClr val="accent1">
                <a:lumMod val="60000"/>
              </a:schemeClr>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'B3.Banks'!$AT$72:$AT$83</c:f>
              <c:numCache>
                <c:formatCode>#,##0.000</c:formatCode>
                <c:ptCount val="12"/>
                <c:pt idx="0">
                  <c:v>0.15025017075726363</c:v>
                </c:pt>
                <c:pt idx="1">
                  <c:v>0.24620946474277117</c:v>
                </c:pt>
                <c:pt idx="2">
                  <c:v>0.38597803398099739</c:v>
                </c:pt>
                <c:pt idx="3">
                  <c:v>0.5671997961196803</c:v>
                </c:pt>
                <c:pt idx="4">
                  <c:v>0.79100846511391876</c:v>
                </c:pt>
                <c:pt idx="5">
                  <c:v>1.0586093921315023</c:v>
                </c:pt>
                <c:pt idx="6">
                  <c:v>1.3713336264714169</c:v>
                </c:pt>
                <c:pt idx="7">
                  <c:v>1.7242337345084719</c:v>
                </c:pt>
                <c:pt idx="8">
                  <c:v>2.1182412991991257</c:v>
                </c:pt>
                <c:pt idx="9">
                  <c:v>2.5543068439918879</c:v>
                </c:pt>
                <c:pt idx="10">
                  <c:v>3.0333202157272088</c:v>
                </c:pt>
                <c:pt idx="11">
                  <c:v>3.5559220020213842</c:v>
                </c:pt>
              </c:numCache>
            </c:numRef>
          </c:val>
          <c:extLst>
            <c:ext xmlns:c16="http://schemas.microsoft.com/office/drawing/2014/chart" uri="{C3380CC4-5D6E-409C-BE32-E72D297353CC}">
              <c16:uniqueId val="{00000006-0774-456C-9FE5-8DE77EC7D6EB}"/>
            </c:ext>
          </c:extLst>
        </c:ser>
        <c:ser>
          <c:idx val="7"/>
          <c:order val="7"/>
          <c:tx>
            <c:strRef>
              <c:f>'B3.Banks'!$AU$5</c:f>
              <c:strCache>
                <c:ptCount val="1"/>
                <c:pt idx="0">
                  <c:v>HFC-Mix</c:v>
                </c:pt>
              </c:strCache>
            </c:strRef>
          </c:tx>
          <c:spPr>
            <a:solidFill>
              <a:schemeClr val="accent2">
                <a:lumMod val="60000"/>
              </a:schemeClr>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'B3.Banks'!$AU$72:$AU$83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774-456C-9FE5-8DE77EC7D6EB}"/>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'B3.Banks'!$AV$72:$AV$83</c:f>
              <c:numCache>
                <c:formatCode>#,##0.000</c:formatCode>
                <c:ptCount val="12"/>
                <c:pt idx="0">
                  <c:v>0.33891428571428572</c:v>
                </c:pt>
                <c:pt idx="1">
                  <c:v>0.31095</c:v>
                </c:pt>
                <c:pt idx="2">
                  <c:v>0.27964285714285714</c:v>
                </c:pt>
                <c:pt idx="3">
                  <c:v>0.25167857142857142</c:v>
                </c:pt>
                <c:pt idx="4">
                  <c:v>0.22371428571428573</c:v>
                </c:pt>
                <c:pt idx="5">
                  <c:v>0.19575000000000001</c:v>
                </c:pt>
                <c:pt idx="6">
                  <c:v>0.16778571428571426</c:v>
                </c:pt>
                <c:pt idx="7">
                  <c:v>0.13982142857142857</c:v>
                </c:pt>
                <c:pt idx="8">
                  <c:v>0.11185714285714285</c:v>
                </c:pt>
                <c:pt idx="9">
                  <c:v>8.3892857142857144E-2</c:v>
                </c:pt>
                <c:pt idx="10">
                  <c:v>5.5928571428571432E-2</c:v>
                </c:pt>
                <c:pt idx="11">
                  <c:v>2.7964285714285716E-2</c:v>
                </c:pt>
              </c:numCache>
            </c:numRef>
          </c:val>
          <c:extLst>
            <c:ext xmlns:c16="http://schemas.microsoft.com/office/drawing/2014/chart" uri="{C3380CC4-5D6E-409C-BE32-E72D297353CC}">
              <c16:uniqueId val="{00000008-0774-456C-9FE5-8DE77EC7D6EB}"/>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'B3.Banks'!$AW$72:$AW$83</c:f>
              <c:numCache>
                <c:formatCode>#,##0.000</c:formatCode>
                <c:ptCount val="12"/>
                <c:pt idx="0">
                  <c:v>0</c:v>
                </c:pt>
                <c:pt idx="1">
                  <c:v>0</c:v>
                </c:pt>
                <c:pt idx="2">
                  <c:v>1.2490661398683404E-2</c:v>
                </c:pt>
                <c:pt idx="3">
                  <c:v>3.7891464652280001E-2</c:v>
                </c:pt>
                <c:pt idx="4">
                  <c:v>7.6641213218022738E-2</c:v>
                </c:pt>
                <c:pt idx="5">
                  <c:v>0.12919905693313669</c:v>
                </c:pt>
                <c:pt idx="6">
                  <c:v>0.19604556923829769</c:v>
                </c:pt>
                <c:pt idx="7">
                  <c:v>0.27855620266658287</c:v>
                </c:pt>
                <c:pt idx="8">
                  <c:v>0.3771108034480995</c:v>
                </c:pt>
                <c:pt idx="9">
                  <c:v>0.49210861758784569</c:v>
                </c:pt>
                <c:pt idx="10">
                  <c:v>0.62396771993747346</c:v>
                </c:pt>
                <c:pt idx="11">
                  <c:v>0.77312138513743711</c:v>
                </c:pt>
              </c:numCache>
            </c:numRef>
          </c:val>
          <c:extLst>
            <c:ext xmlns:c16="http://schemas.microsoft.com/office/drawing/2014/chart" uri="{C3380CC4-5D6E-409C-BE32-E72D297353CC}">
              <c16:uniqueId val="{00000009-0774-456C-9FE5-8DE77EC7D6EB}"/>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'B3.Banks'!$AX$72:$AX$83</c:f>
              <c:numCache>
                <c:formatCode>#,##0.000</c:formatCode>
                <c:ptCount val="12"/>
                <c:pt idx="0">
                  <c:v>5.3821677907783616E-6</c:v>
                </c:pt>
                <c:pt idx="1">
                  <c:v>7.966166257466749E-6</c:v>
                </c:pt>
                <c:pt idx="2">
                  <c:v>1.1604499578038042E-5</c:v>
                </c:pt>
                <c:pt idx="3">
                  <c:v>1.6326106327498146E-5</c:v>
                </c:pt>
                <c:pt idx="4">
                  <c:v>2.214566622089467E-5</c:v>
                </c:pt>
                <c:pt idx="5">
                  <c:v>2.9077795451949233E-5</c:v>
                </c:pt>
                <c:pt idx="6">
                  <c:v>3.7136781185024252E-5</c:v>
                </c:pt>
                <c:pt idx="7">
                  <c:v>5.3570975418932464E-5</c:v>
                </c:pt>
                <c:pt idx="8">
                  <c:v>7.8511669525857831E-5</c:v>
                </c:pt>
                <c:pt idx="9">
                  <c:v>1.120904637896361E-4</c:v>
                </c:pt>
                <c:pt idx="10">
                  <c:v>1.5444047394027054E-4</c:v>
                </c:pt>
                <c:pt idx="11">
                  <c:v>1.7384418352736983E-4</c:v>
                </c:pt>
              </c:numCache>
            </c:numRef>
          </c:val>
          <c:extLst>
            <c:ext xmlns:c16="http://schemas.microsoft.com/office/drawing/2014/chart" uri="{C3380CC4-5D6E-409C-BE32-E72D297353CC}">
              <c16:uniqueId val="{0000000A-0774-456C-9FE5-8DE77EC7D6EB}"/>
            </c:ext>
          </c:extLst>
        </c:ser>
        <c:dLbls>
          <c:showLegendKey val="0"/>
          <c:showVal val="0"/>
          <c:showCatName val="0"/>
          <c:showSerName val="0"/>
          <c:showPercent val="0"/>
          <c:showBubbleSize val="0"/>
        </c:dLbls>
        <c:axId val="2127627520"/>
        <c:axId val="2127630272"/>
      </c:areaChart>
      <c:catAx>
        <c:axId val="21276275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630272"/>
        <c:crosses val="autoZero"/>
        <c:auto val="1"/>
        <c:lblAlgn val="ctr"/>
        <c:lblOffset val="100"/>
        <c:noMultiLvlLbl val="0"/>
      </c:catAx>
      <c:valAx>
        <c:axId val="21276302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6275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'B3.Banks'!$Z$94:$Z$105</c:f>
              <c:numCache>
                <c:formatCode>#,##0</c:formatCode>
                <c:ptCount val="12"/>
                <c:pt idx="0">
                  <c:v>1103397.1278722547</c:v>
                </c:pt>
                <c:pt idx="1">
                  <c:v>982839.20418623171</c:v>
                </c:pt>
                <c:pt idx="2">
                  <c:v>875440.28669116099</c:v>
                </c:pt>
                <c:pt idx="3">
                  <c:v>779142.69930292177</c:v>
                </c:pt>
                <c:pt idx="4">
                  <c:v>691029.56966468925</c:v>
                </c:pt>
                <c:pt idx="5">
                  <c:v>608507.09888592665</c:v>
                </c:pt>
                <c:pt idx="6">
                  <c:v>530401.98253969592</c:v>
                </c:pt>
                <c:pt idx="7">
                  <c:v>456680.11928194051</c:v>
                </c:pt>
                <c:pt idx="8">
                  <c:v>387957.65875717369</c:v>
                </c:pt>
                <c:pt idx="9">
                  <c:v>324661.13071759552</c:v>
                </c:pt>
                <c:pt idx="10">
                  <c:v>266783.87923839223</c:v>
                </c:pt>
                <c:pt idx="11">
                  <c:v>214111.93545520827</c:v>
                </c:pt>
              </c:numCache>
            </c:numRef>
          </c:val>
          <c:extLst>
            <c:ext xmlns:c16="http://schemas.microsoft.com/office/drawing/2014/chart" uri="{C3380CC4-5D6E-409C-BE32-E72D297353CC}">
              <c16:uniqueId val="{00000000-C27C-4F3F-9DAE-E1E68FC7E244}"/>
            </c:ext>
          </c:extLst>
        </c:ser>
        <c:ser>
          <c:idx val="1"/>
          <c:order val="1"/>
          <c:tx>
            <c:strRef>
              <c:f>'B3.Banks'!$AA$5</c:f>
              <c:strCache>
                <c:ptCount val="1"/>
                <c:pt idx="0">
                  <c:v>HCFC-123</c:v>
                </c:pt>
              </c:strCache>
            </c:strRef>
          </c:tx>
          <c:spPr>
            <a:solidFill>
              <a:schemeClr val="accent2"/>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'B3.Banks'!$AA$94:$AA$105</c:f>
              <c:numCache>
                <c:formatCode>#,##0</c:formatCode>
                <c:ptCount val="12"/>
                <c:pt idx="0">
                  <c:v>190182.52645204938</c:v>
                </c:pt>
                <c:pt idx="1">
                  <c:v>182234.3686419666</c:v>
                </c:pt>
                <c:pt idx="2">
                  <c:v>174570.33233886625</c:v>
                </c:pt>
                <c:pt idx="3">
                  <c:v>166891.01887989289</c:v>
                </c:pt>
                <c:pt idx="4">
                  <c:v>158905.33013065299</c:v>
                </c:pt>
                <c:pt idx="5">
                  <c:v>150484.01697265494</c:v>
                </c:pt>
                <c:pt idx="6">
                  <c:v>141733.16975552775</c:v>
                </c:pt>
                <c:pt idx="7">
                  <c:v>132884.49013231683</c:v>
                </c:pt>
                <c:pt idx="8">
                  <c:v>124143.22537953143</c:v>
                </c:pt>
                <c:pt idx="9">
                  <c:v>115545.58089878778</c:v>
                </c:pt>
                <c:pt idx="10">
                  <c:v>106944.3543299653</c:v>
                </c:pt>
                <c:pt idx="11">
                  <c:v>98095.80384960954</c:v>
                </c:pt>
              </c:numCache>
            </c:numRef>
          </c:val>
          <c:extLst>
            <c:ext xmlns:c16="http://schemas.microsoft.com/office/drawing/2014/chart" uri="{C3380CC4-5D6E-409C-BE32-E72D297353CC}">
              <c16:uniqueId val="{00000001-C27C-4F3F-9DAE-E1E68FC7E244}"/>
            </c:ext>
          </c:extLst>
        </c:ser>
        <c:ser>
          <c:idx val="2"/>
          <c:order val="2"/>
          <c:tx>
            <c:strRef>
              <c:f>'B3.Banks'!$AB$5</c:f>
              <c:strCache>
                <c:ptCount val="1"/>
                <c:pt idx="0">
                  <c:v>HFC-134a</c:v>
                </c:pt>
              </c:strCache>
            </c:strRef>
          </c:tx>
          <c:spPr>
            <a:solidFill>
              <a:schemeClr val="accent3"/>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'B3.Banks'!$AB$94:$AB$105</c:f>
              <c:numCache>
                <c:formatCode>#,##0</c:formatCode>
                <c:ptCount val="12"/>
                <c:pt idx="0">
                  <c:v>2755615.599550887</c:v>
                </c:pt>
                <c:pt idx="1">
                  <c:v>2890188.983048399</c:v>
                </c:pt>
                <c:pt idx="2">
                  <c:v>3006076.483174996</c:v>
                </c:pt>
                <c:pt idx="3">
                  <c:v>3099471.4758211626</c:v>
                </c:pt>
                <c:pt idx="4">
                  <c:v>3167617.3577628112</c:v>
                </c:pt>
                <c:pt idx="5">
                  <c:v>3210577.0190731669</c:v>
                </c:pt>
                <c:pt idx="6">
                  <c:v>3231539.2415340934</c:v>
                </c:pt>
                <c:pt idx="7">
                  <c:v>3226248.9588453821</c:v>
                </c:pt>
                <c:pt idx="8">
                  <c:v>3196535.0445804545</c:v>
                </c:pt>
                <c:pt idx="9">
                  <c:v>3143495.1022635</c:v>
                </c:pt>
                <c:pt idx="10">
                  <c:v>3065742.3764126473</c:v>
                </c:pt>
                <c:pt idx="11">
                  <c:v>2960564.3711350095</c:v>
                </c:pt>
              </c:numCache>
            </c:numRef>
          </c:val>
          <c:extLst>
            <c:ext xmlns:c16="http://schemas.microsoft.com/office/drawing/2014/chart" uri="{C3380CC4-5D6E-409C-BE32-E72D297353CC}">
              <c16:uniqueId val="{00000002-C27C-4F3F-9DAE-E1E68FC7E244}"/>
            </c:ext>
          </c:extLst>
        </c:ser>
        <c:ser>
          <c:idx val="3"/>
          <c:order val="3"/>
          <c:tx>
            <c:strRef>
              <c:f>'B3.Banks'!$AC$5</c:f>
              <c:strCache>
                <c:ptCount val="1"/>
                <c:pt idx="0">
                  <c:v>HFC-404A</c:v>
                </c:pt>
              </c:strCache>
            </c:strRef>
          </c:tx>
          <c:spPr>
            <a:solidFill>
              <a:schemeClr val="accent4"/>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'B3.Banks'!$AC$94:$AC$105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27C-4F3F-9DAE-E1E68FC7E244}"/>
            </c:ext>
          </c:extLst>
        </c:ser>
        <c:ser>
          <c:idx val="4"/>
          <c:order val="4"/>
          <c:tx>
            <c:strRef>
              <c:f>'B3.Banks'!$AD$5</c:f>
              <c:strCache>
                <c:ptCount val="1"/>
                <c:pt idx="0">
                  <c:v>HFC-410A</c:v>
                </c:pt>
              </c:strCache>
            </c:strRef>
          </c:tx>
          <c:spPr>
            <a:solidFill>
              <a:schemeClr val="accent5"/>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'B3.Banks'!$AD$94:$AD$105</c:f>
              <c:numCache>
                <c:formatCode>#,##0</c:formatCode>
                <c:ptCount val="12"/>
                <c:pt idx="0">
                  <c:v>142624.19907805888</c:v>
                </c:pt>
                <c:pt idx="1">
                  <c:v>154057.40965031</c:v>
                </c:pt>
                <c:pt idx="2">
                  <c:v>163588.99119816348</c:v>
                </c:pt>
                <c:pt idx="3">
                  <c:v>171177.41932632565</c:v>
                </c:pt>
                <c:pt idx="4">
                  <c:v>176798.35653295685</c:v>
                </c:pt>
                <c:pt idx="5">
                  <c:v>180420.02566130552</c:v>
                </c:pt>
                <c:pt idx="6">
                  <c:v>182002.78197558576</c:v>
                </c:pt>
                <c:pt idx="7">
                  <c:v>182773.41795779744</c:v>
                </c:pt>
                <c:pt idx="8">
                  <c:v>182669.71508023981</c:v>
                </c:pt>
                <c:pt idx="9">
                  <c:v>181583.50042351667</c:v>
                </c:pt>
                <c:pt idx="10">
                  <c:v>179352.84112978703</c:v>
                </c:pt>
                <c:pt idx="11">
                  <c:v>175783.33012810163</c:v>
                </c:pt>
              </c:numCache>
            </c:numRef>
          </c:val>
          <c:extLst>
            <c:ext xmlns:c16="http://schemas.microsoft.com/office/drawing/2014/chart" uri="{C3380CC4-5D6E-409C-BE32-E72D297353CC}">
              <c16:uniqueId val="{00000004-C27C-4F3F-9DAE-E1E68FC7E244}"/>
            </c:ext>
          </c:extLst>
        </c:ser>
        <c:ser>
          <c:idx val="5"/>
          <c:order val="5"/>
          <c:tx>
            <c:strRef>
              <c:f>'B3.Banks'!$AE$5</c:f>
              <c:strCache>
                <c:ptCount val="1"/>
                <c:pt idx="0">
                  <c:v>HFC-407C</c:v>
                </c:pt>
              </c:strCache>
            </c:strRef>
          </c:tx>
          <c:spPr>
            <a:solidFill>
              <a:schemeClr val="accent6"/>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'B3.Banks'!$AE$94:$AE$105</c:f>
              <c:numCache>
                <c:formatCode>#,##0</c:formatCode>
                <c:ptCount val="12"/>
                <c:pt idx="0">
                  <c:v>36516.310977463596</c:v>
                </c:pt>
                <c:pt idx="1">
                  <c:v>38731.880790970929</c:v>
                </c:pt>
                <c:pt idx="2">
                  <c:v>40438.856838516571</c:v>
                </c:pt>
                <c:pt idx="3">
                  <c:v>41637.616277420791</c:v>
                </c:pt>
                <c:pt idx="4">
                  <c:v>42324.359993556653</c:v>
                </c:pt>
                <c:pt idx="5">
                  <c:v>42493.057540988862</c:v>
                </c:pt>
                <c:pt idx="6">
                  <c:v>42135.314779098233</c:v>
                </c:pt>
                <c:pt idx="7">
                  <c:v>41723.942045782846</c:v>
                </c:pt>
                <c:pt idx="8">
                  <c:v>41241.936305522016</c:v>
                </c:pt>
                <c:pt idx="9">
                  <c:v>40659.058645102363</c:v>
                </c:pt>
                <c:pt idx="10">
                  <c:v>39929.660807925626</c:v>
                </c:pt>
                <c:pt idx="11">
                  <c:v>38998.657727752339</c:v>
                </c:pt>
              </c:numCache>
            </c:numRef>
          </c:val>
          <c:extLst>
            <c:ext xmlns:c16="http://schemas.microsoft.com/office/drawing/2014/chart" uri="{C3380CC4-5D6E-409C-BE32-E72D297353CC}">
              <c16:uniqueId val="{00000005-C27C-4F3F-9DAE-E1E68FC7E244}"/>
            </c:ext>
          </c:extLst>
        </c:ser>
        <c:ser>
          <c:idx val="6"/>
          <c:order val="6"/>
          <c:tx>
            <c:strRef>
              <c:f>'B3.Banks'!$AF$5</c:f>
              <c:strCache>
                <c:ptCount val="1"/>
                <c:pt idx="0">
                  <c:v>HFC-32</c:v>
                </c:pt>
              </c:strCache>
            </c:strRef>
          </c:tx>
          <c:spPr>
            <a:solidFill>
              <a:schemeClr val="accent1">
                <a:lumMod val="60000"/>
              </a:schemeClr>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'B3.Banks'!$AF$94:$AF$105</c:f>
              <c:numCache>
                <c:formatCode>#,##0</c:formatCode>
                <c:ptCount val="12"/>
                <c:pt idx="0">
                  <c:v>1271.4201463406882</c:v>
                </c:pt>
                <c:pt idx="1">
                  <c:v>3298.5869098884277</c:v>
                </c:pt>
                <c:pt idx="2">
                  <c:v>6456.7339792373823</c:v>
                </c:pt>
                <c:pt idx="3">
                  <c:v>10751.868439073411</c:v>
                </c:pt>
                <c:pt idx="4">
                  <c:v>16189.225835487861</c:v>
                </c:pt>
                <c:pt idx="5">
                  <c:v>22763.726895474763</c:v>
                </c:pt>
                <c:pt idx="6">
                  <c:v>30471.872355211766</c:v>
                </c:pt>
                <c:pt idx="7">
                  <c:v>37262.175943747818</c:v>
                </c:pt>
                <c:pt idx="8">
                  <c:v>44903.450537106175</c:v>
                </c:pt>
                <c:pt idx="9">
                  <c:v>53378.673213160197</c:v>
                </c:pt>
                <c:pt idx="10">
                  <c:v>62668.94337441391</c:v>
                </c:pt>
                <c:pt idx="11">
                  <c:v>72753.535583655437</c:v>
                </c:pt>
              </c:numCache>
            </c:numRef>
          </c:val>
          <c:extLst>
            <c:ext xmlns:c16="http://schemas.microsoft.com/office/drawing/2014/chart" uri="{C3380CC4-5D6E-409C-BE32-E72D297353CC}">
              <c16:uniqueId val="{00000006-C27C-4F3F-9DAE-E1E68FC7E244}"/>
            </c:ext>
          </c:extLst>
        </c:ser>
        <c:ser>
          <c:idx val="7"/>
          <c:order val="7"/>
          <c:tx>
            <c:strRef>
              <c:f>'B3.Banks'!$AG$5</c:f>
              <c:strCache>
                <c:ptCount val="1"/>
                <c:pt idx="0">
                  <c:v>HFC-Mix</c:v>
                </c:pt>
              </c:strCache>
            </c:strRef>
          </c:tx>
          <c:spPr>
            <a:solidFill>
              <a:schemeClr val="accent2">
                <a:lumMod val="60000"/>
              </a:schemeClr>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'B3.Banks'!$AG$94:$AG$105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27C-4F3F-9DAE-E1E68FC7E244}"/>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'B3.Banks'!$AH$94:$AH$105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27C-4F3F-9DAE-E1E68FC7E244}"/>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'B3.Banks'!$AI$94:$AI$105</c:f>
              <c:numCache>
                <c:formatCode>#,##0</c:formatCode>
                <c:ptCount val="12"/>
                <c:pt idx="0">
                  <c:v>17887.738211240827</c:v>
                </c:pt>
                <c:pt idx="1">
                  <c:v>31173.981358817156</c:v>
                </c:pt>
                <c:pt idx="2">
                  <c:v>48685.975933805479</c:v>
                </c:pt>
                <c:pt idx="3">
                  <c:v>70470.038857212727</c:v>
                </c:pt>
                <c:pt idx="4">
                  <c:v>96565.06415013058</c:v>
                </c:pt>
                <c:pt idx="5">
                  <c:v>127014.29299910896</c:v>
                </c:pt>
                <c:pt idx="6">
                  <c:v>161828.70794594151</c:v>
                </c:pt>
                <c:pt idx="7">
                  <c:v>202946.04749881476</c:v>
                </c:pt>
                <c:pt idx="8">
                  <c:v>250381.62240498984</c:v>
                </c:pt>
                <c:pt idx="9">
                  <c:v>304136.90217839507</c:v>
                </c:pt>
                <c:pt idx="10">
                  <c:v>364199.34922490694</c:v>
                </c:pt>
                <c:pt idx="11">
                  <c:v>430542.30838463706</c:v>
                </c:pt>
              </c:numCache>
            </c:numRef>
          </c:val>
          <c:extLst>
            <c:ext xmlns:c16="http://schemas.microsoft.com/office/drawing/2014/chart" uri="{C3380CC4-5D6E-409C-BE32-E72D297353CC}">
              <c16:uniqueId val="{00000009-C27C-4F3F-9DAE-E1E68FC7E244}"/>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'B3.Banks'!$AJ$94:$AJ$105</c:f>
              <c:numCache>
                <c:formatCode>#,##0</c:formatCode>
                <c:ptCount val="12"/>
                <c:pt idx="0">
                  <c:v>4120.5246618264455</c:v>
                </c:pt>
                <c:pt idx="1">
                  <c:v>8372.3310001369064</c:v>
                </c:pt>
                <c:pt idx="2">
                  <c:v>21304.19196376545</c:v>
                </c:pt>
                <c:pt idx="3">
                  <c:v>43084.648681641469</c:v>
                </c:pt>
                <c:pt idx="4">
                  <c:v>73870.903043719925</c:v>
                </c:pt>
                <c:pt idx="5">
                  <c:v>113792.40061488312</c:v>
                </c:pt>
                <c:pt idx="6">
                  <c:v>162962.46556706488</c:v>
                </c:pt>
                <c:pt idx="7">
                  <c:v>228627.1960014441</c:v>
                </c:pt>
                <c:pt idx="8">
                  <c:v>310903.22591662774</c:v>
                </c:pt>
                <c:pt idx="9">
                  <c:v>409870.91980775265</c:v>
                </c:pt>
                <c:pt idx="10">
                  <c:v>525573.64504738781</c:v>
                </c:pt>
                <c:pt idx="11">
                  <c:v>658017.20813876519</c:v>
                </c:pt>
              </c:numCache>
            </c:numRef>
          </c:val>
          <c:extLst>
            <c:ext xmlns:c16="http://schemas.microsoft.com/office/drawing/2014/chart" uri="{C3380CC4-5D6E-409C-BE32-E72D297353CC}">
              <c16:uniqueId val="{0000000A-C27C-4F3F-9DAE-E1E68FC7E244}"/>
            </c:ext>
          </c:extLst>
        </c:ser>
        <c:dLbls>
          <c:showLegendKey val="0"/>
          <c:showVal val="0"/>
          <c:showCatName val="0"/>
          <c:showSerName val="0"/>
          <c:showPercent val="0"/>
          <c:showBubbleSize val="0"/>
        </c:dLbls>
        <c:axId val="2127691072"/>
        <c:axId val="2127693824"/>
      </c:areaChart>
      <c:catAx>
        <c:axId val="21276910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693824"/>
        <c:crosses val="autoZero"/>
        <c:auto val="1"/>
        <c:lblAlgn val="ctr"/>
        <c:lblOffset val="100"/>
        <c:noMultiLvlLbl val="0"/>
      </c:catAx>
      <c:valAx>
        <c:axId val="21276938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69107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'B2.1.Sales.Mix.Input'!$M$44</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'B2.1.Sales.Mix.Input'!$N$44:$Y$44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446A-E74D-AC00-CE69569683E3}"/>
            </c:ext>
          </c:extLst>
        </c:ser>
        <c:ser>
          <c:idx val="1"/>
          <c:order val="1"/>
          <c:tx>
            <c:strRef>
              <c:f>'B2.1.Sales.Mix.Input'!$M$45</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'B2.1.Sales.Mix.Input'!$N$45:$Y$45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46A-E74D-AC00-CE69569683E3}"/>
            </c:ext>
          </c:extLst>
        </c:ser>
        <c:ser>
          <c:idx val="2"/>
          <c:order val="2"/>
          <c:tx>
            <c:strRef>
              <c:f>'B2.1.Sales.Mix.Input'!$M$46</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'B2.1.Sales.Mix.Input'!$N$46:$Y$46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446A-E74D-AC00-CE69569683E3}"/>
            </c:ext>
          </c:extLst>
        </c:ser>
        <c:ser>
          <c:idx val="3"/>
          <c:order val="3"/>
          <c:tx>
            <c:strRef>
              <c:f>'B2.1.Sales.Mix.Input'!$M$47</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'B2.1.Sales.Mix.Input'!$N$47:$Y$47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46A-E74D-AC00-CE69569683E3}"/>
            </c:ext>
          </c:extLst>
        </c:ser>
        <c:ser>
          <c:idx val="4"/>
          <c:order val="4"/>
          <c:tx>
            <c:strRef>
              <c:f>'B2.1.Sales.Mix.Input'!$M$48</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'B2.1.Sales.Mix.Input'!$N$48:$Y$48</c:f>
              <c:numCache>
                <c:formatCode>0.0%</c:formatCode>
                <c:ptCount val="12"/>
                <c:pt idx="0">
                  <c:v>0.88724999999999998</c:v>
                </c:pt>
                <c:pt idx="1">
                  <c:v>0.8498</c:v>
                </c:pt>
                <c:pt idx="2">
                  <c:v>0.77964</c:v>
                </c:pt>
                <c:pt idx="3">
                  <c:v>0.70947999999999989</c:v>
                </c:pt>
                <c:pt idx="4">
                  <c:v>0.63932</c:v>
                </c:pt>
                <c:pt idx="5">
                  <c:v>0.56916</c:v>
                </c:pt>
                <c:pt idx="6">
                  <c:v>0.499</c:v>
                </c:pt>
                <c:pt idx="7">
                  <c:v>0.43699999999999994</c:v>
                </c:pt>
                <c:pt idx="8">
                  <c:v>0.375</c:v>
                </c:pt>
                <c:pt idx="9">
                  <c:v>0.31299999999999994</c:v>
                </c:pt>
                <c:pt idx="10">
                  <c:v>0.25099999999999989</c:v>
                </c:pt>
                <c:pt idx="11">
                  <c:v>0.19899999999999995</c:v>
                </c:pt>
              </c:numCache>
            </c:numRef>
          </c:val>
          <c:smooth val="0"/>
          <c:extLst>
            <c:ext xmlns:c16="http://schemas.microsoft.com/office/drawing/2014/chart" uri="{C3380CC4-5D6E-409C-BE32-E72D297353CC}">
              <c16:uniqueId val="{00000004-446A-E74D-AC00-CE69569683E3}"/>
            </c:ext>
          </c:extLst>
        </c:ser>
        <c:ser>
          <c:idx val="5"/>
          <c:order val="5"/>
          <c:tx>
            <c:strRef>
              <c:f>'B2.1.Sales.Mix.Input'!$M$49</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'B2.1.Sales.Mix.Input'!$N$49:$Y$49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446A-E74D-AC00-CE69569683E3}"/>
            </c:ext>
          </c:extLst>
        </c:ser>
        <c:ser>
          <c:idx val="6"/>
          <c:order val="6"/>
          <c:tx>
            <c:strRef>
              <c:f>'B2.1.Sales.Mix.Input'!$M$50</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'B2.1.Sales.Mix.Input'!$N$50:$Y$50</c:f>
              <c:numCache>
                <c:formatCode>0.0%</c:formatCode>
                <c:ptCount val="12"/>
                <c:pt idx="0">
                  <c:v>0.11249999999999999</c:v>
                </c:pt>
                <c:pt idx="1">
                  <c:v>0.15</c:v>
                </c:pt>
                <c:pt idx="2">
                  <c:v>0.2</c:v>
                </c:pt>
                <c:pt idx="3">
                  <c:v>0.25</c:v>
                </c:pt>
                <c:pt idx="4">
                  <c:v>0.3</c:v>
                </c:pt>
                <c:pt idx="5">
                  <c:v>0.35</c:v>
                </c:pt>
                <c:pt idx="6">
                  <c:v>0.4</c:v>
                </c:pt>
                <c:pt idx="7">
                  <c:v>0.44</c:v>
                </c:pt>
                <c:pt idx="8">
                  <c:v>0.48</c:v>
                </c:pt>
                <c:pt idx="9">
                  <c:v>0.52</c:v>
                </c:pt>
                <c:pt idx="10">
                  <c:v>0.56000000000000005</c:v>
                </c:pt>
                <c:pt idx="11">
                  <c:v>0.6</c:v>
                </c:pt>
              </c:numCache>
            </c:numRef>
          </c:val>
          <c:smooth val="0"/>
          <c:extLst>
            <c:ext xmlns:c16="http://schemas.microsoft.com/office/drawing/2014/chart" uri="{C3380CC4-5D6E-409C-BE32-E72D297353CC}">
              <c16:uniqueId val="{00000006-446A-E74D-AC00-CE69569683E3}"/>
            </c:ext>
          </c:extLst>
        </c:ser>
        <c:ser>
          <c:idx val="7"/>
          <c:order val="7"/>
          <c:tx>
            <c:strRef>
              <c:f>'B2.1.Sales.Mix.Input'!$M$51</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'B2.1.Sales.Mix.Input'!$N$51:$Y$51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446A-E74D-AC00-CE69569683E3}"/>
            </c:ext>
          </c:extLst>
        </c:ser>
        <c:ser>
          <c:idx val="8"/>
          <c:order val="8"/>
          <c:tx>
            <c:strRef>
              <c:f>'B2.1.Sales.Mix.Input'!$M$52</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'B2.1.Sales.Mix.Input'!$N$52:$Y$52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446A-E74D-AC00-CE69569683E3}"/>
            </c:ext>
          </c:extLst>
        </c:ser>
        <c:ser>
          <c:idx val="9"/>
          <c:order val="9"/>
          <c:tx>
            <c:strRef>
              <c:f>'B2.1.Sales.Mix.Input'!$M$53</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'B2.1.Sales.Mix.Input'!$N$53:$Y$53</c:f>
              <c:numCache>
                <c:formatCode>0.0%</c:formatCode>
                <c:ptCount val="12"/>
                <c:pt idx="0">
                  <c:v>0</c:v>
                </c:pt>
                <c:pt idx="1">
                  <c:v>0</c:v>
                </c:pt>
                <c:pt idx="2">
                  <c:v>2.0000000000000004E-2</c:v>
                </c:pt>
                <c:pt idx="3">
                  <c:v>4.0000000000000008E-2</c:v>
                </c:pt>
                <c:pt idx="4">
                  <c:v>0.06</c:v>
                </c:pt>
                <c:pt idx="5">
                  <c:v>8.0000000000000016E-2</c:v>
                </c:pt>
                <c:pt idx="6">
                  <c:v>0.1</c:v>
                </c:pt>
                <c:pt idx="7">
                  <c:v>0.12000000000000001</c:v>
                </c:pt>
                <c:pt idx="8">
                  <c:v>0.14000000000000001</c:v>
                </c:pt>
                <c:pt idx="9">
                  <c:v>0.16</c:v>
                </c:pt>
                <c:pt idx="10">
                  <c:v>0.18000000000000002</c:v>
                </c:pt>
                <c:pt idx="11">
                  <c:v>0.2</c:v>
                </c:pt>
              </c:numCache>
            </c:numRef>
          </c:val>
          <c:smooth val="0"/>
          <c:extLst>
            <c:ext xmlns:c16="http://schemas.microsoft.com/office/drawing/2014/chart" uri="{C3380CC4-5D6E-409C-BE32-E72D297353CC}">
              <c16:uniqueId val="{00000009-446A-E74D-AC00-CE69569683E3}"/>
            </c:ext>
          </c:extLst>
        </c:ser>
        <c:ser>
          <c:idx val="10"/>
          <c:order val="10"/>
          <c:tx>
            <c:strRef>
              <c:f>'B2.1.Sales.Mix.Input'!$M$54</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'B2.1.Sales.Mix.Input'!$N$54:$Y$54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446A-E74D-AC00-CE69569683E3}"/>
            </c:ext>
          </c:extLst>
        </c:ser>
        <c:ser>
          <c:idx val="11"/>
          <c:order val="11"/>
          <c:tx>
            <c:strRef>
              <c:f>'B2.1.Sales.Mix.Input'!$M$55</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'B2.1.Sales.Mix.Input'!$N$55:$Y$55</c:f>
              <c:numCache>
                <c:formatCode>0.0%</c:formatCode>
                <c:ptCount val="12"/>
                <c:pt idx="0">
                  <c:v>2.5000000000000001E-4</c:v>
                </c:pt>
                <c:pt idx="1">
                  <c:v>2.0000000000000001E-4</c:v>
                </c:pt>
                <c:pt idx="2">
                  <c:v>3.6000000000000002E-4</c:v>
                </c:pt>
                <c:pt idx="3">
                  <c:v>5.2000000000000006E-4</c:v>
                </c:pt>
                <c:pt idx="4">
                  <c:v>6.8000000000000005E-4</c:v>
                </c:pt>
                <c:pt idx="5">
                  <c:v>8.4000000000000003E-4</c:v>
                </c:pt>
                <c:pt idx="6">
                  <c:v>1E-3</c:v>
                </c:pt>
                <c:pt idx="7">
                  <c:v>1E-3</c:v>
                </c:pt>
                <c:pt idx="8">
                  <c:v>1E-3</c:v>
                </c:pt>
                <c:pt idx="9">
                  <c:v>1E-3</c:v>
                </c:pt>
                <c:pt idx="10">
                  <c:v>1E-3</c:v>
                </c:pt>
                <c:pt idx="11">
                  <c:v>1E-3</c:v>
                </c:pt>
              </c:numCache>
            </c:numRef>
          </c:val>
          <c:smooth val="0"/>
          <c:extLst>
            <c:ext xmlns:c16="http://schemas.microsoft.com/office/drawing/2014/chart" uri="{C3380CC4-5D6E-409C-BE32-E72D297353CC}">
              <c16:uniqueId val="{0000000B-446A-E74D-AC00-CE69569683E3}"/>
            </c:ext>
          </c:extLst>
        </c:ser>
        <c:ser>
          <c:idx val="12"/>
          <c:order val="12"/>
          <c:tx>
            <c:strRef>
              <c:f>'B2.1.Sales.Mix.Input'!$M$56</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'B2.1.Sales.Mix.Input'!$N$56:$Y$56</c:f>
              <c:numCache>
                <c:formatCode>0.0%</c:formatCode>
                <c:ptCount val="12"/>
                <c:pt idx="0">
                  <c:v>0</c:v>
                </c:pt>
                <c:pt idx="1">
                  <c:v>0</c:v>
                </c:pt>
                <c:pt idx="2">
                  <c:v>0</c:v>
                </c:pt>
                <c:pt idx="3">
                  <c:v>0</c:v>
                </c:pt>
                <c:pt idx="4">
                  <c:v>0</c:v>
                </c:pt>
                <c:pt idx="5">
                  <c:v>0</c:v>
                </c:pt>
                <c:pt idx="6">
                  <c:v>0</c:v>
                </c:pt>
                <c:pt idx="7">
                  <c:v>2E-3</c:v>
                </c:pt>
                <c:pt idx="8">
                  <c:v>4.0000000000000001E-3</c:v>
                </c:pt>
                <c:pt idx="9">
                  <c:v>6.0000000000000001E-3</c:v>
                </c:pt>
                <c:pt idx="10">
                  <c:v>8.0000000000000002E-3</c:v>
                </c:pt>
                <c:pt idx="11">
                  <c:v>0</c:v>
                </c:pt>
              </c:numCache>
            </c:numRef>
          </c:val>
          <c:smooth val="0"/>
          <c:extLst>
            <c:ext xmlns:c16="http://schemas.microsoft.com/office/drawing/2014/chart" uri="{C3380CC4-5D6E-409C-BE32-E72D297353CC}">
              <c16:uniqueId val="{0000000C-446A-E74D-AC00-CE69569683E3}"/>
            </c:ext>
          </c:extLst>
        </c:ser>
        <c:ser>
          <c:idx val="13"/>
          <c:order val="13"/>
          <c:tx>
            <c:strRef>
              <c:f>'B2.1.Sales.Mix.Input'!$M$57</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'B2.1.Sales.Mix.Input'!$N$57:$Y$57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446A-E74D-AC00-CE69569683E3}"/>
            </c:ext>
          </c:extLst>
        </c:ser>
        <c:dLbls>
          <c:showLegendKey val="0"/>
          <c:showVal val="0"/>
          <c:showCatName val="0"/>
          <c:showSerName val="0"/>
          <c:showPercent val="0"/>
          <c:showBubbleSize val="0"/>
        </c:dLbls>
        <c:smooth val="0"/>
        <c:axId val="2126243792"/>
        <c:axId val="2126246272"/>
      </c:lineChart>
      <c:catAx>
        <c:axId val="21262437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246272"/>
        <c:crosses val="autoZero"/>
        <c:auto val="1"/>
        <c:lblAlgn val="ctr"/>
        <c:lblOffset val="100"/>
        <c:noMultiLvlLbl val="0"/>
      </c:catAx>
      <c:valAx>
        <c:axId val="21262462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243792"/>
        <c:crosses val="autoZero"/>
        <c:crossBetween val="between"/>
      </c:valAx>
      <c:spPr>
        <a:noFill/>
        <a:ln>
          <a:noFill/>
        </a:ln>
        <a:effectLst/>
      </c:spPr>
    </c:plotArea>
    <c:legend>
      <c:legendPos val="r"/>
      <c:layout>
        <c:manualLayout>
          <c:xMode val="edge"/>
          <c:yMode val="edge"/>
          <c:x val="0.88909075347961442"/>
          <c:y val="3.753070175438597E-2"/>
          <c:w val="0.10275715982155274"/>
          <c:h val="0.9397921052631579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'B3.Banks'!$AN$94:$AN$105</c:f>
              <c:numCache>
                <c:formatCode>#,##0.000</c:formatCode>
                <c:ptCount val="12"/>
                <c:pt idx="0">
                  <c:v>1.997148801448781</c:v>
                </c:pt>
                <c:pt idx="1">
                  <c:v>1.7789389595770793</c:v>
                </c:pt>
                <c:pt idx="2">
                  <c:v>1.5845469189110015</c:v>
                </c:pt>
                <c:pt idx="3">
                  <c:v>1.4102482857382883</c:v>
                </c:pt>
                <c:pt idx="4">
                  <c:v>1.2507635210930874</c:v>
                </c:pt>
                <c:pt idx="5">
                  <c:v>1.1013978489835272</c:v>
                </c:pt>
                <c:pt idx="6">
                  <c:v>0.96002758839684965</c:v>
                </c:pt>
                <c:pt idx="7">
                  <c:v>0.82659101590031225</c:v>
                </c:pt>
                <c:pt idx="8">
                  <c:v>0.70220336235048442</c:v>
                </c:pt>
                <c:pt idx="9">
                  <c:v>0.58763664659884784</c:v>
                </c:pt>
                <c:pt idx="10">
                  <c:v>0.48287882142148997</c:v>
                </c:pt>
                <c:pt idx="11">
                  <c:v>0.38754260317392697</c:v>
                </c:pt>
              </c:numCache>
            </c:numRef>
          </c:val>
          <c:extLst>
            <c:ext xmlns:c16="http://schemas.microsoft.com/office/drawing/2014/chart" uri="{C3380CC4-5D6E-409C-BE32-E72D297353CC}">
              <c16:uniqueId val="{00000000-1948-4473-9DA7-A555B1EC3147}"/>
            </c:ext>
          </c:extLst>
        </c:ser>
        <c:ser>
          <c:idx val="1"/>
          <c:order val="1"/>
          <c:tx>
            <c:strRef>
              <c:f>'B3.Banks'!$AO$5</c:f>
              <c:strCache>
                <c:ptCount val="1"/>
                <c:pt idx="0">
                  <c:v>HCFC-123</c:v>
                </c:pt>
              </c:strCache>
            </c:strRef>
          </c:tx>
          <c:spPr>
            <a:solidFill>
              <a:schemeClr val="accent2"/>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'B3.Banks'!$AO$94:$AO$105</c:f>
              <c:numCache>
                <c:formatCode>#,##0.000</c:formatCode>
                <c:ptCount val="12"/>
                <c:pt idx="0">
                  <c:v>1.4644054536807801E-2</c:v>
                </c:pt>
                <c:pt idx="1">
                  <c:v>1.4032046385431429E-2</c:v>
                </c:pt>
                <c:pt idx="2">
                  <c:v>1.3441915590092703E-2</c:v>
                </c:pt>
                <c:pt idx="3">
                  <c:v>1.2850608453751753E-2</c:v>
                </c:pt>
                <c:pt idx="4">
                  <c:v>1.223571042006028E-2</c:v>
                </c:pt>
                <c:pt idx="5">
                  <c:v>1.1587269306894431E-2</c:v>
                </c:pt>
                <c:pt idx="6">
                  <c:v>1.0913454071175636E-2</c:v>
                </c:pt>
                <c:pt idx="7">
                  <c:v>1.0232105740188395E-2</c:v>
                </c:pt>
                <c:pt idx="8">
                  <c:v>9.55902835422392E-3</c:v>
                </c:pt>
                <c:pt idx="9">
                  <c:v>8.8970097292066595E-3</c:v>
                </c:pt>
                <c:pt idx="10">
                  <c:v>8.2347152834073272E-3</c:v>
                </c:pt>
                <c:pt idx="11">
                  <c:v>7.5533768964199353E-3</c:v>
                </c:pt>
              </c:numCache>
            </c:numRef>
          </c:val>
          <c:extLst>
            <c:ext xmlns:c16="http://schemas.microsoft.com/office/drawing/2014/chart" uri="{C3380CC4-5D6E-409C-BE32-E72D297353CC}">
              <c16:uniqueId val="{00000001-1948-4473-9DA7-A555B1EC3147}"/>
            </c:ext>
          </c:extLst>
        </c:ser>
        <c:ser>
          <c:idx val="2"/>
          <c:order val="2"/>
          <c:tx>
            <c:strRef>
              <c:f>'B3.Banks'!$AP$5</c:f>
              <c:strCache>
                <c:ptCount val="1"/>
                <c:pt idx="0">
                  <c:v>HFC-134a</c:v>
                </c:pt>
              </c:strCache>
            </c:strRef>
          </c:tx>
          <c:spPr>
            <a:solidFill>
              <a:schemeClr val="accent3"/>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'B3.Banks'!$AP$94:$AP$105</c:f>
              <c:numCache>
                <c:formatCode>#,##0.000</c:formatCode>
                <c:ptCount val="12"/>
                <c:pt idx="0">
                  <c:v>3.9405303073577684</c:v>
                </c:pt>
                <c:pt idx="1">
                  <c:v>4.1329702457592106</c:v>
                </c:pt>
                <c:pt idx="2">
                  <c:v>4.2986893709402443</c:v>
                </c:pt>
                <c:pt idx="3">
                  <c:v>4.4322442104242619</c:v>
                </c:pt>
                <c:pt idx="4">
                  <c:v>4.529692821600821</c:v>
                </c:pt>
                <c:pt idx="5">
                  <c:v>4.5911251372746289</c:v>
                </c:pt>
                <c:pt idx="6">
                  <c:v>4.6211011153937536</c:v>
                </c:pt>
                <c:pt idx="7">
                  <c:v>4.6135360111488959</c:v>
                </c:pt>
                <c:pt idx="8">
                  <c:v>4.5710451137500492</c:v>
                </c:pt>
                <c:pt idx="9">
                  <c:v>4.4951979962368052</c:v>
                </c:pt>
                <c:pt idx="10">
                  <c:v>4.3840115982700851</c:v>
                </c:pt>
                <c:pt idx="11">
                  <c:v>4.2336070507230632</c:v>
                </c:pt>
              </c:numCache>
            </c:numRef>
          </c:val>
          <c:extLst>
            <c:ext xmlns:c16="http://schemas.microsoft.com/office/drawing/2014/chart" uri="{C3380CC4-5D6E-409C-BE32-E72D297353CC}">
              <c16:uniqueId val="{00000002-1948-4473-9DA7-A555B1EC3147}"/>
            </c:ext>
          </c:extLst>
        </c:ser>
        <c:ser>
          <c:idx val="3"/>
          <c:order val="3"/>
          <c:tx>
            <c:strRef>
              <c:f>'B3.Banks'!$AQ$5</c:f>
              <c:strCache>
                <c:ptCount val="1"/>
                <c:pt idx="0">
                  <c:v>HFC-404A</c:v>
                </c:pt>
              </c:strCache>
            </c:strRef>
          </c:tx>
          <c:spPr>
            <a:solidFill>
              <a:schemeClr val="accent4"/>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'B3.Banks'!$AQ$94:$AQ$105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948-4473-9DA7-A555B1EC3147}"/>
            </c:ext>
          </c:extLst>
        </c:ser>
        <c:ser>
          <c:idx val="4"/>
          <c:order val="4"/>
          <c:tx>
            <c:strRef>
              <c:f>'B3.Banks'!$AR$5</c:f>
              <c:strCache>
                <c:ptCount val="1"/>
                <c:pt idx="0">
                  <c:v>HFC-410A</c:v>
                </c:pt>
              </c:strCache>
            </c:strRef>
          </c:tx>
          <c:spPr>
            <a:solidFill>
              <a:schemeClr val="accent5"/>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'B3.Banks'!$AR$94:$AR$105</c:f>
              <c:numCache>
                <c:formatCode>#,##0.000</c:formatCode>
                <c:ptCount val="12"/>
                <c:pt idx="0">
                  <c:v>0.29779932767498696</c:v>
                </c:pt>
                <c:pt idx="1">
                  <c:v>0.32167187134984726</c:v>
                </c:pt>
                <c:pt idx="2">
                  <c:v>0.34157381362176537</c:v>
                </c:pt>
                <c:pt idx="3">
                  <c:v>0.35741845155336799</c:v>
                </c:pt>
                <c:pt idx="4">
                  <c:v>0.36915496844081391</c:v>
                </c:pt>
                <c:pt idx="5">
                  <c:v>0.37671701358080595</c:v>
                </c:pt>
                <c:pt idx="6">
                  <c:v>0.38002180876502306</c:v>
                </c:pt>
                <c:pt idx="7">
                  <c:v>0.38163089669588107</c:v>
                </c:pt>
                <c:pt idx="8">
                  <c:v>0.38141436508754073</c:v>
                </c:pt>
                <c:pt idx="9">
                  <c:v>0.37914634888430282</c:v>
                </c:pt>
                <c:pt idx="10">
                  <c:v>0.37448873227899532</c:v>
                </c:pt>
                <c:pt idx="11">
                  <c:v>0.3670355933074762</c:v>
                </c:pt>
              </c:numCache>
            </c:numRef>
          </c:val>
          <c:extLst>
            <c:ext xmlns:c16="http://schemas.microsoft.com/office/drawing/2014/chart" uri="{C3380CC4-5D6E-409C-BE32-E72D297353CC}">
              <c16:uniqueId val="{00000004-1948-4473-9DA7-A555B1EC3147}"/>
            </c:ext>
          </c:extLst>
        </c:ser>
        <c:ser>
          <c:idx val="5"/>
          <c:order val="5"/>
          <c:tx>
            <c:strRef>
              <c:f>'B3.Banks'!$AS$5</c:f>
              <c:strCache>
                <c:ptCount val="1"/>
                <c:pt idx="0">
                  <c:v>HFC-407C</c:v>
                </c:pt>
              </c:strCache>
            </c:strRef>
          </c:tx>
          <c:spPr>
            <a:solidFill>
              <a:schemeClr val="accent6"/>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'B3.Banks'!$AS$94:$AS$105</c:f>
              <c:numCache>
                <c:formatCode>#,##0.000</c:formatCode>
                <c:ptCount val="12"/>
                <c:pt idx="0">
                  <c:v>6.477993567402042E-2</c:v>
                </c:pt>
                <c:pt idx="1">
                  <c:v>6.8710356523182428E-2</c:v>
                </c:pt>
                <c:pt idx="2">
                  <c:v>7.1738532031528399E-2</c:v>
                </c:pt>
                <c:pt idx="3">
                  <c:v>7.3865131276144483E-2</c:v>
                </c:pt>
                <c:pt idx="4">
                  <c:v>7.5083414628569503E-2</c:v>
                </c:pt>
                <c:pt idx="5">
                  <c:v>7.5382684077714229E-2</c:v>
                </c:pt>
                <c:pt idx="6">
                  <c:v>7.4748048418120258E-2</c:v>
                </c:pt>
                <c:pt idx="7">
                  <c:v>7.4018273189218775E-2</c:v>
                </c:pt>
                <c:pt idx="8">
                  <c:v>7.3163195005996065E-2</c:v>
                </c:pt>
                <c:pt idx="9">
                  <c:v>7.2129170036411602E-2</c:v>
                </c:pt>
                <c:pt idx="10">
                  <c:v>7.0835218273260059E-2</c:v>
                </c:pt>
                <c:pt idx="11">
                  <c:v>6.9183618809032649E-2</c:v>
                </c:pt>
              </c:numCache>
            </c:numRef>
          </c:val>
          <c:extLst>
            <c:ext xmlns:c16="http://schemas.microsoft.com/office/drawing/2014/chart" uri="{C3380CC4-5D6E-409C-BE32-E72D297353CC}">
              <c16:uniqueId val="{00000005-1948-4473-9DA7-A555B1EC3147}"/>
            </c:ext>
          </c:extLst>
        </c:ser>
        <c:ser>
          <c:idx val="6"/>
          <c:order val="6"/>
          <c:tx>
            <c:strRef>
              <c:f>'B3.Banks'!$AT$5</c:f>
              <c:strCache>
                <c:ptCount val="1"/>
                <c:pt idx="0">
                  <c:v>HFC-32</c:v>
                </c:pt>
              </c:strCache>
            </c:strRef>
          </c:tx>
          <c:spPr>
            <a:solidFill>
              <a:schemeClr val="accent1">
                <a:lumMod val="60000"/>
              </a:schemeClr>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'B3.Banks'!$AT$94:$AT$105</c:f>
              <c:numCache>
                <c:formatCode>#,##0.000</c:formatCode>
                <c:ptCount val="12"/>
                <c:pt idx="0">
                  <c:v>8.5820859877996458E-4</c:v>
                </c:pt>
                <c:pt idx="1">
                  <c:v>2.2265461641746884E-3</c:v>
                </c:pt>
                <c:pt idx="2">
                  <c:v>4.358295435985233E-3</c:v>
                </c:pt>
                <c:pt idx="3">
                  <c:v>7.2575111963745524E-3</c:v>
                </c:pt>
                <c:pt idx="4">
                  <c:v>1.0927727438954307E-2</c:v>
                </c:pt>
                <c:pt idx="5">
                  <c:v>1.5365515654445466E-2</c:v>
                </c:pt>
                <c:pt idx="6">
                  <c:v>2.0568513839767943E-2</c:v>
                </c:pt>
                <c:pt idx="7">
                  <c:v>2.515196876202978E-2</c:v>
                </c:pt>
                <c:pt idx="8">
                  <c:v>3.0309829112546666E-2</c:v>
                </c:pt>
                <c:pt idx="9">
                  <c:v>3.603060441888313E-2</c:v>
                </c:pt>
                <c:pt idx="10">
                  <c:v>4.2301536777729395E-2</c:v>
                </c:pt>
                <c:pt idx="11">
                  <c:v>4.9108636518967422E-2</c:v>
                </c:pt>
              </c:numCache>
            </c:numRef>
          </c:val>
          <c:extLst>
            <c:ext xmlns:c16="http://schemas.microsoft.com/office/drawing/2014/chart" uri="{C3380CC4-5D6E-409C-BE32-E72D297353CC}">
              <c16:uniqueId val="{00000006-1948-4473-9DA7-A555B1EC3147}"/>
            </c:ext>
          </c:extLst>
        </c:ser>
        <c:ser>
          <c:idx val="7"/>
          <c:order val="7"/>
          <c:tx>
            <c:strRef>
              <c:f>'B3.Banks'!$AU$5</c:f>
              <c:strCache>
                <c:ptCount val="1"/>
                <c:pt idx="0">
                  <c:v>HFC-Mix</c:v>
                </c:pt>
              </c:strCache>
            </c:strRef>
          </c:tx>
          <c:spPr>
            <a:solidFill>
              <a:schemeClr val="accent2">
                <a:lumMod val="60000"/>
              </a:schemeClr>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'B3.Banks'!$AU$94:$AU$105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948-4473-9DA7-A555B1EC3147}"/>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'B3.Banks'!$AV$94:$AV$105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948-4473-9DA7-A555B1EC3147}"/>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'B3.Banks'!$AW$94:$AW$105</c:f>
              <c:numCache>
                <c:formatCode>#,##0.000</c:formatCode>
                <c:ptCount val="12"/>
                <c:pt idx="0">
                  <c:v>8.9438691056204136E-3</c:v>
                </c:pt>
                <c:pt idx="1">
                  <c:v>1.5586990679408578E-2</c:v>
                </c:pt>
                <c:pt idx="2">
                  <c:v>2.4342987966902742E-2</c:v>
                </c:pt>
                <c:pt idx="3">
                  <c:v>3.5235019428606358E-2</c:v>
                </c:pt>
                <c:pt idx="4">
                  <c:v>4.828253207506529E-2</c:v>
                </c:pt>
                <c:pt idx="5">
                  <c:v>6.3507146499554482E-2</c:v>
                </c:pt>
                <c:pt idx="6">
                  <c:v>8.0914353972970754E-2</c:v>
                </c:pt>
                <c:pt idx="7">
                  <c:v>0.10147302374940738</c:v>
                </c:pt>
                <c:pt idx="8">
                  <c:v>0.12519081120249492</c:v>
                </c:pt>
                <c:pt idx="9">
                  <c:v>0.15206845108919756</c:v>
                </c:pt>
                <c:pt idx="10">
                  <c:v>0.18209967461245347</c:v>
                </c:pt>
                <c:pt idx="11">
                  <c:v>0.21527115419231854</c:v>
                </c:pt>
              </c:numCache>
            </c:numRef>
          </c:val>
          <c:extLst>
            <c:ext xmlns:c16="http://schemas.microsoft.com/office/drawing/2014/chart" uri="{C3380CC4-5D6E-409C-BE32-E72D297353CC}">
              <c16:uniqueId val="{00000009-1948-4473-9DA7-A555B1EC3147}"/>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'B3.Banks'!$AX$94:$AX$105</c:f>
              <c:numCache>
                <c:formatCode>#,##0.000</c:formatCode>
                <c:ptCount val="12"/>
                <c:pt idx="0">
                  <c:v>1.6482098647305781E-5</c:v>
                </c:pt>
                <c:pt idx="1">
                  <c:v>3.3489324000547627E-5</c:v>
                </c:pt>
                <c:pt idx="2">
                  <c:v>8.5216767855061807E-5</c:v>
                </c:pt>
                <c:pt idx="3">
                  <c:v>1.7233859472656589E-4</c:v>
                </c:pt>
                <c:pt idx="4">
                  <c:v>2.9548361217487972E-4</c:v>
                </c:pt>
                <c:pt idx="5">
                  <c:v>4.5516960245953252E-4</c:v>
                </c:pt>
                <c:pt idx="6">
                  <c:v>6.5184986226825953E-4</c:v>
                </c:pt>
                <c:pt idx="7">
                  <c:v>9.1450878400577639E-4</c:v>
                </c:pt>
                <c:pt idx="8">
                  <c:v>1.243612903666511E-3</c:v>
                </c:pt>
                <c:pt idx="9">
                  <c:v>1.6394836792310106E-3</c:v>
                </c:pt>
                <c:pt idx="10">
                  <c:v>2.1022945801895511E-3</c:v>
                </c:pt>
                <c:pt idx="11">
                  <c:v>2.6320688325550609E-3</c:v>
                </c:pt>
              </c:numCache>
            </c:numRef>
          </c:val>
          <c:extLst>
            <c:ext xmlns:c16="http://schemas.microsoft.com/office/drawing/2014/chart" uri="{C3380CC4-5D6E-409C-BE32-E72D297353CC}">
              <c16:uniqueId val="{0000000A-1948-4473-9DA7-A555B1EC3147}"/>
            </c:ext>
          </c:extLst>
        </c:ser>
        <c:dLbls>
          <c:showLegendKey val="0"/>
          <c:showVal val="0"/>
          <c:showCatName val="0"/>
          <c:showSerName val="0"/>
          <c:showPercent val="0"/>
          <c:showBubbleSize val="0"/>
        </c:dLbls>
        <c:axId val="2127755920"/>
        <c:axId val="2127758672"/>
      </c:areaChart>
      <c:catAx>
        <c:axId val="2127755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758672"/>
        <c:crosses val="autoZero"/>
        <c:auto val="1"/>
        <c:lblAlgn val="ctr"/>
        <c:lblOffset val="100"/>
        <c:noMultiLvlLbl val="0"/>
      </c:catAx>
      <c:valAx>
        <c:axId val="21277586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7559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'B3.Banks'!$Z$116:$Z$127</c:f>
              <c:numCache>
                <c:formatCode>#,##0</c:formatCode>
                <c:ptCount val="12"/>
                <c:pt idx="0">
                  <c:v>4221681.7557765385</c:v>
                </c:pt>
                <c:pt idx="1">
                  <c:v>3302872.0670818118</c:v>
                </c:pt>
                <c:pt idx="2">
                  <c:v>2533984.0044921469</c:v>
                </c:pt>
                <c:pt idx="3">
                  <c:v>1909553.5812622551</c:v>
                </c:pt>
                <c:pt idx="4">
                  <c:v>1419534.3071353005</c:v>
                </c:pt>
                <c:pt idx="5">
                  <c:v>1045798.1261289699</c:v>
                </c:pt>
                <c:pt idx="6">
                  <c:v>767812.48990261555</c:v>
                </c:pt>
                <c:pt idx="7">
                  <c:v>565673.34464119887</c:v>
                </c:pt>
                <c:pt idx="8">
                  <c:v>421974.4076071569</c:v>
                </c:pt>
                <c:pt idx="9">
                  <c:v>327873.51949890755</c:v>
                </c:pt>
                <c:pt idx="10">
                  <c:v>267848.83327147632</c:v>
                </c:pt>
                <c:pt idx="11">
                  <c:v>214412.49282891231</c:v>
                </c:pt>
              </c:numCache>
            </c:numRef>
          </c:val>
          <c:extLst>
            <c:ext xmlns:c16="http://schemas.microsoft.com/office/drawing/2014/chart" uri="{C3380CC4-5D6E-409C-BE32-E72D297353CC}">
              <c16:uniqueId val="{00000000-3099-45B4-92BA-28AC01B4FFFA}"/>
            </c:ext>
          </c:extLst>
        </c:ser>
        <c:ser>
          <c:idx val="1"/>
          <c:order val="1"/>
          <c:tx>
            <c:strRef>
              <c:f>'B3.Banks'!$AA$5</c:f>
              <c:strCache>
                <c:ptCount val="1"/>
                <c:pt idx="0">
                  <c:v>HCFC-123</c:v>
                </c:pt>
              </c:strCache>
            </c:strRef>
          </c:tx>
          <c:spPr>
            <a:solidFill>
              <a:schemeClr val="accent2"/>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'B3.Banks'!$AA$116:$AA$127</c:f>
              <c:numCache>
                <c:formatCode>#,##0</c:formatCode>
                <c:ptCount val="12"/>
                <c:pt idx="0">
                  <c:v>190182.52645204938</c:v>
                </c:pt>
                <c:pt idx="1">
                  <c:v>182234.3686419666</c:v>
                </c:pt>
                <c:pt idx="2">
                  <c:v>174570.33233886625</c:v>
                </c:pt>
                <c:pt idx="3">
                  <c:v>166891.01887989289</c:v>
                </c:pt>
                <c:pt idx="4">
                  <c:v>158905.33013065299</c:v>
                </c:pt>
                <c:pt idx="5">
                  <c:v>150484.01697265494</c:v>
                </c:pt>
                <c:pt idx="6">
                  <c:v>141733.16975552775</c:v>
                </c:pt>
                <c:pt idx="7">
                  <c:v>132884.49013231683</c:v>
                </c:pt>
                <c:pt idx="8">
                  <c:v>124143.22537953143</c:v>
                </c:pt>
                <c:pt idx="9">
                  <c:v>115545.58089878778</c:v>
                </c:pt>
                <c:pt idx="10">
                  <c:v>106944.3543299653</c:v>
                </c:pt>
                <c:pt idx="11">
                  <c:v>98095.80384960954</c:v>
                </c:pt>
              </c:numCache>
            </c:numRef>
          </c:val>
          <c:extLst>
            <c:ext xmlns:c16="http://schemas.microsoft.com/office/drawing/2014/chart" uri="{C3380CC4-5D6E-409C-BE32-E72D297353CC}">
              <c16:uniqueId val="{00000001-3099-45B4-92BA-28AC01B4FFFA}"/>
            </c:ext>
          </c:extLst>
        </c:ser>
        <c:ser>
          <c:idx val="2"/>
          <c:order val="2"/>
          <c:tx>
            <c:strRef>
              <c:f>'B3.Banks'!$AB$5</c:f>
              <c:strCache>
                <c:ptCount val="1"/>
                <c:pt idx="0">
                  <c:v>HFC-134a</c:v>
                </c:pt>
              </c:strCache>
            </c:strRef>
          </c:tx>
          <c:spPr>
            <a:solidFill>
              <a:schemeClr val="accent3"/>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'B3.Banks'!$AB$116:$AB$127</c:f>
              <c:numCache>
                <c:formatCode>#,##0</c:formatCode>
                <c:ptCount val="12"/>
                <c:pt idx="0">
                  <c:v>2998788.1915919213</c:v>
                </c:pt>
                <c:pt idx="1">
                  <c:v>3130577.2460703324</c:v>
                </c:pt>
                <c:pt idx="2">
                  <c:v>3241006.5229472737</c:v>
                </c:pt>
                <c:pt idx="3">
                  <c:v>3326927.193144144</c:v>
                </c:pt>
                <c:pt idx="4">
                  <c:v>3386395.0518645947</c:v>
                </c:pt>
                <c:pt idx="5">
                  <c:v>3420588.5493486272</c:v>
                </c:pt>
                <c:pt idx="6">
                  <c:v>3433663.6160360384</c:v>
                </c:pt>
                <c:pt idx="7">
                  <c:v>3421449.4467759831</c:v>
                </c:pt>
                <c:pt idx="8">
                  <c:v>3386097.5171206323</c:v>
                </c:pt>
                <c:pt idx="9">
                  <c:v>3328845.8208946041</c:v>
                </c:pt>
                <c:pt idx="10">
                  <c:v>3248094.5374815292</c:v>
                </c:pt>
                <c:pt idx="11">
                  <c:v>3140329.1174870711</c:v>
                </c:pt>
              </c:numCache>
            </c:numRef>
          </c:val>
          <c:extLst>
            <c:ext xmlns:c16="http://schemas.microsoft.com/office/drawing/2014/chart" uri="{C3380CC4-5D6E-409C-BE32-E72D297353CC}">
              <c16:uniqueId val="{00000002-3099-45B4-92BA-28AC01B4FFFA}"/>
            </c:ext>
          </c:extLst>
        </c:ser>
        <c:ser>
          <c:idx val="3"/>
          <c:order val="3"/>
          <c:tx>
            <c:strRef>
              <c:f>'B3.Banks'!$AC$5</c:f>
              <c:strCache>
                <c:ptCount val="1"/>
                <c:pt idx="0">
                  <c:v>HFC-404A</c:v>
                </c:pt>
              </c:strCache>
            </c:strRef>
          </c:tx>
          <c:spPr>
            <a:solidFill>
              <a:schemeClr val="accent4"/>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'B3.Banks'!$AC$116:$AC$127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099-45B4-92BA-28AC01B4FFFA}"/>
            </c:ext>
          </c:extLst>
        </c:ser>
        <c:ser>
          <c:idx val="4"/>
          <c:order val="4"/>
          <c:tx>
            <c:strRef>
              <c:f>'B3.Banks'!$AD$5</c:f>
              <c:strCache>
                <c:ptCount val="1"/>
                <c:pt idx="0">
                  <c:v>HFC-410A</c:v>
                </c:pt>
              </c:strCache>
            </c:strRef>
          </c:tx>
          <c:spPr>
            <a:solidFill>
              <a:schemeClr val="accent5"/>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'B3.Banks'!$AD$116:$AD$127</c:f>
              <c:numCache>
                <c:formatCode>#,##0</c:formatCode>
                <c:ptCount val="12"/>
                <c:pt idx="0">
                  <c:v>22086120.812358543</c:v>
                </c:pt>
                <c:pt idx="1">
                  <c:v>22359622.64878241</c:v>
                </c:pt>
                <c:pt idx="2">
                  <c:v>22405754.897069175</c:v>
                </c:pt>
                <c:pt idx="3">
                  <c:v>22192780.370928194</c:v>
                </c:pt>
                <c:pt idx="4">
                  <c:v>21747284.622494701</c:v>
                </c:pt>
                <c:pt idx="5">
                  <c:v>21105724.600507408</c:v>
                </c:pt>
                <c:pt idx="6">
                  <c:v>20306021.933447469</c:v>
                </c:pt>
                <c:pt idx="7">
                  <c:v>19407970.888690364</c:v>
                </c:pt>
                <c:pt idx="8">
                  <c:v>18431429.027225953</c:v>
                </c:pt>
                <c:pt idx="9">
                  <c:v>17392190.712698631</c:v>
                </c:pt>
                <c:pt idx="10">
                  <c:v>16304774.20171571</c:v>
                </c:pt>
                <c:pt idx="11">
                  <c:v>15193674.642496863</c:v>
                </c:pt>
              </c:numCache>
            </c:numRef>
          </c:val>
          <c:extLst>
            <c:ext xmlns:c16="http://schemas.microsoft.com/office/drawing/2014/chart" uri="{C3380CC4-5D6E-409C-BE32-E72D297353CC}">
              <c16:uniqueId val="{00000004-3099-45B4-92BA-28AC01B4FFFA}"/>
            </c:ext>
          </c:extLst>
        </c:ser>
        <c:ser>
          <c:idx val="5"/>
          <c:order val="5"/>
          <c:tx>
            <c:strRef>
              <c:f>'B3.Banks'!$AE$5</c:f>
              <c:strCache>
                <c:ptCount val="1"/>
                <c:pt idx="0">
                  <c:v>HFC-407C</c:v>
                </c:pt>
              </c:strCache>
            </c:strRef>
          </c:tx>
          <c:spPr>
            <a:solidFill>
              <a:schemeClr val="accent6"/>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'B3.Banks'!$AE$116:$AE$127</c:f>
              <c:numCache>
                <c:formatCode>#,##0</c:formatCode>
                <c:ptCount val="12"/>
                <c:pt idx="0">
                  <c:v>923343.27835101611</c:v>
                </c:pt>
                <c:pt idx="1">
                  <c:v>924569.75148422318</c:v>
                </c:pt>
                <c:pt idx="2">
                  <c:v>911785.36756307795</c:v>
                </c:pt>
                <c:pt idx="3">
                  <c:v>887635.64461409661</c:v>
                </c:pt>
                <c:pt idx="4">
                  <c:v>854675.09981392988</c:v>
                </c:pt>
                <c:pt idx="5">
                  <c:v>814796.87362296844</c:v>
                </c:pt>
                <c:pt idx="6">
                  <c:v>768250.60466640559</c:v>
                </c:pt>
                <c:pt idx="7">
                  <c:v>722520.14541937911</c:v>
                </c:pt>
                <c:pt idx="8">
                  <c:v>675204.12750746089</c:v>
                </c:pt>
                <c:pt idx="9">
                  <c:v>623332.68593367224</c:v>
                </c:pt>
                <c:pt idx="10">
                  <c:v>564478.42162722372</c:v>
                </c:pt>
                <c:pt idx="11">
                  <c:v>498040.08516558731</c:v>
                </c:pt>
              </c:numCache>
            </c:numRef>
          </c:val>
          <c:extLst>
            <c:ext xmlns:c16="http://schemas.microsoft.com/office/drawing/2014/chart" uri="{C3380CC4-5D6E-409C-BE32-E72D297353CC}">
              <c16:uniqueId val="{00000005-3099-45B4-92BA-28AC01B4FFFA}"/>
            </c:ext>
          </c:extLst>
        </c:ser>
        <c:ser>
          <c:idx val="6"/>
          <c:order val="6"/>
          <c:tx>
            <c:strRef>
              <c:f>'B3.Banks'!$AF$5</c:f>
              <c:strCache>
                <c:ptCount val="1"/>
                <c:pt idx="0">
                  <c:v>HFC-32</c:v>
                </c:pt>
              </c:strCache>
            </c:strRef>
          </c:tx>
          <c:spPr>
            <a:solidFill>
              <a:schemeClr val="accent1">
                <a:lumMod val="60000"/>
              </a:schemeClr>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'B3.Banks'!$AF$116:$AF$127</c:f>
              <c:numCache>
                <c:formatCode>#,##0</c:formatCode>
                <c:ptCount val="12"/>
                <c:pt idx="0">
                  <c:v>3245487.5228382656</c:v>
                </c:pt>
                <c:pt idx="1">
                  <c:v>4272033.7030026251</c:v>
                </c:pt>
                <c:pt idx="2">
                  <c:v>5435890.6036473736</c:v>
                </c:pt>
                <c:pt idx="3">
                  <c:v>6681282.5706845373</c:v>
                </c:pt>
                <c:pt idx="4">
                  <c:v>8005259.7140305573</c:v>
                </c:pt>
                <c:pt idx="5">
                  <c:v>9397968.1379825622</c:v>
                </c:pt>
                <c:pt idx="6">
                  <c:v>10847011.263421338</c:v>
                </c:pt>
                <c:pt idx="7">
                  <c:v>12302026.445877152</c:v>
                </c:pt>
                <c:pt idx="8">
                  <c:v>13749004.932937702</c:v>
                </c:pt>
                <c:pt idx="9">
                  <c:v>15176369.999714503</c:v>
                </c:pt>
                <c:pt idx="10">
                  <c:v>16578222.92255865</c:v>
                </c:pt>
                <c:pt idx="11">
                  <c:v>17955285.972989488</c:v>
                </c:pt>
              </c:numCache>
            </c:numRef>
          </c:val>
          <c:extLst>
            <c:ext xmlns:c16="http://schemas.microsoft.com/office/drawing/2014/chart" uri="{C3380CC4-5D6E-409C-BE32-E72D297353CC}">
              <c16:uniqueId val="{00000006-3099-45B4-92BA-28AC01B4FFFA}"/>
            </c:ext>
          </c:extLst>
        </c:ser>
        <c:ser>
          <c:idx val="7"/>
          <c:order val="7"/>
          <c:tx>
            <c:strRef>
              <c:f>'B3.Banks'!$AG$5</c:f>
              <c:strCache>
                <c:ptCount val="1"/>
                <c:pt idx="0">
                  <c:v>HFC-Mix</c:v>
                </c:pt>
              </c:strCache>
            </c:strRef>
          </c:tx>
          <c:spPr>
            <a:solidFill>
              <a:schemeClr val="accent2">
                <a:lumMod val="60000"/>
              </a:schemeClr>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'B3.Banks'!$AG$116:$AG$127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099-45B4-92BA-28AC01B4FFFA}"/>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'B3.Banks'!$AH$116:$AH$127</c:f>
              <c:numCache>
                <c:formatCode>#,##0</c:formatCode>
                <c:ptCount val="12"/>
                <c:pt idx="0">
                  <c:v>225942.85714285716</c:v>
                </c:pt>
                <c:pt idx="1">
                  <c:v>207300</c:v>
                </c:pt>
                <c:pt idx="2">
                  <c:v>186428.57142857142</c:v>
                </c:pt>
                <c:pt idx="3">
                  <c:v>167785.71428571429</c:v>
                </c:pt>
                <c:pt idx="4">
                  <c:v>149142.85714285716</c:v>
                </c:pt>
                <c:pt idx="5">
                  <c:v>130500</c:v>
                </c:pt>
                <c:pt idx="6">
                  <c:v>111857.14285714286</c:v>
                </c:pt>
                <c:pt idx="7">
                  <c:v>93214.28571428571</c:v>
                </c:pt>
                <c:pt idx="8">
                  <c:v>74571.428571428565</c:v>
                </c:pt>
                <c:pt idx="9">
                  <c:v>55928.571428571435</c:v>
                </c:pt>
                <c:pt idx="10">
                  <c:v>37285.71428571429</c:v>
                </c:pt>
                <c:pt idx="11">
                  <c:v>18642.857142857145</c:v>
                </c:pt>
              </c:numCache>
            </c:numRef>
          </c:val>
          <c:extLst>
            <c:ext xmlns:c16="http://schemas.microsoft.com/office/drawing/2014/chart" uri="{C3380CC4-5D6E-409C-BE32-E72D297353CC}">
              <c16:uniqueId val="{00000008-3099-45B4-92BA-28AC01B4FFFA}"/>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'B3.Banks'!$AI$116:$AI$127</c:f>
              <c:numCache>
                <c:formatCode>#,##0</c:formatCode>
                <c:ptCount val="12"/>
                <c:pt idx="0">
                  <c:v>17887.738211240827</c:v>
                </c:pt>
                <c:pt idx="1">
                  <c:v>31173.981358817156</c:v>
                </c:pt>
                <c:pt idx="2">
                  <c:v>79066.811035324878</c:v>
                </c:pt>
                <c:pt idx="3">
                  <c:v>162606.53046615829</c:v>
                </c:pt>
                <c:pt idx="4">
                  <c:v>282868.20589777891</c:v>
                </c:pt>
                <c:pt idx="5">
                  <c:v>440975.54967643018</c:v>
                </c:pt>
                <c:pt idx="6">
                  <c:v>638066.49945073319</c:v>
                </c:pt>
                <c:pt idx="7">
                  <c:v>877159.14466961031</c:v>
                </c:pt>
                <c:pt idx="8">
                  <c:v>1159004.6090193046</c:v>
                </c:pt>
                <c:pt idx="9">
                  <c:v>1484368.4443587791</c:v>
                </c:pt>
                <c:pt idx="10">
                  <c:v>1854006.5759475923</c:v>
                </c:pt>
                <c:pt idx="11">
                  <c:v>2268605.8660979727</c:v>
                </c:pt>
              </c:numCache>
            </c:numRef>
          </c:val>
          <c:extLst>
            <c:ext xmlns:c16="http://schemas.microsoft.com/office/drawing/2014/chart" uri="{C3380CC4-5D6E-409C-BE32-E72D297353CC}">
              <c16:uniqueId val="{00000009-3099-45B4-92BA-28AC01B4FFFA}"/>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'B3.Banks'!$AJ$116:$AJ$127</c:f>
              <c:numCache>
                <c:formatCode>#,##0</c:formatCode>
                <c:ptCount val="12"/>
                <c:pt idx="0">
                  <c:v>18315.120808628613</c:v>
                </c:pt>
                <c:pt idx="1">
                  <c:v>25107.482548759384</c:v>
                </c:pt>
                <c:pt idx="2">
                  <c:v>42754.025346458657</c:v>
                </c:pt>
                <c:pt idx="3">
                  <c:v>71404.372075839216</c:v>
                </c:pt>
                <c:pt idx="4">
                  <c:v>111241.00619758101</c:v>
                </c:pt>
                <c:pt idx="5">
                  <c:v>162430.66013699039</c:v>
                </c:pt>
                <c:pt idx="6">
                  <c:v>225123.35718238837</c:v>
                </c:pt>
                <c:pt idx="7">
                  <c:v>308168.80330491945</c:v>
                </c:pt>
                <c:pt idx="8">
                  <c:v>411751.97178631229</c:v>
                </c:pt>
                <c:pt idx="9">
                  <c:v>536019.26606368541</c:v>
                </c:pt>
                <c:pt idx="10">
                  <c:v>681050.01411561901</c:v>
                </c:pt>
                <c:pt idx="11">
                  <c:v>838840.59776243917</c:v>
                </c:pt>
              </c:numCache>
            </c:numRef>
          </c:val>
          <c:extLst>
            <c:ext xmlns:c16="http://schemas.microsoft.com/office/drawing/2014/chart" uri="{C3380CC4-5D6E-409C-BE32-E72D297353CC}">
              <c16:uniqueId val="{0000000A-3099-45B4-92BA-28AC01B4FFFA}"/>
            </c:ext>
          </c:extLst>
        </c:ser>
        <c:dLbls>
          <c:showLegendKey val="0"/>
          <c:showVal val="0"/>
          <c:showCatName val="0"/>
          <c:showSerName val="0"/>
          <c:showPercent val="0"/>
          <c:showBubbleSize val="0"/>
        </c:dLbls>
        <c:axId val="2127819328"/>
        <c:axId val="2127822080"/>
      </c:areaChart>
      <c:catAx>
        <c:axId val="21278193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822080"/>
        <c:crosses val="autoZero"/>
        <c:auto val="1"/>
        <c:lblAlgn val="ctr"/>
        <c:lblOffset val="100"/>
        <c:noMultiLvlLbl val="0"/>
      </c:catAx>
      <c:valAx>
        <c:axId val="2127822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81932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'B3.Banks'!$AN$116:$AN$127</c:f>
              <c:numCache>
                <c:formatCode>#,##0.000</c:formatCode>
                <c:ptCount val="12"/>
                <c:pt idx="0">
                  <c:v>7.6412439779555346</c:v>
                </c:pt>
                <c:pt idx="1">
                  <c:v>5.9781984414180798</c:v>
                </c:pt>
                <c:pt idx="2">
                  <c:v>4.5865110481307862</c:v>
                </c:pt>
                <c:pt idx="3">
                  <c:v>3.4562919820846814</c:v>
                </c:pt>
                <c:pt idx="4">
                  <c:v>2.5693570959148935</c:v>
                </c:pt>
                <c:pt idx="5">
                  <c:v>1.8928946082934355</c:v>
                </c:pt>
                <c:pt idx="6">
                  <c:v>1.3897406067237341</c:v>
                </c:pt>
                <c:pt idx="7">
                  <c:v>1.02386875380057</c:v>
                </c:pt>
                <c:pt idx="8">
                  <c:v>0.763773677768954</c:v>
                </c:pt>
                <c:pt idx="9">
                  <c:v>0.59345107029302269</c:v>
                </c:pt>
                <c:pt idx="10">
                  <c:v>0.48480638822137212</c:v>
                </c:pt>
                <c:pt idx="11">
                  <c:v>0.38808661202033129</c:v>
                </c:pt>
              </c:numCache>
            </c:numRef>
          </c:val>
          <c:extLst>
            <c:ext xmlns:c16="http://schemas.microsoft.com/office/drawing/2014/chart" uri="{C3380CC4-5D6E-409C-BE32-E72D297353CC}">
              <c16:uniqueId val="{00000000-E641-4FB5-8ACB-D1A705C687E1}"/>
            </c:ext>
          </c:extLst>
        </c:ser>
        <c:ser>
          <c:idx val="1"/>
          <c:order val="1"/>
          <c:tx>
            <c:strRef>
              <c:f>'B3.Banks'!$AO$5</c:f>
              <c:strCache>
                <c:ptCount val="1"/>
                <c:pt idx="0">
                  <c:v>HCFC-123</c:v>
                </c:pt>
              </c:strCache>
            </c:strRef>
          </c:tx>
          <c:spPr>
            <a:solidFill>
              <a:schemeClr val="accent2"/>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'B3.Banks'!$AO$116:$AO$127</c:f>
              <c:numCache>
                <c:formatCode>#,##0.000</c:formatCode>
                <c:ptCount val="12"/>
                <c:pt idx="0">
                  <c:v>1.4644054536807801E-2</c:v>
                </c:pt>
                <c:pt idx="1">
                  <c:v>1.4032046385431429E-2</c:v>
                </c:pt>
                <c:pt idx="2">
                  <c:v>1.3441915590092703E-2</c:v>
                </c:pt>
                <c:pt idx="3">
                  <c:v>1.2850608453751753E-2</c:v>
                </c:pt>
                <c:pt idx="4">
                  <c:v>1.223571042006028E-2</c:v>
                </c:pt>
                <c:pt idx="5">
                  <c:v>1.1587269306894431E-2</c:v>
                </c:pt>
                <c:pt idx="6">
                  <c:v>1.0913454071175636E-2</c:v>
                </c:pt>
                <c:pt idx="7">
                  <c:v>1.0232105740188395E-2</c:v>
                </c:pt>
                <c:pt idx="8">
                  <c:v>9.55902835422392E-3</c:v>
                </c:pt>
                <c:pt idx="9">
                  <c:v>8.8970097292066595E-3</c:v>
                </c:pt>
                <c:pt idx="10">
                  <c:v>8.2347152834073272E-3</c:v>
                </c:pt>
                <c:pt idx="11">
                  <c:v>7.5533768964199353E-3</c:v>
                </c:pt>
              </c:numCache>
            </c:numRef>
          </c:val>
          <c:extLst>
            <c:ext xmlns:c16="http://schemas.microsoft.com/office/drawing/2014/chart" uri="{C3380CC4-5D6E-409C-BE32-E72D297353CC}">
              <c16:uniqueId val="{00000001-E641-4FB5-8ACB-D1A705C687E1}"/>
            </c:ext>
          </c:extLst>
        </c:ser>
        <c:ser>
          <c:idx val="2"/>
          <c:order val="2"/>
          <c:tx>
            <c:strRef>
              <c:f>'B3.Banks'!$AP$5</c:f>
              <c:strCache>
                <c:ptCount val="1"/>
                <c:pt idx="0">
                  <c:v>HFC-134a</c:v>
                </c:pt>
              </c:strCache>
            </c:strRef>
          </c:tx>
          <c:spPr>
            <a:solidFill>
              <a:schemeClr val="accent3"/>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'B3.Banks'!$AP$116:$AP$127</c:f>
              <c:numCache>
                <c:formatCode>#,##0.000</c:formatCode>
                <c:ptCount val="12"/>
                <c:pt idx="0">
                  <c:v>4.2882671139764472</c:v>
                </c:pt>
                <c:pt idx="1">
                  <c:v>4.4767254618805747</c:v>
                </c:pt>
                <c:pt idx="2">
                  <c:v>4.6346393278146012</c:v>
                </c:pt>
                <c:pt idx="3">
                  <c:v>4.7575058861961264</c:v>
                </c:pt>
                <c:pt idx="4">
                  <c:v>4.8425449241663703</c:v>
                </c:pt>
                <c:pt idx="5">
                  <c:v>4.8914416255685369</c:v>
                </c:pt>
                <c:pt idx="6">
                  <c:v>4.9101389709315351</c:v>
                </c:pt>
                <c:pt idx="7">
                  <c:v>4.8926727088896564</c:v>
                </c:pt>
                <c:pt idx="8">
                  <c:v>4.8421194494825039</c:v>
                </c:pt>
                <c:pt idx="9">
                  <c:v>4.7602495238792839</c:v>
                </c:pt>
                <c:pt idx="10">
                  <c:v>4.6447751885985866</c:v>
                </c:pt>
                <c:pt idx="11">
                  <c:v>4.4906706380065113</c:v>
                </c:pt>
              </c:numCache>
            </c:numRef>
          </c:val>
          <c:extLst>
            <c:ext xmlns:c16="http://schemas.microsoft.com/office/drawing/2014/chart" uri="{C3380CC4-5D6E-409C-BE32-E72D297353CC}">
              <c16:uniqueId val="{00000002-E641-4FB5-8ACB-D1A705C687E1}"/>
            </c:ext>
          </c:extLst>
        </c:ser>
        <c:ser>
          <c:idx val="3"/>
          <c:order val="3"/>
          <c:tx>
            <c:strRef>
              <c:f>'B3.Banks'!$AQ$5</c:f>
              <c:strCache>
                <c:ptCount val="1"/>
                <c:pt idx="0">
                  <c:v>HFC-404A</c:v>
                </c:pt>
              </c:strCache>
            </c:strRef>
          </c:tx>
          <c:spPr>
            <a:solidFill>
              <a:schemeClr val="accent4"/>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'B3.Banks'!$AQ$116:$AQ$127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641-4FB5-8ACB-D1A705C687E1}"/>
            </c:ext>
          </c:extLst>
        </c:ser>
        <c:ser>
          <c:idx val="4"/>
          <c:order val="4"/>
          <c:tx>
            <c:strRef>
              <c:f>'B3.Banks'!$AR$5</c:f>
              <c:strCache>
                <c:ptCount val="1"/>
                <c:pt idx="0">
                  <c:v>HFC-410A</c:v>
                </c:pt>
              </c:strCache>
            </c:strRef>
          </c:tx>
          <c:spPr>
            <a:solidFill>
              <a:schemeClr val="accent5"/>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'B3.Banks'!$AR$116:$AR$127</c:f>
              <c:numCache>
                <c:formatCode>#,##0.000</c:formatCode>
                <c:ptCount val="12"/>
                <c:pt idx="0">
                  <c:v>46.115820256204636</c:v>
                </c:pt>
                <c:pt idx="1">
                  <c:v>46.686892090657672</c:v>
                </c:pt>
                <c:pt idx="2">
                  <c:v>46.783216225080437</c:v>
                </c:pt>
                <c:pt idx="3">
                  <c:v>46.338525414498072</c:v>
                </c:pt>
                <c:pt idx="4">
                  <c:v>45.408330291768934</c:v>
                </c:pt>
                <c:pt idx="5">
                  <c:v>44.068752965859467</c:v>
                </c:pt>
                <c:pt idx="6">
                  <c:v>42.398973797038316</c:v>
                </c:pt>
                <c:pt idx="7">
                  <c:v>40.52384321558548</c:v>
                </c:pt>
                <c:pt idx="8">
                  <c:v>38.484823808847786</c:v>
                </c:pt>
                <c:pt idx="9">
                  <c:v>36.314894208114737</c:v>
                </c:pt>
                <c:pt idx="10">
                  <c:v>34.044368533182407</c:v>
                </c:pt>
                <c:pt idx="11">
                  <c:v>31.72439265353345</c:v>
                </c:pt>
              </c:numCache>
            </c:numRef>
          </c:val>
          <c:extLst>
            <c:ext xmlns:c16="http://schemas.microsoft.com/office/drawing/2014/chart" uri="{C3380CC4-5D6E-409C-BE32-E72D297353CC}">
              <c16:uniqueId val="{00000004-E641-4FB5-8ACB-D1A705C687E1}"/>
            </c:ext>
          </c:extLst>
        </c:ser>
        <c:ser>
          <c:idx val="5"/>
          <c:order val="5"/>
          <c:tx>
            <c:strRef>
              <c:f>'B3.Banks'!$AS$5</c:f>
              <c:strCache>
                <c:ptCount val="1"/>
                <c:pt idx="0">
                  <c:v>HFC-407C</c:v>
                </c:pt>
              </c:strCache>
            </c:strRef>
          </c:tx>
          <c:spPr>
            <a:solidFill>
              <a:schemeClr val="accent6"/>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'B3.Banks'!$AS$116:$AS$127</c:f>
              <c:numCache>
                <c:formatCode>#,##0.000</c:formatCode>
                <c:ptCount val="12"/>
                <c:pt idx="0">
                  <c:v>1.6380109757947026</c:v>
                </c:pt>
                <c:pt idx="1">
                  <c:v>1.6401867391330118</c:v>
                </c:pt>
                <c:pt idx="2">
                  <c:v>1.6175072420569003</c:v>
                </c:pt>
                <c:pt idx="3">
                  <c:v>1.5746656335454072</c:v>
                </c:pt>
                <c:pt idx="4">
                  <c:v>1.5161936270699115</c:v>
                </c:pt>
                <c:pt idx="5">
                  <c:v>1.445449653807146</c:v>
                </c:pt>
                <c:pt idx="6">
                  <c:v>1.3628765726782035</c:v>
                </c:pt>
                <c:pt idx="7">
                  <c:v>1.2817507379739785</c:v>
                </c:pt>
                <c:pt idx="8">
                  <c:v>1.1978121221982354</c:v>
                </c:pt>
                <c:pt idx="9">
                  <c:v>1.1057921848463343</c:v>
                </c:pt>
                <c:pt idx="10">
                  <c:v>1.0013847199666948</c:v>
                </c:pt>
                <c:pt idx="11">
                  <c:v>0.88352311108375192</c:v>
                </c:pt>
              </c:numCache>
            </c:numRef>
          </c:val>
          <c:extLst>
            <c:ext xmlns:c16="http://schemas.microsoft.com/office/drawing/2014/chart" uri="{C3380CC4-5D6E-409C-BE32-E72D297353CC}">
              <c16:uniqueId val="{00000005-E641-4FB5-8ACB-D1A705C687E1}"/>
            </c:ext>
          </c:extLst>
        </c:ser>
        <c:ser>
          <c:idx val="6"/>
          <c:order val="6"/>
          <c:tx>
            <c:strRef>
              <c:f>'B3.Banks'!$AT$5</c:f>
              <c:strCache>
                <c:ptCount val="1"/>
                <c:pt idx="0">
                  <c:v>HFC-32</c:v>
                </c:pt>
              </c:strCache>
            </c:strRef>
          </c:tx>
          <c:spPr>
            <a:solidFill>
              <a:schemeClr val="accent1">
                <a:lumMod val="60000"/>
              </a:schemeClr>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'B3.Banks'!$AT$116:$AT$127</c:f>
              <c:numCache>
                <c:formatCode>#,##0.000</c:formatCode>
                <c:ptCount val="12"/>
                <c:pt idx="0">
                  <c:v>2.1907040779158291</c:v>
                </c:pt>
                <c:pt idx="1">
                  <c:v>2.8836227495267721</c:v>
                </c:pt>
                <c:pt idx="2">
                  <c:v>3.6692261574619769</c:v>
                </c:pt>
                <c:pt idx="3">
                  <c:v>4.5098657352120632</c:v>
                </c:pt>
                <c:pt idx="4">
                  <c:v>5.4035503069706259</c:v>
                </c:pt>
                <c:pt idx="5">
                  <c:v>6.3436284931382296</c:v>
                </c:pt>
                <c:pt idx="6">
                  <c:v>7.3217326028094032</c:v>
                </c:pt>
                <c:pt idx="7">
                  <c:v>8.3038678509670767</c:v>
                </c:pt>
                <c:pt idx="8">
                  <c:v>9.2805783297329487</c:v>
                </c:pt>
                <c:pt idx="9">
                  <c:v>10.244049749807289</c:v>
                </c:pt>
                <c:pt idx="10">
                  <c:v>11.190300472727088</c:v>
                </c:pt>
                <c:pt idx="11">
                  <c:v>12.119818031767904</c:v>
                </c:pt>
              </c:numCache>
            </c:numRef>
          </c:val>
          <c:extLst>
            <c:ext xmlns:c16="http://schemas.microsoft.com/office/drawing/2014/chart" uri="{C3380CC4-5D6E-409C-BE32-E72D297353CC}">
              <c16:uniqueId val="{00000006-E641-4FB5-8ACB-D1A705C687E1}"/>
            </c:ext>
          </c:extLst>
        </c:ser>
        <c:ser>
          <c:idx val="7"/>
          <c:order val="7"/>
          <c:tx>
            <c:strRef>
              <c:f>'B3.Banks'!$AU$5</c:f>
              <c:strCache>
                <c:ptCount val="1"/>
                <c:pt idx="0">
                  <c:v>HFC-Mix</c:v>
                </c:pt>
              </c:strCache>
            </c:strRef>
          </c:tx>
          <c:spPr>
            <a:solidFill>
              <a:schemeClr val="accent2">
                <a:lumMod val="60000"/>
              </a:schemeClr>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'B3.Banks'!$AU$116:$AU$127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641-4FB5-8ACB-D1A705C687E1}"/>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'B3.Banks'!$AV$116:$AV$127</c:f>
              <c:numCache>
                <c:formatCode>#,##0.000</c:formatCode>
                <c:ptCount val="12"/>
                <c:pt idx="0">
                  <c:v>0.33891428571428572</c:v>
                </c:pt>
                <c:pt idx="1">
                  <c:v>0.31095</c:v>
                </c:pt>
                <c:pt idx="2">
                  <c:v>0.27964285714285714</c:v>
                </c:pt>
                <c:pt idx="3">
                  <c:v>0.25167857142857142</c:v>
                </c:pt>
                <c:pt idx="4">
                  <c:v>0.22371428571428573</c:v>
                </c:pt>
                <c:pt idx="5">
                  <c:v>0.19575000000000001</c:v>
                </c:pt>
                <c:pt idx="6">
                  <c:v>0.16778571428571426</c:v>
                </c:pt>
                <c:pt idx="7">
                  <c:v>0.13982142857142857</c:v>
                </c:pt>
                <c:pt idx="8">
                  <c:v>0.11185714285714285</c:v>
                </c:pt>
                <c:pt idx="9">
                  <c:v>8.3892857142857144E-2</c:v>
                </c:pt>
                <c:pt idx="10">
                  <c:v>5.5928571428571432E-2</c:v>
                </c:pt>
                <c:pt idx="11">
                  <c:v>2.7964285714285716E-2</c:v>
                </c:pt>
              </c:numCache>
            </c:numRef>
          </c:val>
          <c:extLst>
            <c:ext xmlns:c16="http://schemas.microsoft.com/office/drawing/2014/chart" uri="{C3380CC4-5D6E-409C-BE32-E72D297353CC}">
              <c16:uniqueId val="{00000008-E641-4FB5-8ACB-D1A705C687E1}"/>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'B3.Banks'!$AW$116:$AW$127</c:f>
              <c:numCache>
                <c:formatCode>#,##0.000</c:formatCode>
                <c:ptCount val="12"/>
                <c:pt idx="0">
                  <c:v>8.9438691056204136E-3</c:v>
                </c:pt>
                <c:pt idx="1">
                  <c:v>1.5586990679408578E-2</c:v>
                </c:pt>
                <c:pt idx="2">
                  <c:v>3.9533405517662434E-2</c:v>
                </c:pt>
                <c:pt idx="3">
                  <c:v>8.1303265233079153E-2</c:v>
                </c:pt>
                <c:pt idx="4">
                  <c:v>0.14143410294888947</c:v>
                </c:pt>
                <c:pt idx="5">
                  <c:v>0.22048777483821508</c:v>
                </c:pt>
                <c:pt idx="6">
                  <c:v>0.31903324972536662</c:v>
                </c:pt>
                <c:pt idx="7">
                  <c:v>0.43857957233480516</c:v>
                </c:pt>
                <c:pt idx="8">
                  <c:v>0.57950230450965223</c:v>
                </c:pt>
                <c:pt idx="9">
                  <c:v>0.74218422217938962</c:v>
                </c:pt>
                <c:pt idx="10">
                  <c:v>0.92700328797379616</c:v>
                </c:pt>
                <c:pt idx="11">
                  <c:v>1.1343029330489864</c:v>
                </c:pt>
              </c:numCache>
            </c:numRef>
          </c:val>
          <c:extLst>
            <c:ext xmlns:c16="http://schemas.microsoft.com/office/drawing/2014/chart" uri="{C3380CC4-5D6E-409C-BE32-E72D297353CC}">
              <c16:uniqueId val="{00000009-E641-4FB5-8ACB-D1A705C687E1}"/>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'B3.Banks'!$AX$116:$AX$127</c:f>
              <c:numCache>
                <c:formatCode>#,##0.000</c:formatCode>
                <c:ptCount val="12"/>
                <c:pt idx="0">
                  <c:v>7.3260483234514456E-5</c:v>
                </c:pt>
                <c:pt idx="1">
                  <c:v>1.0042993019503754E-4</c:v>
                </c:pt>
                <c:pt idx="2">
                  <c:v>1.7101610138583461E-4</c:v>
                </c:pt>
                <c:pt idx="3">
                  <c:v>2.8561748830335684E-4</c:v>
                </c:pt>
                <c:pt idx="4">
                  <c:v>4.4496402479032404E-4</c:v>
                </c:pt>
                <c:pt idx="5">
                  <c:v>6.4972264054796161E-4</c:v>
                </c:pt>
                <c:pt idx="6">
                  <c:v>9.0049342872955353E-4</c:v>
                </c:pt>
                <c:pt idx="7">
                  <c:v>1.2326752132196777E-3</c:v>
                </c:pt>
                <c:pt idx="8">
                  <c:v>1.6470078871452492E-3</c:v>
                </c:pt>
                <c:pt idx="9">
                  <c:v>2.1440770642547416E-3</c:v>
                </c:pt>
                <c:pt idx="10">
                  <c:v>2.7242000564624762E-3</c:v>
                </c:pt>
                <c:pt idx="11">
                  <c:v>3.3553623910497566E-3</c:v>
                </c:pt>
              </c:numCache>
            </c:numRef>
          </c:val>
          <c:extLst>
            <c:ext xmlns:c16="http://schemas.microsoft.com/office/drawing/2014/chart" uri="{C3380CC4-5D6E-409C-BE32-E72D297353CC}">
              <c16:uniqueId val="{0000000A-E641-4FB5-8ACB-D1A705C687E1}"/>
            </c:ext>
          </c:extLst>
        </c:ser>
        <c:dLbls>
          <c:showLegendKey val="0"/>
          <c:showVal val="0"/>
          <c:showCatName val="0"/>
          <c:showSerName val="0"/>
          <c:showPercent val="0"/>
          <c:showBubbleSize val="0"/>
        </c:dLbls>
        <c:axId val="2127883680"/>
        <c:axId val="2127886432"/>
      </c:areaChart>
      <c:catAx>
        <c:axId val="21278836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886432"/>
        <c:crosses val="autoZero"/>
        <c:auto val="1"/>
        <c:lblAlgn val="ctr"/>
        <c:lblOffset val="100"/>
        <c:noMultiLvlLbl val="0"/>
      </c:catAx>
      <c:valAx>
        <c:axId val="21278864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883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'B3.Banks'!$Z$138:$Z$149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839-4449-9A3D-E0D632552478}"/>
            </c:ext>
          </c:extLst>
        </c:ser>
        <c:ser>
          <c:idx val="1"/>
          <c:order val="1"/>
          <c:tx>
            <c:strRef>
              <c:f>'B3.Banks'!$AA$5</c:f>
              <c:strCache>
                <c:ptCount val="1"/>
                <c:pt idx="0">
                  <c:v>HCFC-123</c:v>
                </c:pt>
              </c:strCache>
            </c:strRef>
          </c:tx>
          <c:spPr>
            <a:solidFill>
              <a:schemeClr val="accent2"/>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'B3.Banks'!$AA$138:$AA$149</c:f>
              <c:numCache>
                <c:formatCode>#,##0</c:formatCode>
                <c:ptCount val="12"/>
                <c:pt idx="0">
                  <c:v>45071.247906675388</c:v>
                </c:pt>
                <c:pt idx="1">
                  <c:v>28827.846992041392</c:v>
                </c:pt>
                <c:pt idx="2">
                  <c:v>18478.111949374928</c:v>
                </c:pt>
                <c:pt idx="3">
                  <c:v>12337.942318016954</c:v>
                </c:pt>
                <c:pt idx="4">
                  <c:v>6202.2650841316208</c:v>
                </c:pt>
                <c:pt idx="5">
                  <c:v>72.478224806021899</c:v>
                </c:pt>
                <c:pt idx="6">
                  <c:v>0</c:v>
                </c:pt>
                <c:pt idx="7">
                  <c:v>0</c:v>
                </c:pt>
                <c:pt idx="8">
                  <c:v>0</c:v>
                </c:pt>
                <c:pt idx="9">
                  <c:v>0</c:v>
                </c:pt>
                <c:pt idx="10">
                  <c:v>0</c:v>
                </c:pt>
                <c:pt idx="11">
                  <c:v>0</c:v>
                </c:pt>
              </c:numCache>
            </c:numRef>
          </c:val>
          <c:extLst>
            <c:ext xmlns:c16="http://schemas.microsoft.com/office/drawing/2014/chart" uri="{C3380CC4-5D6E-409C-BE32-E72D297353CC}">
              <c16:uniqueId val="{00000001-C839-4449-9A3D-E0D632552478}"/>
            </c:ext>
          </c:extLst>
        </c:ser>
        <c:ser>
          <c:idx val="2"/>
          <c:order val="2"/>
          <c:tx>
            <c:strRef>
              <c:f>'B3.Banks'!$AB$5</c:f>
              <c:strCache>
                <c:ptCount val="1"/>
                <c:pt idx="0">
                  <c:v>HFC-134a</c:v>
                </c:pt>
              </c:strCache>
            </c:strRef>
          </c:tx>
          <c:spPr>
            <a:solidFill>
              <a:schemeClr val="accent3"/>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'B3.Banks'!$AB$138:$AB$149</c:f>
              <c:numCache>
                <c:formatCode>#,##0</c:formatCode>
                <c:ptCount val="12"/>
                <c:pt idx="0">
                  <c:v>10146421.18242361</c:v>
                </c:pt>
                <c:pt idx="1">
                  <c:v>9935772.5694994144</c:v>
                </c:pt>
                <c:pt idx="2">
                  <c:v>9815390.5011522565</c:v>
                </c:pt>
                <c:pt idx="3">
                  <c:v>9600126.7651810721</c:v>
                </c:pt>
                <c:pt idx="4">
                  <c:v>9292662.6795053333</c:v>
                </c:pt>
                <c:pt idx="5">
                  <c:v>8890320.3174544126</c:v>
                </c:pt>
                <c:pt idx="6">
                  <c:v>8395407.5949674658</c:v>
                </c:pt>
                <c:pt idx="7">
                  <c:v>7859257.2239155164</c:v>
                </c:pt>
                <c:pt idx="8">
                  <c:v>7301546.6894453736</c:v>
                </c:pt>
                <c:pt idx="9">
                  <c:v>6719171.4393761652</c:v>
                </c:pt>
                <c:pt idx="10">
                  <c:v>6113693.4708619695</c:v>
                </c:pt>
                <c:pt idx="11">
                  <c:v>5488347.9519698527</c:v>
                </c:pt>
              </c:numCache>
            </c:numRef>
          </c:val>
          <c:extLst>
            <c:ext xmlns:c16="http://schemas.microsoft.com/office/drawing/2014/chart" uri="{C3380CC4-5D6E-409C-BE32-E72D297353CC}">
              <c16:uniqueId val="{00000002-C839-4449-9A3D-E0D632552478}"/>
            </c:ext>
          </c:extLst>
        </c:ser>
        <c:ser>
          <c:idx val="3"/>
          <c:order val="3"/>
          <c:tx>
            <c:strRef>
              <c:f>'B3.Banks'!$AC$5</c:f>
              <c:strCache>
                <c:ptCount val="1"/>
                <c:pt idx="0">
                  <c:v>HFC-404A</c:v>
                </c:pt>
              </c:strCache>
            </c:strRef>
          </c:tx>
          <c:spPr>
            <a:solidFill>
              <a:schemeClr val="accent4"/>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'B3.Banks'!$AC$138:$AC$149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839-4449-9A3D-E0D632552478}"/>
            </c:ext>
          </c:extLst>
        </c:ser>
        <c:ser>
          <c:idx val="4"/>
          <c:order val="4"/>
          <c:tx>
            <c:strRef>
              <c:f>'B3.Banks'!$AD$5</c:f>
              <c:strCache>
                <c:ptCount val="1"/>
                <c:pt idx="0">
                  <c:v>HFC-410A</c:v>
                </c:pt>
              </c:strCache>
            </c:strRef>
          </c:tx>
          <c:spPr>
            <a:solidFill>
              <a:schemeClr val="accent5"/>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'B3.Banks'!$AD$138:$AD$149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839-4449-9A3D-E0D632552478}"/>
            </c:ext>
          </c:extLst>
        </c:ser>
        <c:ser>
          <c:idx val="5"/>
          <c:order val="5"/>
          <c:tx>
            <c:strRef>
              <c:f>'B3.Banks'!$AE$5</c:f>
              <c:strCache>
                <c:ptCount val="1"/>
                <c:pt idx="0">
                  <c:v>HFC-407C</c:v>
                </c:pt>
              </c:strCache>
            </c:strRef>
          </c:tx>
          <c:spPr>
            <a:solidFill>
              <a:schemeClr val="accent6"/>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'B3.Banks'!$AE$138:$AE$149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839-4449-9A3D-E0D632552478}"/>
            </c:ext>
          </c:extLst>
        </c:ser>
        <c:ser>
          <c:idx val="6"/>
          <c:order val="6"/>
          <c:tx>
            <c:strRef>
              <c:f>'B3.Banks'!$AF$5</c:f>
              <c:strCache>
                <c:ptCount val="1"/>
                <c:pt idx="0">
                  <c:v>HFC-32</c:v>
                </c:pt>
              </c:strCache>
            </c:strRef>
          </c:tx>
          <c:spPr>
            <a:solidFill>
              <a:schemeClr val="accent1">
                <a:lumMod val="60000"/>
              </a:schemeClr>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'B3.Banks'!$AF$138:$AF$149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C839-4449-9A3D-E0D632552478}"/>
            </c:ext>
          </c:extLst>
        </c:ser>
        <c:ser>
          <c:idx val="7"/>
          <c:order val="7"/>
          <c:tx>
            <c:strRef>
              <c:f>'B3.Banks'!$AG$5</c:f>
              <c:strCache>
                <c:ptCount val="1"/>
                <c:pt idx="0">
                  <c:v>HFC-Mix</c:v>
                </c:pt>
              </c:strCache>
            </c:strRef>
          </c:tx>
          <c:spPr>
            <a:solidFill>
              <a:schemeClr val="accent2">
                <a:lumMod val="60000"/>
              </a:schemeClr>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'B3.Banks'!$AG$138:$AG$149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839-4449-9A3D-E0D632552478}"/>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'B3.Banks'!$AH$138:$AH$149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839-4449-9A3D-E0D632552478}"/>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'B3.Banks'!$AI$138:$AI$149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839-4449-9A3D-E0D632552478}"/>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'B3.Banks'!$AJ$138:$AJ$149</c:f>
              <c:numCache>
                <c:formatCode>#,##0</c:formatCode>
                <c:ptCount val="12"/>
                <c:pt idx="0">
                  <c:v>193009.07458068655</c:v>
                </c:pt>
                <c:pt idx="1">
                  <c:v>220538.85286348162</c:v>
                </c:pt>
                <c:pt idx="2">
                  <c:v>346514.62161217554</c:v>
                </c:pt>
                <c:pt idx="3">
                  <c:v>564440.97093290486</c:v>
                </c:pt>
                <c:pt idx="4">
                  <c:v>876997.1927001361</c:v>
                </c:pt>
                <c:pt idx="5">
                  <c:v>1286763.3680522535</c:v>
                </c:pt>
                <c:pt idx="6">
                  <c:v>1796308.4555364125</c:v>
                </c:pt>
                <c:pt idx="7">
                  <c:v>2340488.3282052209</c:v>
                </c:pt>
                <c:pt idx="8">
                  <c:v>2917048.3201457285</c:v>
                </c:pt>
                <c:pt idx="9">
                  <c:v>3523613.8944127639</c:v>
                </c:pt>
                <c:pt idx="10">
                  <c:v>4157123.9623167249</c:v>
                </c:pt>
                <c:pt idx="11">
                  <c:v>4814279.4674755223</c:v>
                </c:pt>
              </c:numCache>
            </c:numRef>
          </c:val>
          <c:extLst>
            <c:ext xmlns:c16="http://schemas.microsoft.com/office/drawing/2014/chart" uri="{C3380CC4-5D6E-409C-BE32-E72D297353CC}">
              <c16:uniqueId val="{0000000A-C839-4449-9A3D-E0D632552478}"/>
            </c:ext>
          </c:extLst>
        </c:ser>
        <c:dLbls>
          <c:showLegendKey val="0"/>
          <c:showVal val="0"/>
          <c:showCatName val="0"/>
          <c:showSerName val="0"/>
          <c:showPercent val="0"/>
          <c:showBubbleSize val="0"/>
        </c:dLbls>
        <c:axId val="2127947008"/>
        <c:axId val="2127949760"/>
      </c:areaChart>
      <c:catAx>
        <c:axId val="21279470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949760"/>
        <c:crosses val="autoZero"/>
        <c:auto val="1"/>
        <c:lblAlgn val="ctr"/>
        <c:lblOffset val="100"/>
        <c:noMultiLvlLbl val="0"/>
      </c:catAx>
      <c:valAx>
        <c:axId val="212794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794700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'B3.Banks'!$AN$138:$AN$149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540-47BB-86C0-840D75E4C14E}"/>
            </c:ext>
          </c:extLst>
        </c:ser>
        <c:ser>
          <c:idx val="1"/>
          <c:order val="1"/>
          <c:tx>
            <c:strRef>
              <c:f>'B3.Banks'!$AO$5</c:f>
              <c:strCache>
                <c:ptCount val="1"/>
                <c:pt idx="0">
                  <c:v>HCFC-123</c:v>
                </c:pt>
              </c:strCache>
            </c:strRef>
          </c:tx>
          <c:spPr>
            <a:solidFill>
              <a:schemeClr val="accent2"/>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'B3.Banks'!$AO$138:$AO$149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540-47BB-86C0-840D75E4C14E}"/>
            </c:ext>
          </c:extLst>
        </c:ser>
        <c:ser>
          <c:idx val="2"/>
          <c:order val="2"/>
          <c:tx>
            <c:strRef>
              <c:f>'B3.Banks'!$AP$5</c:f>
              <c:strCache>
                <c:ptCount val="1"/>
                <c:pt idx="0">
                  <c:v>HFC-134a</c:v>
                </c:pt>
              </c:strCache>
            </c:strRef>
          </c:tx>
          <c:spPr>
            <a:solidFill>
              <a:schemeClr val="accent3"/>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'B3.Banks'!$AP$138:$AP$149</c:f>
              <c:numCache>
                <c:formatCode>#,##0.000</c:formatCode>
                <c:ptCount val="12"/>
                <c:pt idx="0">
                  <c:v>14.573834175372308</c:v>
                </c:pt>
                <c:pt idx="1">
                  <c:v>14.249378595582781</c:v>
                </c:pt>
                <c:pt idx="2">
                  <c:v>14.062432116735334</c:v>
                </c:pt>
                <c:pt idx="3">
                  <c:v>13.745824531723697</c:v>
                </c:pt>
                <c:pt idx="4">
                  <c:v>13.297376870762934</c:v>
                </c:pt>
                <c:pt idx="5">
                  <c:v>12.713261697821283</c:v>
                </c:pt>
                <c:pt idx="6">
                  <c:v>12.005432860803475</c:v>
                </c:pt>
                <c:pt idx="7">
                  <c:v>11.238737830199188</c:v>
                </c:pt>
                <c:pt idx="8">
                  <c:v>10.441211765906885</c:v>
                </c:pt>
                <c:pt idx="9">
                  <c:v>9.6084151583079169</c:v>
                </c:pt>
                <c:pt idx="10">
                  <c:v>8.7425816633326168</c:v>
                </c:pt>
                <c:pt idx="11">
                  <c:v>7.8483375713168897</c:v>
                </c:pt>
              </c:numCache>
            </c:numRef>
          </c:val>
          <c:extLst>
            <c:ext xmlns:c16="http://schemas.microsoft.com/office/drawing/2014/chart" uri="{C3380CC4-5D6E-409C-BE32-E72D297353CC}">
              <c16:uniqueId val="{00000002-3540-47BB-86C0-840D75E4C14E}"/>
            </c:ext>
          </c:extLst>
        </c:ser>
        <c:ser>
          <c:idx val="3"/>
          <c:order val="3"/>
          <c:tx>
            <c:strRef>
              <c:f>'B3.Banks'!$AQ$5</c:f>
              <c:strCache>
                <c:ptCount val="1"/>
                <c:pt idx="0">
                  <c:v>HFC-404A</c:v>
                </c:pt>
              </c:strCache>
            </c:strRef>
          </c:tx>
          <c:spPr>
            <a:solidFill>
              <a:schemeClr val="accent4"/>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'B3.Banks'!$AQ$138:$AQ$149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540-47BB-86C0-840D75E4C14E}"/>
            </c:ext>
          </c:extLst>
        </c:ser>
        <c:ser>
          <c:idx val="4"/>
          <c:order val="4"/>
          <c:tx>
            <c:strRef>
              <c:f>'B3.Banks'!$AR$5</c:f>
              <c:strCache>
                <c:ptCount val="1"/>
                <c:pt idx="0">
                  <c:v>HFC-410A</c:v>
                </c:pt>
              </c:strCache>
            </c:strRef>
          </c:tx>
          <c:spPr>
            <a:solidFill>
              <a:schemeClr val="accent5"/>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'B3.Banks'!$AR$138:$AR$149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540-47BB-86C0-840D75E4C14E}"/>
            </c:ext>
          </c:extLst>
        </c:ser>
        <c:ser>
          <c:idx val="5"/>
          <c:order val="5"/>
          <c:tx>
            <c:strRef>
              <c:f>'B3.Banks'!$AS$5</c:f>
              <c:strCache>
                <c:ptCount val="1"/>
                <c:pt idx="0">
                  <c:v>HFC-407C</c:v>
                </c:pt>
              </c:strCache>
            </c:strRef>
          </c:tx>
          <c:spPr>
            <a:solidFill>
              <a:schemeClr val="accent6"/>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'B3.Banks'!$AS$138:$AS$149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540-47BB-86C0-840D75E4C14E}"/>
            </c:ext>
          </c:extLst>
        </c:ser>
        <c:ser>
          <c:idx val="6"/>
          <c:order val="6"/>
          <c:tx>
            <c:strRef>
              <c:f>'B3.Banks'!$AT$5</c:f>
              <c:strCache>
                <c:ptCount val="1"/>
                <c:pt idx="0">
                  <c:v>HFC-32</c:v>
                </c:pt>
              </c:strCache>
            </c:strRef>
          </c:tx>
          <c:spPr>
            <a:solidFill>
              <a:schemeClr val="accent1">
                <a:lumMod val="60000"/>
              </a:schemeClr>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'B3.Banks'!$AT$138:$AT$149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540-47BB-86C0-840D75E4C14E}"/>
            </c:ext>
          </c:extLst>
        </c:ser>
        <c:ser>
          <c:idx val="7"/>
          <c:order val="7"/>
          <c:tx>
            <c:strRef>
              <c:f>'B3.Banks'!$AU$5</c:f>
              <c:strCache>
                <c:ptCount val="1"/>
                <c:pt idx="0">
                  <c:v>HFC-Mix</c:v>
                </c:pt>
              </c:strCache>
            </c:strRef>
          </c:tx>
          <c:spPr>
            <a:solidFill>
              <a:schemeClr val="accent2">
                <a:lumMod val="60000"/>
              </a:schemeClr>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'B3.Banks'!$AU$138:$AU$149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540-47BB-86C0-840D75E4C14E}"/>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'B3.Banks'!$AV$138:$AV$149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540-47BB-86C0-840D75E4C14E}"/>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'B3.Banks'!$AW$138:$AW$149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540-47BB-86C0-840D75E4C14E}"/>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'B3.Banks'!$AX$138:$AX$149</c:f>
              <c:numCache>
                <c:formatCode>#,##0.000</c:formatCode>
                <c:ptCount val="12"/>
                <c:pt idx="0">
                  <c:v>7.720362983227462E-4</c:v>
                </c:pt>
                <c:pt idx="1">
                  <c:v>8.8215541145392651E-4</c:v>
                </c:pt>
                <c:pt idx="2">
                  <c:v>1.3860584864487022E-3</c:v>
                </c:pt>
                <c:pt idx="3">
                  <c:v>2.2577638837316194E-3</c:v>
                </c:pt>
                <c:pt idx="4">
                  <c:v>3.5079887708005446E-3</c:v>
                </c:pt>
                <c:pt idx="5">
                  <c:v>5.1470534722090136E-3</c:v>
                </c:pt>
                <c:pt idx="6">
                  <c:v>7.1852338221456502E-3</c:v>
                </c:pt>
                <c:pt idx="7">
                  <c:v>9.361953312820883E-3</c:v>
                </c:pt>
                <c:pt idx="8">
                  <c:v>1.1668193280582915E-2</c:v>
                </c:pt>
                <c:pt idx="9">
                  <c:v>1.4094455577651056E-2</c:v>
                </c:pt>
                <c:pt idx="10">
                  <c:v>1.66284958492669E-2</c:v>
                </c:pt>
                <c:pt idx="11">
                  <c:v>1.9257117869902089E-2</c:v>
                </c:pt>
              </c:numCache>
            </c:numRef>
          </c:val>
          <c:extLst>
            <c:ext xmlns:c16="http://schemas.microsoft.com/office/drawing/2014/chart" uri="{C3380CC4-5D6E-409C-BE32-E72D297353CC}">
              <c16:uniqueId val="{0000000A-3540-47BB-86C0-840D75E4C14E}"/>
            </c:ext>
          </c:extLst>
        </c:ser>
        <c:dLbls>
          <c:showLegendKey val="0"/>
          <c:showVal val="0"/>
          <c:showCatName val="0"/>
          <c:showSerName val="0"/>
          <c:showPercent val="0"/>
          <c:showBubbleSize val="0"/>
        </c:dLbls>
        <c:axId val="2128011360"/>
        <c:axId val="2128014112"/>
      </c:areaChart>
      <c:catAx>
        <c:axId val="21280113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014112"/>
        <c:crosses val="autoZero"/>
        <c:auto val="1"/>
        <c:lblAlgn val="ctr"/>
        <c:lblOffset val="100"/>
        <c:noMultiLvlLbl val="0"/>
      </c:catAx>
      <c:valAx>
        <c:axId val="21280141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01136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'B3.Banks'!$Z$160:$Z$171</c:f>
              <c:numCache>
                <c:formatCode>#,##0</c:formatCode>
                <c:ptCount val="12"/>
                <c:pt idx="0">
                  <c:v>18008.315293499028</c:v>
                </c:pt>
                <c:pt idx="1">
                  <c:v>14443.304305347405</c:v>
                </c:pt>
                <c:pt idx="2">
                  <c:v>11680.54172804587</c:v>
                </c:pt>
                <c:pt idx="3">
                  <c:v>9584.0013744560511</c:v>
                </c:pt>
                <c:pt idx="4">
                  <c:v>7963.743682937471</c:v>
                </c:pt>
                <c:pt idx="5">
                  <c:v>6639.5994297713987</c:v>
                </c:pt>
                <c:pt idx="6">
                  <c:v>5478.4554129985336</c:v>
                </c:pt>
                <c:pt idx="7">
                  <c:v>4399.9333370921859</c:v>
                </c:pt>
                <c:pt idx="8">
                  <c:v>3382.3082386018264</c:v>
                </c:pt>
                <c:pt idx="9">
                  <c:v>2450.8257800476672</c:v>
                </c:pt>
                <c:pt idx="10">
                  <c:v>1655.1858134526078</c:v>
                </c:pt>
                <c:pt idx="11">
                  <c:v>1036.26191599152</c:v>
                </c:pt>
              </c:numCache>
            </c:numRef>
          </c:val>
          <c:extLst>
            <c:ext xmlns:c16="http://schemas.microsoft.com/office/drawing/2014/chart" uri="{C3380CC4-5D6E-409C-BE32-E72D297353CC}">
              <c16:uniqueId val="{00000000-557A-4A61-A6B4-831C7EAA2081}"/>
            </c:ext>
          </c:extLst>
        </c:ser>
        <c:ser>
          <c:idx val="1"/>
          <c:order val="1"/>
          <c:tx>
            <c:strRef>
              <c:f>'B3.Banks'!$AA$5</c:f>
              <c:strCache>
                <c:ptCount val="1"/>
                <c:pt idx="0">
                  <c:v>HCFC-123</c:v>
                </c:pt>
              </c:strCache>
            </c:strRef>
          </c:tx>
          <c:spPr>
            <a:solidFill>
              <a:schemeClr val="accent2"/>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'B3.Banks'!$AA$160:$AA$171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57A-4A61-A6B4-831C7EAA2081}"/>
            </c:ext>
          </c:extLst>
        </c:ser>
        <c:ser>
          <c:idx val="2"/>
          <c:order val="2"/>
          <c:tx>
            <c:strRef>
              <c:f>'B3.Banks'!$AB$5</c:f>
              <c:strCache>
                <c:ptCount val="1"/>
                <c:pt idx="0">
                  <c:v>HFC-134a</c:v>
                </c:pt>
              </c:strCache>
            </c:strRef>
          </c:tx>
          <c:spPr>
            <a:solidFill>
              <a:schemeClr val="accent3"/>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'B3.Banks'!$AB$160:$AB$171</c:f>
              <c:numCache>
                <c:formatCode>#,##0</c:formatCode>
                <c:ptCount val="12"/>
                <c:pt idx="0">
                  <c:v>224148.38187486463</c:v>
                </c:pt>
                <c:pt idx="1">
                  <c:v>221297.07683996015</c:v>
                </c:pt>
                <c:pt idx="2">
                  <c:v>217244.53412629719</c:v>
                </c:pt>
                <c:pt idx="3">
                  <c:v>212132.99347658412</c:v>
                </c:pt>
                <c:pt idx="4">
                  <c:v>206093.74110577526</c:v>
                </c:pt>
                <c:pt idx="5">
                  <c:v>199245.20606416996</c:v>
                </c:pt>
                <c:pt idx="6">
                  <c:v>191701.21558952334</c:v>
                </c:pt>
                <c:pt idx="7">
                  <c:v>183025.41778963062</c:v>
                </c:pt>
                <c:pt idx="8">
                  <c:v>173396.62436125078</c:v>
                </c:pt>
                <c:pt idx="9">
                  <c:v>163033.54034915558</c:v>
                </c:pt>
                <c:pt idx="10">
                  <c:v>152192.07011041351</c:v>
                </c:pt>
                <c:pt idx="11">
                  <c:v>141146.77386567337</c:v>
                </c:pt>
              </c:numCache>
            </c:numRef>
          </c:val>
          <c:extLst>
            <c:ext xmlns:c16="http://schemas.microsoft.com/office/drawing/2014/chart" uri="{C3380CC4-5D6E-409C-BE32-E72D297353CC}">
              <c16:uniqueId val="{00000002-557A-4A61-A6B4-831C7EAA2081}"/>
            </c:ext>
          </c:extLst>
        </c:ser>
        <c:ser>
          <c:idx val="3"/>
          <c:order val="3"/>
          <c:tx>
            <c:strRef>
              <c:f>'B3.Banks'!$AC$5</c:f>
              <c:strCache>
                <c:ptCount val="1"/>
                <c:pt idx="0">
                  <c:v>HFC-404A</c:v>
                </c:pt>
              </c:strCache>
            </c:strRef>
          </c:tx>
          <c:spPr>
            <a:solidFill>
              <a:schemeClr val="accent4"/>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'B3.Banks'!$AC$160:$AC$171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57A-4A61-A6B4-831C7EAA2081}"/>
            </c:ext>
          </c:extLst>
        </c:ser>
        <c:ser>
          <c:idx val="4"/>
          <c:order val="4"/>
          <c:tx>
            <c:strRef>
              <c:f>'B3.Banks'!$AD$5</c:f>
              <c:strCache>
                <c:ptCount val="1"/>
                <c:pt idx="0">
                  <c:v>HFC-410A</c:v>
                </c:pt>
              </c:strCache>
            </c:strRef>
          </c:tx>
          <c:spPr>
            <a:solidFill>
              <a:schemeClr val="accent5"/>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'B3.Banks'!$AD$160:$AD$171</c:f>
              <c:numCache>
                <c:formatCode>#,##0</c:formatCode>
                <c:ptCount val="12"/>
                <c:pt idx="0">
                  <c:v>123453.81726057196</c:v>
                </c:pt>
                <c:pt idx="1">
                  <c:v>131623.00962561753</c:v>
                </c:pt>
                <c:pt idx="2">
                  <c:v>138720.1564027901</c:v>
                </c:pt>
                <c:pt idx="3">
                  <c:v>144584.05243253187</c:v>
                </c:pt>
                <c:pt idx="4">
                  <c:v>149034.28082474484</c:v>
                </c:pt>
                <c:pt idx="5">
                  <c:v>151945.81241809067</c:v>
                </c:pt>
                <c:pt idx="6">
                  <c:v>153139.85518075593</c:v>
                </c:pt>
                <c:pt idx="7">
                  <c:v>152489.4278287066</c:v>
                </c:pt>
                <c:pt idx="8">
                  <c:v>149928.63623109576</c:v>
                </c:pt>
                <c:pt idx="9">
                  <c:v>145441.76589617933</c:v>
                </c:pt>
                <c:pt idx="10">
                  <c:v>139042.52703693131</c:v>
                </c:pt>
                <c:pt idx="11">
                  <c:v>130805.72355617318</c:v>
                </c:pt>
              </c:numCache>
            </c:numRef>
          </c:val>
          <c:extLst>
            <c:ext xmlns:c16="http://schemas.microsoft.com/office/drawing/2014/chart" uri="{C3380CC4-5D6E-409C-BE32-E72D297353CC}">
              <c16:uniqueId val="{00000004-557A-4A61-A6B4-831C7EAA2081}"/>
            </c:ext>
          </c:extLst>
        </c:ser>
        <c:ser>
          <c:idx val="5"/>
          <c:order val="5"/>
          <c:tx>
            <c:strRef>
              <c:f>'B3.Banks'!$AE$5</c:f>
              <c:strCache>
                <c:ptCount val="1"/>
                <c:pt idx="0">
                  <c:v>HFC-407C</c:v>
                </c:pt>
              </c:strCache>
            </c:strRef>
          </c:tx>
          <c:spPr>
            <a:solidFill>
              <a:schemeClr val="accent6"/>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'B3.Banks'!$AE$160:$AE$171</c:f>
              <c:numCache>
                <c:formatCode>#,##0</c:formatCode>
                <c:ptCount val="12"/>
                <c:pt idx="0">
                  <c:v>459474.05334702163</c:v>
                </c:pt>
                <c:pt idx="1">
                  <c:v>471191.42374331661</c:v>
                </c:pt>
                <c:pt idx="2">
                  <c:v>478773.9508730594</c:v>
                </c:pt>
                <c:pt idx="3">
                  <c:v>482121.93417571706</c:v>
                </c:pt>
                <c:pt idx="4">
                  <c:v>481083.90988507785</c:v>
                </c:pt>
                <c:pt idx="5">
                  <c:v>475593.56615608558</c:v>
                </c:pt>
                <c:pt idx="6">
                  <c:v>465580.73493195587</c:v>
                </c:pt>
                <c:pt idx="7">
                  <c:v>451075.88552330708</c:v>
                </c:pt>
                <c:pt idx="8">
                  <c:v>432473.7448025879</c:v>
                </c:pt>
                <c:pt idx="9">
                  <c:v>410353.80648180575</c:v>
                </c:pt>
                <c:pt idx="10">
                  <c:v>385309.48734995269</c:v>
                </c:pt>
                <c:pt idx="11">
                  <c:v>357929.44145421876</c:v>
                </c:pt>
              </c:numCache>
            </c:numRef>
          </c:val>
          <c:extLst>
            <c:ext xmlns:c16="http://schemas.microsoft.com/office/drawing/2014/chart" uri="{C3380CC4-5D6E-409C-BE32-E72D297353CC}">
              <c16:uniqueId val="{00000005-557A-4A61-A6B4-831C7EAA2081}"/>
            </c:ext>
          </c:extLst>
        </c:ser>
        <c:ser>
          <c:idx val="6"/>
          <c:order val="6"/>
          <c:tx>
            <c:strRef>
              <c:f>'B3.Banks'!$AF$5</c:f>
              <c:strCache>
                <c:ptCount val="1"/>
                <c:pt idx="0">
                  <c:v>HFC-32</c:v>
                </c:pt>
              </c:strCache>
            </c:strRef>
          </c:tx>
          <c:spPr>
            <a:solidFill>
              <a:schemeClr val="accent1">
                <a:lumMod val="60000"/>
              </a:schemeClr>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'B3.Banks'!$AF$160:$AF$171</c:f>
              <c:numCache>
                <c:formatCode>#,##0</c:formatCode>
                <c:ptCount val="12"/>
                <c:pt idx="0">
                  <c:v>0</c:v>
                </c:pt>
                <c:pt idx="1">
                  <c:v>0</c:v>
                </c:pt>
                <c:pt idx="2">
                  <c:v>1875.2128937602431</c:v>
                </c:pt>
                <c:pt idx="3">
                  <c:v>5681.8950680800635</c:v>
                </c:pt>
                <c:pt idx="4">
                  <c:v>11477.568678104173</c:v>
                </c:pt>
                <c:pt idx="5">
                  <c:v>19321.046955431793</c:v>
                </c:pt>
                <c:pt idx="6">
                  <c:v>29272.459879278103</c:v>
                </c:pt>
                <c:pt idx="7">
                  <c:v>41366.450666460638</c:v>
                </c:pt>
                <c:pt idx="8">
                  <c:v>55638.211692567442</c:v>
                </c:pt>
                <c:pt idx="9">
                  <c:v>72123.38739900045</c:v>
                </c:pt>
                <c:pt idx="10">
                  <c:v>90857.479339911224</c:v>
                </c:pt>
                <c:pt idx="11">
                  <c:v>111873.24967708625</c:v>
                </c:pt>
              </c:numCache>
            </c:numRef>
          </c:val>
          <c:extLst>
            <c:ext xmlns:c16="http://schemas.microsoft.com/office/drawing/2014/chart" uri="{C3380CC4-5D6E-409C-BE32-E72D297353CC}">
              <c16:uniqueId val="{00000006-557A-4A61-A6B4-831C7EAA2081}"/>
            </c:ext>
          </c:extLst>
        </c:ser>
        <c:ser>
          <c:idx val="7"/>
          <c:order val="7"/>
          <c:tx>
            <c:strRef>
              <c:f>'B3.Banks'!$AG$5</c:f>
              <c:strCache>
                <c:ptCount val="1"/>
                <c:pt idx="0">
                  <c:v>HFC-Mix</c:v>
                </c:pt>
              </c:strCache>
            </c:strRef>
          </c:tx>
          <c:spPr>
            <a:solidFill>
              <a:schemeClr val="accent2">
                <a:lumMod val="60000"/>
              </a:schemeClr>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'B3.Banks'!$AG$160:$AG$171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57A-4A61-A6B4-831C7EAA2081}"/>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'B3.Banks'!$AH$160:$AH$171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557A-4A61-A6B4-831C7EAA2081}"/>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'B3.Banks'!$AI$160:$AI$171</c:f>
              <c:numCache>
                <c:formatCode>#,##0</c:formatCode>
                <c:ptCount val="12"/>
                <c:pt idx="0">
                  <c:v>0</c:v>
                </c:pt>
                <c:pt idx="1">
                  <c:v>0</c:v>
                </c:pt>
                <c:pt idx="2">
                  <c:v>1018.2065645791105</c:v>
                </c:pt>
                <c:pt idx="3">
                  <c:v>3049.4449724512292</c:v>
                </c:pt>
                <c:pt idx="4">
                  <c:v>6088.6677185609906</c:v>
                </c:pt>
                <c:pt idx="5">
                  <c:v>10130.955394676925</c:v>
                </c:pt>
                <c:pt idx="6">
                  <c:v>15171.517591450049</c:v>
                </c:pt>
                <c:pt idx="7">
                  <c:v>21641.968693328618</c:v>
                </c:pt>
                <c:pt idx="8">
                  <c:v>29520.923153724882</c:v>
                </c:pt>
                <c:pt idx="9">
                  <c:v>38787.191446856988</c:v>
                </c:pt>
                <c:pt idx="10">
                  <c:v>49419.748376064519</c:v>
                </c:pt>
                <c:pt idx="11">
                  <c:v>61397.600802476532</c:v>
                </c:pt>
              </c:numCache>
            </c:numRef>
          </c:val>
          <c:extLst>
            <c:ext xmlns:c16="http://schemas.microsoft.com/office/drawing/2014/chart" uri="{C3380CC4-5D6E-409C-BE32-E72D297353CC}">
              <c16:uniqueId val="{00000009-557A-4A61-A6B4-831C7EAA2081}"/>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'B3.Banks'!$AJ$160:$AJ$171</c:f>
              <c:numCache>
                <c:formatCode>#,##0</c:formatCode>
                <c:ptCount val="12"/>
                <c:pt idx="0">
                  <c:v>0</c:v>
                </c:pt>
                <c:pt idx="1">
                  <c:v>0</c:v>
                </c:pt>
                <c:pt idx="2">
                  <c:v>161.65093319644552</c:v>
                </c:pt>
                <c:pt idx="3">
                  <c:v>487.3042584250901</c:v>
                </c:pt>
                <c:pt idx="4">
                  <c:v>979.38094852670406</c:v>
                </c:pt>
                <c:pt idx="5">
                  <c:v>1640.3727670309338</c:v>
                </c:pt>
                <c:pt idx="6">
                  <c:v>2472.8435637557827</c:v>
                </c:pt>
                <c:pt idx="7">
                  <c:v>3704.0038712493447</c:v>
                </c:pt>
                <c:pt idx="8">
                  <c:v>5333.9213374529572</c:v>
                </c:pt>
                <c:pt idx="9">
                  <c:v>7362.6856815147767</c:v>
                </c:pt>
                <c:pt idx="10">
                  <c:v>9790.3782613991734</c:v>
                </c:pt>
                <c:pt idx="11">
                  <c:v>12616.941083501031</c:v>
                </c:pt>
              </c:numCache>
            </c:numRef>
          </c:val>
          <c:extLst>
            <c:ext xmlns:c16="http://schemas.microsoft.com/office/drawing/2014/chart" uri="{C3380CC4-5D6E-409C-BE32-E72D297353CC}">
              <c16:uniqueId val="{0000000A-557A-4A61-A6B4-831C7EAA2081}"/>
            </c:ext>
          </c:extLst>
        </c:ser>
        <c:dLbls>
          <c:showLegendKey val="0"/>
          <c:showVal val="0"/>
          <c:showCatName val="0"/>
          <c:showSerName val="0"/>
          <c:showPercent val="0"/>
          <c:showBubbleSize val="0"/>
        </c:dLbls>
        <c:axId val="2128074912"/>
        <c:axId val="2128077664"/>
      </c:areaChart>
      <c:catAx>
        <c:axId val="21280749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077664"/>
        <c:crosses val="autoZero"/>
        <c:auto val="1"/>
        <c:lblAlgn val="ctr"/>
        <c:lblOffset val="100"/>
        <c:noMultiLvlLbl val="0"/>
      </c:catAx>
      <c:valAx>
        <c:axId val="21280776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07491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'B3.Banks'!$AN$160:$AN$171</c:f>
              <c:numCache>
                <c:formatCode>#,##0.000</c:formatCode>
                <c:ptCount val="12"/>
                <c:pt idx="0">
                  <c:v>3.2595050681233244E-2</c:v>
                </c:pt>
                <c:pt idx="1">
                  <c:v>2.6142380792678804E-2</c:v>
                </c:pt>
                <c:pt idx="2">
                  <c:v>2.1141780527763023E-2</c:v>
                </c:pt>
                <c:pt idx="3">
                  <c:v>1.7347042487765453E-2</c:v>
                </c:pt>
                <c:pt idx="4">
                  <c:v>1.4414376066116823E-2</c:v>
                </c:pt>
                <c:pt idx="5">
                  <c:v>1.2017674967886232E-2</c:v>
                </c:pt>
                <c:pt idx="6">
                  <c:v>9.9160042975273456E-3</c:v>
                </c:pt>
                <c:pt idx="7">
                  <c:v>7.9638793401368563E-3</c:v>
                </c:pt>
                <c:pt idx="8">
                  <c:v>6.1219779118693064E-3</c:v>
                </c:pt>
                <c:pt idx="9">
                  <c:v>4.435994661886278E-3</c:v>
                </c:pt>
                <c:pt idx="10">
                  <c:v>2.9958863223492199E-3</c:v>
                </c:pt>
                <c:pt idx="11">
                  <c:v>1.8756340679446511E-3</c:v>
                </c:pt>
              </c:numCache>
            </c:numRef>
          </c:val>
          <c:extLst>
            <c:ext xmlns:c16="http://schemas.microsoft.com/office/drawing/2014/chart" uri="{C3380CC4-5D6E-409C-BE32-E72D297353CC}">
              <c16:uniqueId val="{00000000-1C38-4384-89CA-38643690C88A}"/>
            </c:ext>
          </c:extLst>
        </c:ser>
        <c:ser>
          <c:idx val="1"/>
          <c:order val="1"/>
          <c:tx>
            <c:strRef>
              <c:f>'B3.Banks'!$AO$5</c:f>
              <c:strCache>
                <c:ptCount val="1"/>
                <c:pt idx="0">
                  <c:v>HCFC-123</c:v>
                </c:pt>
              </c:strCache>
            </c:strRef>
          </c:tx>
          <c:spPr>
            <a:solidFill>
              <a:schemeClr val="accent2"/>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'B3.Banks'!$AO$160:$AO$171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C38-4384-89CA-38643690C88A}"/>
            </c:ext>
          </c:extLst>
        </c:ser>
        <c:ser>
          <c:idx val="2"/>
          <c:order val="2"/>
          <c:tx>
            <c:strRef>
              <c:f>'B3.Banks'!$AP$5</c:f>
              <c:strCache>
                <c:ptCount val="1"/>
                <c:pt idx="0">
                  <c:v>HFC-134a</c:v>
                </c:pt>
              </c:strCache>
            </c:strRef>
          </c:tx>
          <c:spPr>
            <a:solidFill>
              <a:schemeClr val="accent3"/>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'B3.Banks'!$AP$160:$AP$171</c:f>
              <c:numCache>
                <c:formatCode>#,##0.000</c:formatCode>
                <c:ptCount val="12"/>
                <c:pt idx="0">
                  <c:v>0.32053218608105644</c:v>
                </c:pt>
                <c:pt idx="1">
                  <c:v>0.31645481988114305</c:v>
                </c:pt>
                <c:pt idx="2">
                  <c:v>0.31065968380060499</c:v>
                </c:pt>
                <c:pt idx="3">
                  <c:v>0.30335018067151531</c:v>
                </c:pt>
                <c:pt idx="4">
                  <c:v>0.29471404978125865</c:v>
                </c:pt>
                <c:pt idx="5">
                  <c:v>0.28492064467176303</c:v>
                </c:pt>
                <c:pt idx="6">
                  <c:v>0.27413273829301837</c:v>
                </c:pt>
                <c:pt idx="7">
                  <c:v>0.26172634743917178</c:v>
                </c:pt>
                <c:pt idx="8">
                  <c:v>0.24795717283658861</c:v>
                </c:pt>
                <c:pt idx="9">
                  <c:v>0.23313796269929249</c:v>
                </c:pt>
                <c:pt idx="10">
                  <c:v>0.21763466025789133</c:v>
                </c:pt>
                <c:pt idx="11">
                  <c:v>0.20183988662791291</c:v>
                </c:pt>
              </c:numCache>
            </c:numRef>
          </c:val>
          <c:extLst>
            <c:ext xmlns:c16="http://schemas.microsoft.com/office/drawing/2014/chart" uri="{C3380CC4-5D6E-409C-BE32-E72D297353CC}">
              <c16:uniqueId val="{00000002-1C38-4384-89CA-38643690C88A}"/>
            </c:ext>
          </c:extLst>
        </c:ser>
        <c:ser>
          <c:idx val="3"/>
          <c:order val="3"/>
          <c:tx>
            <c:strRef>
              <c:f>'B3.Banks'!$AQ$5</c:f>
              <c:strCache>
                <c:ptCount val="1"/>
                <c:pt idx="0">
                  <c:v>HFC-404A</c:v>
                </c:pt>
              </c:strCache>
            </c:strRef>
          </c:tx>
          <c:spPr>
            <a:solidFill>
              <a:schemeClr val="accent4"/>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'B3.Banks'!$AQ$160:$AQ$171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C38-4384-89CA-38643690C88A}"/>
            </c:ext>
          </c:extLst>
        </c:ser>
        <c:ser>
          <c:idx val="4"/>
          <c:order val="4"/>
          <c:tx>
            <c:strRef>
              <c:f>'B3.Banks'!$AR$5</c:f>
              <c:strCache>
                <c:ptCount val="1"/>
                <c:pt idx="0">
                  <c:v>HFC-410A</c:v>
                </c:pt>
              </c:strCache>
            </c:strRef>
          </c:tx>
          <c:spPr>
            <a:solidFill>
              <a:schemeClr val="accent5"/>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'B3.Banks'!$AR$160:$AR$171</c:f>
              <c:numCache>
                <c:formatCode>#,##0.000</c:formatCode>
                <c:ptCount val="12"/>
                <c:pt idx="0">
                  <c:v>0.25777157044007426</c:v>
                </c:pt>
                <c:pt idx="1">
                  <c:v>0.27482884409828945</c:v>
                </c:pt>
                <c:pt idx="2">
                  <c:v>0.28964768656902573</c:v>
                </c:pt>
                <c:pt idx="3">
                  <c:v>0.30189150147912658</c:v>
                </c:pt>
                <c:pt idx="4">
                  <c:v>0.31118357836206723</c:v>
                </c:pt>
                <c:pt idx="5">
                  <c:v>0.31726285632897333</c:v>
                </c:pt>
                <c:pt idx="6">
                  <c:v>0.31975601761741834</c:v>
                </c:pt>
                <c:pt idx="7">
                  <c:v>0.31839792530633937</c:v>
                </c:pt>
                <c:pt idx="8">
                  <c:v>0.31305099245052798</c:v>
                </c:pt>
                <c:pt idx="9">
                  <c:v>0.30368240719122241</c:v>
                </c:pt>
                <c:pt idx="10">
                  <c:v>0.29032079645311254</c:v>
                </c:pt>
                <c:pt idx="11">
                  <c:v>0.27312235078528957</c:v>
                </c:pt>
              </c:numCache>
            </c:numRef>
          </c:val>
          <c:extLst>
            <c:ext xmlns:c16="http://schemas.microsoft.com/office/drawing/2014/chart" uri="{C3380CC4-5D6E-409C-BE32-E72D297353CC}">
              <c16:uniqueId val="{00000004-1C38-4384-89CA-38643690C88A}"/>
            </c:ext>
          </c:extLst>
        </c:ser>
        <c:ser>
          <c:idx val="5"/>
          <c:order val="5"/>
          <c:tx>
            <c:strRef>
              <c:f>'B3.Banks'!$AS$5</c:f>
              <c:strCache>
                <c:ptCount val="1"/>
                <c:pt idx="0">
                  <c:v>HFC-407C</c:v>
                </c:pt>
              </c:strCache>
            </c:strRef>
          </c:tx>
          <c:spPr>
            <a:solidFill>
              <a:schemeClr val="accent6"/>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'B3.Banks'!$AS$160:$AS$171</c:f>
              <c:numCache>
                <c:formatCode>#,##0.000</c:formatCode>
                <c:ptCount val="12"/>
                <c:pt idx="0">
                  <c:v>0.81510697063761639</c:v>
                </c:pt>
                <c:pt idx="1">
                  <c:v>0.83589358572064365</c:v>
                </c:pt>
                <c:pt idx="2">
                  <c:v>0.84934498884880738</c:v>
                </c:pt>
                <c:pt idx="3">
                  <c:v>0.85528431122772208</c:v>
                </c:pt>
                <c:pt idx="4">
                  <c:v>0.85344285613612803</c:v>
                </c:pt>
                <c:pt idx="5">
                  <c:v>0.84370298636089591</c:v>
                </c:pt>
                <c:pt idx="6">
                  <c:v>0.82594022376928977</c:v>
                </c:pt>
                <c:pt idx="7">
                  <c:v>0.80020862091834677</c:v>
                </c:pt>
                <c:pt idx="8">
                  <c:v>0.76720842327979089</c:v>
                </c:pt>
                <c:pt idx="9">
                  <c:v>0.72796765269872343</c:v>
                </c:pt>
                <c:pt idx="10">
                  <c:v>0.68353903055881604</c:v>
                </c:pt>
                <c:pt idx="11">
                  <c:v>0.63496682913978408</c:v>
                </c:pt>
              </c:numCache>
            </c:numRef>
          </c:val>
          <c:extLst>
            <c:ext xmlns:c16="http://schemas.microsoft.com/office/drawing/2014/chart" uri="{C3380CC4-5D6E-409C-BE32-E72D297353CC}">
              <c16:uniqueId val="{00000005-1C38-4384-89CA-38643690C88A}"/>
            </c:ext>
          </c:extLst>
        </c:ser>
        <c:ser>
          <c:idx val="6"/>
          <c:order val="6"/>
          <c:tx>
            <c:strRef>
              <c:f>'B3.Banks'!$AT$5</c:f>
              <c:strCache>
                <c:ptCount val="1"/>
                <c:pt idx="0">
                  <c:v>HFC-32</c:v>
                </c:pt>
              </c:strCache>
            </c:strRef>
          </c:tx>
          <c:spPr>
            <a:solidFill>
              <a:schemeClr val="accent1">
                <a:lumMod val="60000"/>
              </a:schemeClr>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'B3.Banks'!$AT$160:$AT$171</c:f>
              <c:numCache>
                <c:formatCode>#,##0.000</c:formatCode>
                <c:ptCount val="12"/>
                <c:pt idx="0">
                  <c:v>0</c:v>
                </c:pt>
                <c:pt idx="1">
                  <c:v>0</c:v>
                </c:pt>
                <c:pt idx="2">
                  <c:v>1.265768703288164E-3</c:v>
                </c:pt>
                <c:pt idx="3">
                  <c:v>3.8352791709540431E-3</c:v>
                </c:pt>
                <c:pt idx="4">
                  <c:v>7.7473588577203177E-3</c:v>
                </c:pt>
                <c:pt idx="5">
                  <c:v>1.3041706694916461E-2</c:v>
                </c:pt>
                <c:pt idx="6">
                  <c:v>1.9758910418512722E-2</c:v>
                </c:pt>
                <c:pt idx="7">
                  <c:v>2.792235419986093E-2</c:v>
                </c:pt>
                <c:pt idx="8">
                  <c:v>3.7555792892483023E-2</c:v>
                </c:pt>
                <c:pt idx="9">
                  <c:v>4.8683286494325302E-2</c:v>
                </c:pt>
                <c:pt idx="10">
                  <c:v>6.1328798554440074E-2</c:v>
                </c:pt>
                <c:pt idx="11">
                  <c:v>7.5514443532033224E-2</c:v>
                </c:pt>
              </c:numCache>
            </c:numRef>
          </c:val>
          <c:extLst>
            <c:ext xmlns:c16="http://schemas.microsoft.com/office/drawing/2014/chart" uri="{C3380CC4-5D6E-409C-BE32-E72D297353CC}">
              <c16:uniqueId val="{00000006-1C38-4384-89CA-38643690C88A}"/>
            </c:ext>
          </c:extLst>
        </c:ser>
        <c:ser>
          <c:idx val="7"/>
          <c:order val="7"/>
          <c:tx>
            <c:strRef>
              <c:f>'B3.Banks'!$AU$5</c:f>
              <c:strCache>
                <c:ptCount val="1"/>
                <c:pt idx="0">
                  <c:v>HFC-Mix</c:v>
                </c:pt>
              </c:strCache>
            </c:strRef>
          </c:tx>
          <c:spPr>
            <a:solidFill>
              <a:schemeClr val="accent2">
                <a:lumMod val="60000"/>
              </a:schemeClr>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'B3.Banks'!$AU$160:$AU$171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C38-4384-89CA-38643690C88A}"/>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'B3.Banks'!$AV$160:$AV$171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C38-4384-89CA-38643690C88A}"/>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'B3.Banks'!$AW$160:$AW$171</c:f>
              <c:numCache>
                <c:formatCode>#,##0.000</c:formatCode>
                <c:ptCount val="12"/>
                <c:pt idx="0">
                  <c:v>0</c:v>
                </c:pt>
                <c:pt idx="1">
                  <c:v>0</c:v>
                </c:pt>
                <c:pt idx="2">
                  <c:v>5.0910328228955524E-4</c:v>
                </c:pt>
                <c:pt idx="3">
                  <c:v>1.5247224862256145E-3</c:v>
                </c:pt>
                <c:pt idx="4">
                  <c:v>3.0443338592804955E-3</c:v>
                </c:pt>
                <c:pt idx="5">
                  <c:v>5.0654776973384627E-3</c:v>
                </c:pt>
                <c:pt idx="6">
                  <c:v>7.5857587957250247E-3</c:v>
                </c:pt>
                <c:pt idx="7">
                  <c:v>1.0820984346664309E-2</c:v>
                </c:pt>
                <c:pt idx="8">
                  <c:v>1.4760461576862441E-2</c:v>
                </c:pt>
                <c:pt idx="9">
                  <c:v>1.9393595723428494E-2</c:v>
                </c:pt>
                <c:pt idx="10">
                  <c:v>2.470987418803226E-2</c:v>
                </c:pt>
                <c:pt idx="11">
                  <c:v>3.0698800401238267E-2</c:v>
                </c:pt>
              </c:numCache>
            </c:numRef>
          </c:val>
          <c:extLst>
            <c:ext xmlns:c16="http://schemas.microsoft.com/office/drawing/2014/chart" uri="{C3380CC4-5D6E-409C-BE32-E72D297353CC}">
              <c16:uniqueId val="{00000009-1C38-4384-89CA-38643690C88A}"/>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'B3.Banks'!$AX$160:$AX$171</c:f>
              <c:numCache>
                <c:formatCode>#,##0.000</c:formatCode>
                <c:ptCount val="12"/>
                <c:pt idx="0">
                  <c:v>0</c:v>
                </c:pt>
                <c:pt idx="1">
                  <c:v>0</c:v>
                </c:pt>
                <c:pt idx="2">
                  <c:v>6.4660373278578205E-7</c:v>
                </c:pt>
                <c:pt idx="3">
                  <c:v>1.9492170337003605E-6</c:v>
                </c:pt>
                <c:pt idx="4">
                  <c:v>3.9175237941068158E-6</c:v>
                </c:pt>
                <c:pt idx="5">
                  <c:v>6.5614910681237354E-6</c:v>
                </c:pt>
                <c:pt idx="6">
                  <c:v>9.8913742550231301E-6</c:v>
                </c:pt>
                <c:pt idx="7">
                  <c:v>1.4816015484997379E-5</c:v>
                </c:pt>
                <c:pt idx="8">
                  <c:v>2.1335685349811829E-5</c:v>
                </c:pt>
                <c:pt idx="9">
                  <c:v>2.9450742726059106E-5</c:v>
                </c:pt>
                <c:pt idx="10">
                  <c:v>3.9161513045596695E-5</c:v>
                </c:pt>
                <c:pt idx="11">
                  <c:v>5.0467764334004125E-5</c:v>
                </c:pt>
              </c:numCache>
            </c:numRef>
          </c:val>
          <c:extLst>
            <c:ext xmlns:c16="http://schemas.microsoft.com/office/drawing/2014/chart" uri="{C3380CC4-5D6E-409C-BE32-E72D297353CC}">
              <c16:uniqueId val="{0000000A-1C38-4384-89CA-38643690C88A}"/>
            </c:ext>
          </c:extLst>
        </c:ser>
        <c:dLbls>
          <c:showLegendKey val="0"/>
          <c:showVal val="0"/>
          <c:showCatName val="0"/>
          <c:showSerName val="0"/>
          <c:showPercent val="0"/>
          <c:showBubbleSize val="0"/>
        </c:dLbls>
        <c:axId val="2128139760"/>
        <c:axId val="2128142512"/>
      </c:areaChart>
      <c:catAx>
        <c:axId val="21281397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142512"/>
        <c:crosses val="autoZero"/>
        <c:auto val="1"/>
        <c:lblAlgn val="ctr"/>
        <c:lblOffset val="100"/>
        <c:noMultiLvlLbl val="0"/>
      </c:catAx>
      <c:valAx>
        <c:axId val="21281425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13976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'B3.Banks'!$Z$182:$Z$193</c:f>
              <c:numCache>
                <c:formatCode>#,##0</c:formatCode>
                <c:ptCount val="12"/>
                <c:pt idx="0">
                  <c:v>18008.315293499028</c:v>
                </c:pt>
                <c:pt idx="1">
                  <c:v>14443.304305347405</c:v>
                </c:pt>
                <c:pt idx="2">
                  <c:v>11680.54172804587</c:v>
                </c:pt>
                <c:pt idx="3">
                  <c:v>9584.0013744560511</c:v>
                </c:pt>
                <c:pt idx="4">
                  <c:v>7963.743682937471</c:v>
                </c:pt>
                <c:pt idx="5">
                  <c:v>6639.5994297713987</c:v>
                </c:pt>
                <c:pt idx="6">
                  <c:v>5478.4554129985336</c:v>
                </c:pt>
                <c:pt idx="7">
                  <c:v>4399.9333370921859</c:v>
                </c:pt>
                <c:pt idx="8">
                  <c:v>3382.3082386018264</c:v>
                </c:pt>
                <c:pt idx="9">
                  <c:v>2450.8257800476672</c:v>
                </c:pt>
                <c:pt idx="10">
                  <c:v>1655.1858134526078</c:v>
                </c:pt>
                <c:pt idx="11">
                  <c:v>1036.26191599152</c:v>
                </c:pt>
              </c:numCache>
            </c:numRef>
          </c:val>
          <c:extLst>
            <c:ext xmlns:c16="http://schemas.microsoft.com/office/drawing/2014/chart" uri="{C3380CC4-5D6E-409C-BE32-E72D297353CC}">
              <c16:uniqueId val="{00000000-B0A1-419C-AF2B-F97D8B47FC38}"/>
            </c:ext>
          </c:extLst>
        </c:ser>
        <c:ser>
          <c:idx val="1"/>
          <c:order val="1"/>
          <c:tx>
            <c:strRef>
              <c:f>'B3.Banks'!$AA$5</c:f>
              <c:strCache>
                <c:ptCount val="1"/>
                <c:pt idx="0">
                  <c:v>HCFC-123</c:v>
                </c:pt>
              </c:strCache>
            </c:strRef>
          </c:tx>
          <c:spPr>
            <a:solidFill>
              <a:schemeClr val="accent2"/>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'B3.Banks'!$AA$182:$AA$193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0A1-419C-AF2B-F97D8B47FC38}"/>
            </c:ext>
          </c:extLst>
        </c:ser>
        <c:ser>
          <c:idx val="2"/>
          <c:order val="2"/>
          <c:tx>
            <c:strRef>
              <c:f>'B3.Banks'!$AB$5</c:f>
              <c:strCache>
                <c:ptCount val="1"/>
                <c:pt idx="0">
                  <c:v>HFC-134a</c:v>
                </c:pt>
              </c:strCache>
            </c:strRef>
          </c:tx>
          <c:spPr>
            <a:solidFill>
              <a:schemeClr val="accent3"/>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'B3.Banks'!$AB$182:$AB$193</c:f>
              <c:numCache>
                <c:formatCode>#,##0</c:formatCode>
                <c:ptCount val="12"/>
                <c:pt idx="0">
                  <c:v>10415640.812205151</c:v>
                </c:pt>
                <c:pt idx="1">
                  <c:v>10185897.493331416</c:v>
                </c:pt>
                <c:pt idx="2">
                  <c:v>10051113.147227928</c:v>
                </c:pt>
                <c:pt idx="3">
                  <c:v>9824597.7009756733</c:v>
                </c:pt>
                <c:pt idx="4">
                  <c:v>9504958.6856952384</c:v>
                </c:pt>
                <c:pt idx="5">
                  <c:v>9089638.0017433893</c:v>
                </c:pt>
                <c:pt idx="6">
                  <c:v>8587108.8105569892</c:v>
                </c:pt>
                <c:pt idx="7">
                  <c:v>8042282.641705147</c:v>
                </c:pt>
                <c:pt idx="8">
                  <c:v>7474943.3138066242</c:v>
                </c:pt>
                <c:pt idx="9">
                  <c:v>6882204.9797253208</c:v>
                </c:pt>
                <c:pt idx="10">
                  <c:v>6265885.5409723828</c:v>
                </c:pt>
                <c:pt idx="11">
                  <c:v>5629494.7258355264</c:v>
                </c:pt>
              </c:numCache>
            </c:numRef>
          </c:val>
          <c:extLst>
            <c:ext xmlns:c16="http://schemas.microsoft.com/office/drawing/2014/chart" uri="{C3380CC4-5D6E-409C-BE32-E72D297353CC}">
              <c16:uniqueId val="{00000002-B0A1-419C-AF2B-F97D8B47FC38}"/>
            </c:ext>
          </c:extLst>
        </c:ser>
        <c:ser>
          <c:idx val="3"/>
          <c:order val="3"/>
          <c:tx>
            <c:strRef>
              <c:f>'B3.Banks'!$AC$5</c:f>
              <c:strCache>
                <c:ptCount val="1"/>
                <c:pt idx="0">
                  <c:v>HFC-404A</c:v>
                </c:pt>
              </c:strCache>
            </c:strRef>
          </c:tx>
          <c:spPr>
            <a:solidFill>
              <a:schemeClr val="accent4"/>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'B3.Banks'!$AC$182:$AC$193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0A1-419C-AF2B-F97D8B47FC38}"/>
            </c:ext>
          </c:extLst>
        </c:ser>
        <c:ser>
          <c:idx val="4"/>
          <c:order val="4"/>
          <c:tx>
            <c:strRef>
              <c:f>'B3.Banks'!$AD$5</c:f>
              <c:strCache>
                <c:ptCount val="1"/>
                <c:pt idx="0">
                  <c:v>HFC-410A</c:v>
                </c:pt>
              </c:strCache>
            </c:strRef>
          </c:tx>
          <c:spPr>
            <a:solidFill>
              <a:schemeClr val="accent5"/>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'B3.Banks'!$AD$182:$AD$193</c:f>
              <c:numCache>
                <c:formatCode>#,##0</c:formatCode>
                <c:ptCount val="12"/>
                <c:pt idx="0">
                  <c:v>123453.81726057196</c:v>
                </c:pt>
                <c:pt idx="1">
                  <c:v>131623.00962561753</c:v>
                </c:pt>
                <c:pt idx="2">
                  <c:v>138720.1564027901</c:v>
                </c:pt>
                <c:pt idx="3">
                  <c:v>144584.05243253187</c:v>
                </c:pt>
                <c:pt idx="4">
                  <c:v>149034.28082474484</c:v>
                </c:pt>
                <c:pt idx="5">
                  <c:v>151945.81241809067</c:v>
                </c:pt>
                <c:pt idx="6">
                  <c:v>153139.85518075593</c:v>
                </c:pt>
                <c:pt idx="7">
                  <c:v>152489.4278287066</c:v>
                </c:pt>
                <c:pt idx="8">
                  <c:v>149928.63623109576</c:v>
                </c:pt>
                <c:pt idx="9">
                  <c:v>145441.76589617933</c:v>
                </c:pt>
                <c:pt idx="10">
                  <c:v>139042.52703693131</c:v>
                </c:pt>
                <c:pt idx="11">
                  <c:v>130805.72355617318</c:v>
                </c:pt>
              </c:numCache>
            </c:numRef>
          </c:val>
          <c:extLst>
            <c:ext xmlns:c16="http://schemas.microsoft.com/office/drawing/2014/chart" uri="{C3380CC4-5D6E-409C-BE32-E72D297353CC}">
              <c16:uniqueId val="{00000004-B0A1-419C-AF2B-F97D8B47FC38}"/>
            </c:ext>
          </c:extLst>
        </c:ser>
        <c:ser>
          <c:idx val="5"/>
          <c:order val="5"/>
          <c:tx>
            <c:strRef>
              <c:f>'B3.Banks'!$AE$5</c:f>
              <c:strCache>
                <c:ptCount val="1"/>
                <c:pt idx="0">
                  <c:v>HFC-407C</c:v>
                </c:pt>
              </c:strCache>
            </c:strRef>
          </c:tx>
          <c:spPr>
            <a:solidFill>
              <a:schemeClr val="accent6"/>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'B3.Banks'!$AE$182:$AE$193</c:f>
              <c:numCache>
                <c:formatCode>#,##0</c:formatCode>
                <c:ptCount val="12"/>
                <c:pt idx="0">
                  <c:v>459474.05334702163</c:v>
                </c:pt>
                <c:pt idx="1">
                  <c:v>471191.42374331661</c:v>
                </c:pt>
                <c:pt idx="2">
                  <c:v>478773.9508730594</c:v>
                </c:pt>
                <c:pt idx="3">
                  <c:v>482121.93417571706</c:v>
                </c:pt>
                <c:pt idx="4">
                  <c:v>481083.90988507785</c:v>
                </c:pt>
                <c:pt idx="5">
                  <c:v>475593.56615608558</c:v>
                </c:pt>
                <c:pt idx="6">
                  <c:v>465580.73493195587</c:v>
                </c:pt>
                <c:pt idx="7">
                  <c:v>451075.88552330708</c:v>
                </c:pt>
                <c:pt idx="8">
                  <c:v>432473.7448025879</c:v>
                </c:pt>
                <c:pt idx="9">
                  <c:v>410353.80648180575</c:v>
                </c:pt>
                <c:pt idx="10">
                  <c:v>385309.48734995269</c:v>
                </c:pt>
                <c:pt idx="11">
                  <c:v>357929.44145421876</c:v>
                </c:pt>
              </c:numCache>
            </c:numRef>
          </c:val>
          <c:extLst>
            <c:ext xmlns:c16="http://schemas.microsoft.com/office/drawing/2014/chart" uri="{C3380CC4-5D6E-409C-BE32-E72D297353CC}">
              <c16:uniqueId val="{00000005-B0A1-419C-AF2B-F97D8B47FC38}"/>
            </c:ext>
          </c:extLst>
        </c:ser>
        <c:ser>
          <c:idx val="6"/>
          <c:order val="6"/>
          <c:tx>
            <c:strRef>
              <c:f>'B3.Banks'!$AF$5</c:f>
              <c:strCache>
                <c:ptCount val="1"/>
                <c:pt idx="0">
                  <c:v>HFC-32</c:v>
                </c:pt>
              </c:strCache>
            </c:strRef>
          </c:tx>
          <c:spPr>
            <a:solidFill>
              <a:schemeClr val="accent1">
                <a:lumMod val="60000"/>
              </a:schemeClr>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'B3.Banks'!$AF$182:$AF$193</c:f>
              <c:numCache>
                <c:formatCode>#,##0</c:formatCode>
                <c:ptCount val="12"/>
                <c:pt idx="0">
                  <c:v>0</c:v>
                </c:pt>
                <c:pt idx="1">
                  <c:v>0</c:v>
                </c:pt>
                <c:pt idx="2">
                  <c:v>1875.2128937602431</c:v>
                </c:pt>
                <c:pt idx="3">
                  <c:v>5681.8950680800635</c:v>
                </c:pt>
                <c:pt idx="4">
                  <c:v>11477.568678104173</c:v>
                </c:pt>
                <c:pt idx="5">
                  <c:v>19321.046955431793</c:v>
                </c:pt>
                <c:pt idx="6">
                  <c:v>29272.459879278103</c:v>
                </c:pt>
                <c:pt idx="7">
                  <c:v>41366.450666460638</c:v>
                </c:pt>
                <c:pt idx="8">
                  <c:v>55638.211692567442</c:v>
                </c:pt>
                <c:pt idx="9">
                  <c:v>72123.38739900045</c:v>
                </c:pt>
                <c:pt idx="10">
                  <c:v>90857.479339911224</c:v>
                </c:pt>
                <c:pt idx="11">
                  <c:v>111873.24967708625</c:v>
                </c:pt>
              </c:numCache>
            </c:numRef>
          </c:val>
          <c:extLst>
            <c:ext xmlns:c16="http://schemas.microsoft.com/office/drawing/2014/chart" uri="{C3380CC4-5D6E-409C-BE32-E72D297353CC}">
              <c16:uniqueId val="{00000006-B0A1-419C-AF2B-F97D8B47FC38}"/>
            </c:ext>
          </c:extLst>
        </c:ser>
        <c:ser>
          <c:idx val="7"/>
          <c:order val="7"/>
          <c:tx>
            <c:strRef>
              <c:f>'B3.Banks'!$AG$5</c:f>
              <c:strCache>
                <c:ptCount val="1"/>
                <c:pt idx="0">
                  <c:v>HFC-Mix</c:v>
                </c:pt>
              </c:strCache>
            </c:strRef>
          </c:tx>
          <c:spPr>
            <a:solidFill>
              <a:schemeClr val="accent2">
                <a:lumMod val="60000"/>
              </a:schemeClr>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'B3.Banks'!$AG$182:$AG$193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B0A1-419C-AF2B-F97D8B47FC38}"/>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'B3.Banks'!$AH$182:$AH$193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B0A1-419C-AF2B-F97D8B47FC38}"/>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'B3.Banks'!$AI$182:$AI$193</c:f>
              <c:numCache>
                <c:formatCode>#,##0</c:formatCode>
                <c:ptCount val="12"/>
                <c:pt idx="0">
                  <c:v>0</c:v>
                </c:pt>
                <c:pt idx="1">
                  <c:v>0</c:v>
                </c:pt>
                <c:pt idx="2">
                  <c:v>1018.2065645791105</c:v>
                </c:pt>
                <c:pt idx="3">
                  <c:v>3049.4449724512292</c:v>
                </c:pt>
                <c:pt idx="4">
                  <c:v>6088.6677185609906</c:v>
                </c:pt>
                <c:pt idx="5">
                  <c:v>10130.955394676925</c:v>
                </c:pt>
                <c:pt idx="6">
                  <c:v>15171.517591450049</c:v>
                </c:pt>
                <c:pt idx="7">
                  <c:v>21641.968693328618</c:v>
                </c:pt>
                <c:pt idx="8">
                  <c:v>29520.923153724882</c:v>
                </c:pt>
                <c:pt idx="9">
                  <c:v>38787.191446856988</c:v>
                </c:pt>
                <c:pt idx="10">
                  <c:v>49419.748376064519</c:v>
                </c:pt>
                <c:pt idx="11">
                  <c:v>61397.600802476532</c:v>
                </c:pt>
              </c:numCache>
            </c:numRef>
          </c:val>
          <c:extLst>
            <c:ext xmlns:c16="http://schemas.microsoft.com/office/drawing/2014/chart" uri="{C3380CC4-5D6E-409C-BE32-E72D297353CC}">
              <c16:uniqueId val="{00000009-B0A1-419C-AF2B-F97D8B47FC38}"/>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'B3.Banks'!$AJ$182:$AJ$193</c:f>
              <c:numCache>
                <c:formatCode>#,##0</c:formatCode>
                <c:ptCount val="12"/>
                <c:pt idx="0">
                  <c:v>193009.07458068655</c:v>
                </c:pt>
                <c:pt idx="1">
                  <c:v>220538.85286348162</c:v>
                </c:pt>
                <c:pt idx="2">
                  <c:v>346676.27254537196</c:v>
                </c:pt>
                <c:pt idx="3">
                  <c:v>564928.27519133</c:v>
                </c:pt>
                <c:pt idx="4">
                  <c:v>877976.57364866277</c:v>
                </c:pt>
                <c:pt idx="5">
                  <c:v>1288403.7408192845</c:v>
                </c:pt>
                <c:pt idx="6">
                  <c:v>1798781.2991001683</c:v>
                </c:pt>
                <c:pt idx="7">
                  <c:v>2344192.3320764704</c:v>
                </c:pt>
                <c:pt idx="8">
                  <c:v>2922382.2414831817</c:v>
                </c:pt>
                <c:pt idx="9">
                  <c:v>3530976.5800942788</c:v>
                </c:pt>
                <c:pt idx="10">
                  <c:v>4166914.3405781239</c:v>
                </c:pt>
                <c:pt idx="11">
                  <c:v>4826896.4085590234</c:v>
                </c:pt>
              </c:numCache>
            </c:numRef>
          </c:val>
          <c:extLst>
            <c:ext xmlns:c16="http://schemas.microsoft.com/office/drawing/2014/chart" uri="{C3380CC4-5D6E-409C-BE32-E72D297353CC}">
              <c16:uniqueId val="{0000000A-B0A1-419C-AF2B-F97D8B47FC38}"/>
            </c:ext>
          </c:extLst>
        </c:ser>
        <c:dLbls>
          <c:showLegendKey val="0"/>
          <c:showVal val="0"/>
          <c:showCatName val="0"/>
          <c:showSerName val="0"/>
          <c:showPercent val="0"/>
          <c:showBubbleSize val="0"/>
        </c:dLbls>
        <c:axId val="2128203312"/>
        <c:axId val="2128206064"/>
      </c:areaChart>
      <c:catAx>
        <c:axId val="212820331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206064"/>
        <c:crosses val="autoZero"/>
        <c:auto val="1"/>
        <c:lblAlgn val="ctr"/>
        <c:lblOffset val="100"/>
        <c:noMultiLvlLbl val="0"/>
      </c:catAx>
      <c:valAx>
        <c:axId val="21282060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20331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'B3.Banks'!$AN$182:$AN$193</c:f>
              <c:numCache>
                <c:formatCode>#,##0.000</c:formatCode>
                <c:ptCount val="12"/>
                <c:pt idx="0">
                  <c:v>3.2595050681233244E-2</c:v>
                </c:pt>
                <c:pt idx="1">
                  <c:v>2.6142380792678804E-2</c:v>
                </c:pt>
                <c:pt idx="2">
                  <c:v>2.1141780527763023E-2</c:v>
                </c:pt>
                <c:pt idx="3">
                  <c:v>1.7347042487765453E-2</c:v>
                </c:pt>
                <c:pt idx="4">
                  <c:v>1.4414376066116823E-2</c:v>
                </c:pt>
                <c:pt idx="5">
                  <c:v>1.2017674967886232E-2</c:v>
                </c:pt>
                <c:pt idx="6">
                  <c:v>9.9160042975273456E-3</c:v>
                </c:pt>
                <c:pt idx="7">
                  <c:v>7.9638793401368563E-3</c:v>
                </c:pt>
                <c:pt idx="8">
                  <c:v>6.1219779118693064E-3</c:v>
                </c:pt>
                <c:pt idx="9">
                  <c:v>4.435994661886278E-3</c:v>
                </c:pt>
                <c:pt idx="10">
                  <c:v>2.9958863223492199E-3</c:v>
                </c:pt>
                <c:pt idx="11">
                  <c:v>1.8756340679446511E-3</c:v>
                </c:pt>
              </c:numCache>
            </c:numRef>
          </c:val>
          <c:extLst>
            <c:ext xmlns:c16="http://schemas.microsoft.com/office/drawing/2014/chart" uri="{C3380CC4-5D6E-409C-BE32-E72D297353CC}">
              <c16:uniqueId val="{00000000-DD5C-42A2-AC46-3AD4288D273C}"/>
            </c:ext>
          </c:extLst>
        </c:ser>
        <c:ser>
          <c:idx val="1"/>
          <c:order val="1"/>
          <c:tx>
            <c:strRef>
              <c:f>'B3.Banks'!$AO$5</c:f>
              <c:strCache>
                <c:ptCount val="1"/>
                <c:pt idx="0">
                  <c:v>HCFC-123</c:v>
                </c:pt>
              </c:strCache>
            </c:strRef>
          </c:tx>
          <c:spPr>
            <a:solidFill>
              <a:schemeClr val="accent2"/>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'B3.Banks'!$AO$182:$AO$193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D5C-42A2-AC46-3AD4288D273C}"/>
            </c:ext>
          </c:extLst>
        </c:ser>
        <c:ser>
          <c:idx val="2"/>
          <c:order val="2"/>
          <c:tx>
            <c:strRef>
              <c:f>'B3.Banks'!$AP$5</c:f>
              <c:strCache>
                <c:ptCount val="1"/>
                <c:pt idx="0">
                  <c:v>HFC-134a</c:v>
                </c:pt>
              </c:strCache>
            </c:strRef>
          </c:tx>
          <c:spPr>
            <a:solidFill>
              <a:schemeClr val="accent3"/>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'B3.Banks'!$AP$182:$AP$193</c:f>
              <c:numCache>
                <c:formatCode>#,##0.000</c:formatCode>
                <c:ptCount val="12"/>
                <c:pt idx="0">
                  <c:v>14.894366361453365</c:v>
                </c:pt>
                <c:pt idx="1">
                  <c:v>14.565833415463924</c:v>
                </c:pt>
                <c:pt idx="2">
                  <c:v>14.373091800535937</c:v>
                </c:pt>
                <c:pt idx="3">
                  <c:v>14.049174712395212</c:v>
                </c:pt>
                <c:pt idx="4">
                  <c:v>13.592090920544191</c:v>
                </c:pt>
                <c:pt idx="5">
                  <c:v>12.998182342493045</c:v>
                </c:pt>
                <c:pt idx="6">
                  <c:v>12.279565599096495</c:v>
                </c:pt>
                <c:pt idx="7">
                  <c:v>11.500464177638362</c:v>
                </c:pt>
                <c:pt idx="8">
                  <c:v>10.689168938743473</c:v>
                </c:pt>
                <c:pt idx="9">
                  <c:v>9.8415531210072071</c:v>
                </c:pt>
                <c:pt idx="10">
                  <c:v>8.9602163235905081</c:v>
                </c:pt>
                <c:pt idx="11">
                  <c:v>8.0501774579448018</c:v>
                </c:pt>
              </c:numCache>
            </c:numRef>
          </c:val>
          <c:extLst>
            <c:ext xmlns:c16="http://schemas.microsoft.com/office/drawing/2014/chart" uri="{C3380CC4-5D6E-409C-BE32-E72D297353CC}">
              <c16:uniqueId val="{00000002-DD5C-42A2-AC46-3AD4288D273C}"/>
            </c:ext>
          </c:extLst>
        </c:ser>
        <c:ser>
          <c:idx val="3"/>
          <c:order val="3"/>
          <c:tx>
            <c:strRef>
              <c:f>'B3.Banks'!$AQ$5</c:f>
              <c:strCache>
                <c:ptCount val="1"/>
                <c:pt idx="0">
                  <c:v>HFC-404A</c:v>
                </c:pt>
              </c:strCache>
            </c:strRef>
          </c:tx>
          <c:spPr>
            <a:solidFill>
              <a:schemeClr val="accent4"/>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'B3.Banks'!$AQ$182:$AQ$193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D5C-42A2-AC46-3AD4288D273C}"/>
            </c:ext>
          </c:extLst>
        </c:ser>
        <c:ser>
          <c:idx val="4"/>
          <c:order val="4"/>
          <c:tx>
            <c:strRef>
              <c:f>'B3.Banks'!$AR$5</c:f>
              <c:strCache>
                <c:ptCount val="1"/>
                <c:pt idx="0">
                  <c:v>HFC-410A</c:v>
                </c:pt>
              </c:strCache>
            </c:strRef>
          </c:tx>
          <c:spPr>
            <a:solidFill>
              <a:schemeClr val="accent5"/>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'B3.Banks'!$AR$182:$AR$193</c:f>
              <c:numCache>
                <c:formatCode>#,##0.000</c:formatCode>
                <c:ptCount val="12"/>
                <c:pt idx="0">
                  <c:v>0.25777157044007426</c:v>
                </c:pt>
                <c:pt idx="1">
                  <c:v>0.27482884409828945</c:v>
                </c:pt>
                <c:pt idx="2">
                  <c:v>0.28964768656902573</c:v>
                </c:pt>
                <c:pt idx="3">
                  <c:v>0.30189150147912658</c:v>
                </c:pt>
                <c:pt idx="4">
                  <c:v>0.31118357836206723</c:v>
                </c:pt>
                <c:pt idx="5">
                  <c:v>0.31726285632897333</c:v>
                </c:pt>
                <c:pt idx="6">
                  <c:v>0.31975601761741834</c:v>
                </c:pt>
                <c:pt idx="7">
                  <c:v>0.31839792530633937</c:v>
                </c:pt>
                <c:pt idx="8">
                  <c:v>0.31305099245052798</c:v>
                </c:pt>
                <c:pt idx="9">
                  <c:v>0.30368240719122241</c:v>
                </c:pt>
                <c:pt idx="10">
                  <c:v>0.29032079645311254</c:v>
                </c:pt>
                <c:pt idx="11">
                  <c:v>0.27312235078528957</c:v>
                </c:pt>
              </c:numCache>
            </c:numRef>
          </c:val>
          <c:extLst>
            <c:ext xmlns:c16="http://schemas.microsoft.com/office/drawing/2014/chart" uri="{C3380CC4-5D6E-409C-BE32-E72D297353CC}">
              <c16:uniqueId val="{00000004-DD5C-42A2-AC46-3AD4288D273C}"/>
            </c:ext>
          </c:extLst>
        </c:ser>
        <c:ser>
          <c:idx val="5"/>
          <c:order val="5"/>
          <c:tx>
            <c:strRef>
              <c:f>'B3.Banks'!$AS$5</c:f>
              <c:strCache>
                <c:ptCount val="1"/>
                <c:pt idx="0">
                  <c:v>HFC-407C</c:v>
                </c:pt>
              </c:strCache>
            </c:strRef>
          </c:tx>
          <c:spPr>
            <a:solidFill>
              <a:schemeClr val="accent6"/>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'B3.Banks'!$AS$182:$AS$193</c:f>
              <c:numCache>
                <c:formatCode>#,##0.000</c:formatCode>
                <c:ptCount val="12"/>
                <c:pt idx="0">
                  <c:v>0.81510697063761639</c:v>
                </c:pt>
                <c:pt idx="1">
                  <c:v>0.83589358572064365</c:v>
                </c:pt>
                <c:pt idx="2">
                  <c:v>0.84934498884880738</c:v>
                </c:pt>
                <c:pt idx="3">
                  <c:v>0.85528431122772208</c:v>
                </c:pt>
                <c:pt idx="4">
                  <c:v>0.85344285613612803</c:v>
                </c:pt>
                <c:pt idx="5">
                  <c:v>0.84370298636089591</c:v>
                </c:pt>
                <c:pt idx="6">
                  <c:v>0.82594022376928977</c:v>
                </c:pt>
                <c:pt idx="7">
                  <c:v>0.80020862091834677</c:v>
                </c:pt>
                <c:pt idx="8">
                  <c:v>0.76720842327979089</c:v>
                </c:pt>
                <c:pt idx="9">
                  <c:v>0.72796765269872343</c:v>
                </c:pt>
                <c:pt idx="10">
                  <c:v>0.68353903055881604</c:v>
                </c:pt>
                <c:pt idx="11">
                  <c:v>0.63496682913978408</c:v>
                </c:pt>
              </c:numCache>
            </c:numRef>
          </c:val>
          <c:extLst>
            <c:ext xmlns:c16="http://schemas.microsoft.com/office/drawing/2014/chart" uri="{C3380CC4-5D6E-409C-BE32-E72D297353CC}">
              <c16:uniqueId val="{00000005-DD5C-42A2-AC46-3AD4288D273C}"/>
            </c:ext>
          </c:extLst>
        </c:ser>
        <c:ser>
          <c:idx val="6"/>
          <c:order val="6"/>
          <c:tx>
            <c:strRef>
              <c:f>'B3.Banks'!$AT$5</c:f>
              <c:strCache>
                <c:ptCount val="1"/>
                <c:pt idx="0">
                  <c:v>HFC-32</c:v>
                </c:pt>
              </c:strCache>
            </c:strRef>
          </c:tx>
          <c:spPr>
            <a:solidFill>
              <a:schemeClr val="accent1">
                <a:lumMod val="60000"/>
              </a:schemeClr>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'B3.Banks'!$AT$182:$AT$193</c:f>
              <c:numCache>
                <c:formatCode>#,##0.000</c:formatCode>
                <c:ptCount val="12"/>
                <c:pt idx="0">
                  <c:v>0</c:v>
                </c:pt>
                <c:pt idx="1">
                  <c:v>0</c:v>
                </c:pt>
                <c:pt idx="2">
                  <c:v>1.265768703288164E-3</c:v>
                </c:pt>
                <c:pt idx="3">
                  <c:v>3.8352791709540431E-3</c:v>
                </c:pt>
                <c:pt idx="4">
                  <c:v>7.7473588577203177E-3</c:v>
                </c:pt>
                <c:pt idx="5">
                  <c:v>1.3041706694916461E-2</c:v>
                </c:pt>
                <c:pt idx="6">
                  <c:v>1.9758910418512722E-2</c:v>
                </c:pt>
                <c:pt idx="7">
                  <c:v>2.792235419986093E-2</c:v>
                </c:pt>
                <c:pt idx="8">
                  <c:v>3.7555792892483023E-2</c:v>
                </c:pt>
                <c:pt idx="9">
                  <c:v>4.8683286494325302E-2</c:v>
                </c:pt>
                <c:pt idx="10">
                  <c:v>6.1328798554440074E-2</c:v>
                </c:pt>
                <c:pt idx="11">
                  <c:v>7.5514443532033224E-2</c:v>
                </c:pt>
              </c:numCache>
            </c:numRef>
          </c:val>
          <c:extLst>
            <c:ext xmlns:c16="http://schemas.microsoft.com/office/drawing/2014/chart" uri="{C3380CC4-5D6E-409C-BE32-E72D297353CC}">
              <c16:uniqueId val="{00000006-DD5C-42A2-AC46-3AD4288D273C}"/>
            </c:ext>
          </c:extLst>
        </c:ser>
        <c:ser>
          <c:idx val="7"/>
          <c:order val="7"/>
          <c:tx>
            <c:strRef>
              <c:f>'B3.Banks'!$AU$5</c:f>
              <c:strCache>
                <c:ptCount val="1"/>
                <c:pt idx="0">
                  <c:v>HFC-Mix</c:v>
                </c:pt>
              </c:strCache>
            </c:strRef>
          </c:tx>
          <c:spPr>
            <a:solidFill>
              <a:schemeClr val="accent2">
                <a:lumMod val="60000"/>
              </a:schemeClr>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'B3.Banks'!$AU$182:$AU$193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D5C-42A2-AC46-3AD4288D273C}"/>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'B3.Banks'!$AV$182:$AV$193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D5C-42A2-AC46-3AD4288D273C}"/>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'B3.Banks'!$AW$182:$AW$193</c:f>
              <c:numCache>
                <c:formatCode>#,##0.000</c:formatCode>
                <c:ptCount val="12"/>
                <c:pt idx="0">
                  <c:v>0</c:v>
                </c:pt>
                <c:pt idx="1">
                  <c:v>0</c:v>
                </c:pt>
                <c:pt idx="2">
                  <c:v>5.0910328228955524E-4</c:v>
                </c:pt>
                <c:pt idx="3">
                  <c:v>1.5247224862256145E-3</c:v>
                </c:pt>
                <c:pt idx="4">
                  <c:v>3.0443338592804955E-3</c:v>
                </c:pt>
                <c:pt idx="5">
                  <c:v>5.0654776973384627E-3</c:v>
                </c:pt>
                <c:pt idx="6">
                  <c:v>7.5857587957250247E-3</c:v>
                </c:pt>
                <c:pt idx="7">
                  <c:v>1.0820984346664309E-2</c:v>
                </c:pt>
                <c:pt idx="8">
                  <c:v>1.4760461576862441E-2</c:v>
                </c:pt>
                <c:pt idx="9">
                  <c:v>1.9393595723428494E-2</c:v>
                </c:pt>
                <c:pt idx="10">
                  <c:v>2.470987418803226E-2</c:v>
                </c:pt>
                <c:pt idx="11">
                  <c:v>3.0698800401238267E-2</c:v>
                </c:pt>
              </c:numCache>
            </c:numRef>
          </c:val>
          <c:extLst>
            <c:ext xmlns:c16="http://schemas.microsoft.com/office/drawing/2014/chart" uri="{C3380CC4-5D6E-409C-BE32-E72D297353CC}">
              <c16:uniqueId val="{00000009-DD5C-42A2-AC46-3AD4288D273C}"/>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'B3.Banks'!$AX$182:$AX$193</c:f>
              <c:numCache>
                <c:formatCode>#,##0.000</c:formatCode>
                <c:ptCount val="12"/>
                <c:pt idx="0">
                  <c:v>7.720362983227462E-4</c:v>
                </c:pt>
                <c:pt idx="1">
                  <c:v>8.8215541145392651E-4</c:v>
                </c:pt>
                <c:pt idx="2">
                  <c:v>1.3867050901814879E-3</c:v>
                </c:pt>
                <c:pt idx="3">
                  <c:v>2.2597131007653201E-3</c:v>
                </c:pt>
                <c:pt idx="4">
                  <c:v>3.5119062945946512E-3</c:v>
                </c:pt>
                <c:pt idx="5">
                  <c:v>5.1536149632771377E-3</c:v>
                </c:pt>
                <c:pt idx="6">
                  <c:v>7.1951251964006728E-3</c:v>
                </c:pt>
                <c:pt idx="7">
                  <c:v>9.3767693283058808E-3</c:v>
                </c:pt>
                <c:pt idx="8">
                  <c:v>1.1689528965932727E-2</c:v>
                </c:pt>
                <c:pt idx="9">
                  <c:v>1.4123906320377116E-2</c:v>
                </c:pt>
                <c:pt idx="10">
                  <c:v>1.6667657362312495E-2</c:v>
                </c:pt>
                <c:pt idx="11">
                  <c:v>1.9307585634236093E-2</c:v>
                </c:pt>
              </c:numCache>
            </c:numRef>
          </c:val>
          <c:extLst>
            <c:ext xmlns:c16="http://schemas.microsoft.com/office/drawing/2014/chart" uri="{C3380CC4-5D6E-409C-BE32-E72D297353CC}">
              <c16:uniqueId val="{0000000A-DD5C-42A2-AC46-3AD4288D273C}"/>
            </c:ext>
          </c:extLst>
        </c:ser>
        <c:dLbls>
          <c:showLegendKey val="0"/>
          <c:showVal val="0"/>
          <c:showCatName val="0"/>
          <c:showSerName val="0"/>
          <c:showPercent val="0"/>
          <c:showBubbleSize val="0"/>
        </c:dLbls>
        <c:axId val="2128267936"/>
        <c:axId val="2128270688"/>
      </c:areaChart>
      <c:catAx>
        <c:axId val="21282679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270688"/>
        <c:crosses val="autoZero"/>
        <c:auto val="1"/>
        <c:lblAlgn val="ctr"/>
        <c:lblOffset val="100"/>
        <c:noMultiLvlLbl val="0"/>
      </c:catAx>
      <c:valAx>
        <c:axId val="21282706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2679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'B3.Banks'!$Z$204:$Z$215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592-4F35-AF0B-51A3B4265699}"/>
            </c:ext>
          </c:extLst>
        </c:ser>
        <c:ser>
          <c:idx val="1"/>
          <c:order val="1"/>
          <c:tx>
            <c:strRef>
              <c:f>'B3.Banks'!$AA$5</c:f>
              <c:strCache>
                <c:ptCount val="1"/>
                <c:pt idx="0">
                  <c:v>HCFC-123</c:v>
                </c:pt>
              </c:strCache>
            </c:strRef>
          </c:tx>
          <c:spPr>
            <a:solidFill>
              <a:schemeClr val="accent2"/>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'B3.Banks'!$AA$204:$AA$215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592-4F35-AF0B-51A3B4265699}"/>
            </c:ext>
          </c:extLst>
        </c:ser>
        <c:ser>
          <c:idx val="2"/>
          <c:order val="2"/>
          <c:tx>
            <c:strRef>
              <c:f>'B3.Banks'!$AB$5</c:f>
              <c:strCache>
                <c:ptCount val="1"/>
                <c:pt idx="0">
                  <c:v>HFC-134a</c:v>
                </c:pt>
              </c:strCache>
            </c:strRef>
          </c:tx>
          <c:spPr>
            <a:solidFill>
              <a:schemeClr val="accent3"/>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'B3.Banks'!$AB$204:$AB$215</c:f>
              <c:numCache>
                <c:formatCode>#,##0</c:formatCode>
                <c:ptCount val="12"/>
                <c:pt idx="0">
                  <c:v>1540517.7678069191</c:v>
                </c:pt>
                <c:pt idx="1">
                  <c:v>1401934.8715030851</c:v>
                </c:pt>
                <c:pt idx="2">
                  <c:v>1256538.1419153314</c:v>
                </c:pt>
                <c:pt idx="3">
                  <c:v>1105930.6872482582</c:v>
                </c:pt>
                <c:pt idx="4">
                  <c:v>953449.38688034308</c:v>
                </c:pt>
                <c:pt idx="5">
                  <c:v>803492.07200658368</c:v>
                </c:pt>
                <c:pt idx="6">
                  <c:v>660900.69713432644</c:v>
                </c:pt>
                <c:pt idx="7">
                  <c:v>530025.17002739315</c:v>
                </c:pt>
                <c:pt idx="8">
                  <c:v>414784.2813336901</c:v>
                </c:pt>
                <c:pt idx="9">
                  <c:v>317896.41836315679</c:v>
                </c:pt>
                <c:pt idx="10">
                  <c:v>240514.21428200722</c:v>
                </c:pt>
                <c:pt idx="11">
                  <c:v>182045.5397807862</c:v>
                </c:pt>
              </c:numCache>
            </c:numRef>
          </c:val>
          <c:extLst>
            <c:ext xmlns:c16="http://schemas.microsoft.com/office/drawing/2014/chart" uri="{C3380CC4-5D6E-409C-BE32-E72D297353CC}">
              <c16:uniqueId val="{00000002-E592-4F35-AF0B-51A3B4265699}"/>
            </c:ext>
          </c:extLst>
        </c:ser>
        <c:ser>
          <c:idx val="3"/>
          <c:order val="3"/>
          <c:tx>
            <c:strRef>
              <c:f>'B3.Banks'!$AC$5</c:f>
              <c:strCache>
                <c:ptCount val="1"/>
                <c:pt idx="0">
                  <c:v>HFC-404A</c:v>
                </c:pt>
              </c:strCache>
            </c:strRef>
          </c:tx>
          <c:spPr>
            <a:solidFill>
              <a:schemeClr val="accent4"/>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'B3.Banks'!$AC$204:$AC$215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E592-4F35-AF0B-51A3B4265699}"/>
            </c:ext>
          </c:extLst>
        </c:ser>
        <c:ser>
          <c:idx val="4"/>
          <c:order val="4"/>
          <c:tx>
            <c:strRef>
              <c:f>'B3.Banks'!$AD$5</c:f>
              <c:strCache>
                <c:ptCount val="1"/>
                <c:pt idx="0">
                  <c:v>HFC-410A</c:v>
                </c:pt>
              </c:strCache>
            </c:strRef>
          </c:tx>
          <c:spPr>
            <a:solidFill>
              <a:schemeClr val="accent5"/>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'B3.Banks'!$AD$204:$AD$215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592-4F35-AF0B-51A3B4265699}"/>
            </c:ext>
          </c:extLst>
        </c:ser>
        <c:ser>
          <c:idx val="5"/>
          <c:order val="5"/>
          <c:tx>
            <c:strRef>
              <c:f>'B3.Banks'!$AE$5</c:f>
              <c:strCache>
                <c:ptCount val="1"/>
                <c:pt idx="0">
                  <c:v>HFC-407C</c:v>
                </c:pt>
              </c:strCache>
            </c:strRef>
          </c:tx>
          <c:spPr>
            <a:solidFill>
              <a:schemeClr val="accent6"/>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'B3.Banks'!$AE$204:$AE$215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592-4F35-AF0B-51A3B4265699}"/>
            </c:ext>
          </c:extLst>
        </c:ser>
        <c:ser>
          <c:idx val="6"/>
          <c:order val="6"/>
          <c:tx>
            <c:strRef>
              <c:f>'B3.Banks'!$AF$5</c:f>
              <c:strCache>
                <c:ptCount val="1"/>
                <c:pt idx="0">
                  <c:v>HFC-32</c:v>
                </c:pt>
              </c:strCache>
            </c:strRef>
          </c:tx>
          <c:spPr>
            <a:solidFill>
              <a:schemeClr val="accent1">
                <a:lumMod val="60000"/>
              </a:schemeClr>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'B3.Banks'!$AF$204:$AF$215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592-4F35-AF0B-51A3B4265699}"/>
            </c:ext>
          </c:extLst>
        </c:ser>
        <c:ser>
          <c:idx val="7"/>
          <c:order val="7"/>
          <c:tx>
            <c:strRef>
              <c:f>'B3.Banks'!$AG$5</c:f>
              <c:strCache>
                <c:ptCount val="1"/>
                <c:pt idx="0">
                  <c:v>HFC-Mix</c:v>
                </c:pt>
              </c:strCache>
            </c:strRef>
          </c:tx>
          <c:spPr>
            <a:solidFill>
              <a:schemeClr val="accent2">
                <a:lumMod val="60000"/>
              </a:schemeClr>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'B3.Banks'!$AG$204:$AG$215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592-4F35-AF0B-51A3B4265699}"/>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'B3.Banks'!$AH$204:$AH$215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E592-4F35-AF0B-51A3B4265699}"/>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'B3.Banks'!$AI$204:$AI$215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E592-4F35-AF0B-51A3B4265699}"/>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'B3.Banks'!$AJ$204:$AJ$215</c:f>
              <c:numCache>
                <c:formatCode>#,##0</c:formatCode>
                <c:ptCount val="12"/>
                <c:pt idx="0">
                  <c:v>536490.55588113121</c:v>
                </c:pt>
                <c:pt idx="1">
                  <c:v>598865.86972490093</c:v>
                </c:pt>
                <c:pt idx="2">
                  <c:v>660123.8905125251</c:v>
                </c:pt>
                <c:pt idx="3">
                  <c:v>719273.02531080612</c:v>
                </c:pt>
                <c:pt idx="4">
                  <c:v>774910.62240034516</c:v>
                </c:pt>
                <c:pt idx="5">
                  <c:v>825811.00573471293</c:v>
                </c:pt>
                <c:pt idx="6">
                  <c:v>871370.26755844313</c:v>
                </c:pt>
                <c:pt idx="7">
                  <c:v>912181.92352918303</c:v>
                </c:pt>
                <c:pt idx="8">
                  <c:v>949398.83879682701</c:v>
                </c:pt>
                <c:pt idx="9">
                  <c:v>984476.07491500641</c:v>
                </c:pt>
                <c:pt idx="10">
                  <c:v>1018375.3273595053</c:v>
                </c:pt>
                <c:pt idx="11">
                  <c:v>1051022.8931632603</c:v>
                </c:pt>
              </c:numCache>
            </c:numRef>
          </c:val>
          <c:extLst>
            <c:ext xmlns:c16="http://schemas.microsoft.com/office/drawing/2014/chart" uri="{C3380CC4-5D6E-409C-BE32-E72D297353CC}">
              <c16:uniqueId val="{0000000A-E592-4F35-AF0B-51A3B4265699}"/>
            </c:ext>
          </c:extLst>
        </c:ser>
        <c:dLbls>
          <c:showLegendKey val="0"/>
          <c:showVal val="0"/>
          <c:showCatName val="0"/>
          <c:showSerName val="0"/>
          <c:showPercent val="0"/>
          <c:showBubbleSize val="0"/>
        </c:dLbls>
        <c:axId val="2128330992"/>
        <c:axId val="2128333744"/>
      </c:areaChart>
      <c:catAx>
        <c:axId val="21283309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333744"/>
        <c:crosses val="autoZero"/>
        <c:auto val="1"/>
        <c:lblAlgn val="ctr"/>
        <c:lblOffset val="100"/>
        <c:noMultiLvlLbl val="0"/>
      </c:catAx>
      <c:valAx>
        <c:axId val="2128333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33099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'B2.1.Sales.Mix.Input'!$M$63</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'B2.1.Sales.Mix.Input'!$N$63:$Y$63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B2E8-4448-8CD2-78E9F2F4A401}"/>
            </c:ext>
          </c:extLst>
        </c:ser>
        <c:ser>
          <c:idx val="1"/>
          <c:order val="1"/>
          <c:tx>
            <c:strRef>
              <c:f>'B2.1.Sales.Mix.Input'!$M$64</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'B2.1.Sales.Mix.Input'!$N$64:$Y$64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B2E8-4448-8CD2-78E9F2F4A401}"/>
            </c:ext>
          </c:extLst>
        </c:ser>
        <c:ser>
          <c:idx val="2"/>
          <c:order val="2"/>
          <c:tx>
            <c:strRef>
              <c:f>'B2.1.Sales.Mix.Input'!$M$65</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'B2.1.Sales.Mix.Input'!$N$65:$Y$65</c:f>
              <c:numCache>
                <c:formatCode>0.0%</c:formatCode>
                <c:ptCount val="12"/>
                <c:pt idx="0">
                  <c:v>0.94799999999999995</c:v>
                </c:pt>
                <c:pt idx="1">
                  <c:v>0.92500000000000004</c:v>
                </c:pt>
                <c:pt idx="2">
                  <c:v>0.85799999999999998</c:v>
                </c:pt>
                <c:pt idx="3">
                  <c:v>0.79099999999999993</c:v>
                </c:pt>
                <c:pt idx="4">
                  <c:v>0.72399999999999998</c:v>
                </c:pt>
                <c:pt idx="5">
                  <c:v>0.65700000000000003</c:v>
                </c:pt>
                <c:pt idx="6">
                  <c:v>0.59</c:v>
                </c:pt>
                <c:pt idx="7">
                  <c:v>0.47199999999999998</c:v>
                </c:pt>
                <c:pt idx="8">
                  <c:v>0.35399999999999998</c:v>
                </c:pt>
                <c:pt idx="9">
                  <c:v>0.23599999999999999</c:v>
                </c:pt>
                <c:pt idx="10">
                  <c:v>0.11799999999999999</c:v>
                </c:pt>
                <c:pt idx="11">
                  <c:v>0</c:v>
                </c:pt>
              </c:numCache>
            </c:numRef>
          </c:val>
          <c:smooth val="0"/>
          <c:extLst>
            <c:ext xmlns:c16="http://schemas.microsoft.com/office/drawing/2014/chart" uri="{C3380CC4-5D6E-409C-BE32-E72D297353CC}">
              <c16:uniqueId val="{00000002-B2E8-4448-8CD2-78E9F2F4A401}"/>
            </c:ext>
          </c:extLst>
        </c:ser>
        <c:ser>
          <c:idx val="3"/>
          <c:order val="3"/>
          <c:tx>
            <c:strRef>
              <c:f>'B2.1.Sales.Mix.Input'!$M$66</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'B2.1.Sales.Mix.Input'!$N$66:$Y$66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B2E8-4448-8CD2-78E9F2F4A401}"/>
            </c:ext>
          </c:extLst>
        </c:ser>
        <c:ser>
          <c:idx val="4"/>
          <c:order val="4"/>
          <c:tx>
            <c:strRef>
              <c:f>'B2.1.Sales.Mix.Input'!$M$67</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'B2.1.Sales.Mix.Input'!$N$67:$Y$67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B2E8-4448-8CD2-78E9F2F4A401}"/>
            </c:ext>
          </c:extLst>
        </c:ser>
        <c:ser>
          <c:idx val="5"/>
          <c:order val="5"/>
          <c:tx>
            <c:strRef>
              <c:f>'B2.1.Sales.Mix.Input'!$M$68</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'B2.1.Sales.Mix.Input'!$N$68:$Y$68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B2E8-4448-8CD2-78E9F2F4A401}"/>
            </c:ext>
          </c:extLst>
        </c:ser>
        <c:ser>
          <c:idx val="6"/>
          <c:order val="6"/>
          <c:tx>
            <c:strRef>
              <c:f>'B2.1.Sales.Mix.Input'!$M$69</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'B2.1.Sales.Mix.Input'!$N$69:$Y$69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B2E8-4448-8CD2-78E9F2F4A401}"/>
            </c:ext>
          </c:extLst>
        </c:ser>
        <c:ser>
          <c:idx val="7"/>
          <c:order val="7"/>
          <c:tx>
            <c:strRef>
              <c:f>'B2.1.Sales.Mix.Input'!$M$70</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'B2.1.Sales.Mix.Input'!$N$70:$Y$70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B2E8-4448-8CD2-78E9F2F4A401}"/>
            </c:ext>
          </c:extLst>
        </c:ser>
        <c:ser>
          <c:idx val="8"/>
          <c:order val="8"/>
          <c:tx>
            <c:strRef>
              <c:f>'B2.1.Sales.Mix.Input'!$M$71</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'B2.1.Sales.Mix.Input'!$N$71:$Y$71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B2E8-4448-8CD2-78E9F2F4A401}"/>
            </c:ext>
          </c:extLst>
        </c:ser>
        <c:ser>
          <c:idx val="9"/>
          <c:order val="9"/>
          <c:tx>
            <c:strRef>
              <c:f>'B2.1.Sales.Mix.Input'!$M$72</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'B2.1.Sales.Mix.Input'!$N$72:$Y$72</c:f>
              <c:numCache>
                <c:formatCode>0.0%</c:formatCode>
                <c:ptCount val="12"/>
                <c:pt idx="0">
                  <c:v>3.7500000000000006E-2</c:v>
                </c:pt>
                <c:pt idx="1">
                  <c:v>0.05</c:v>
                </c:pt>
                <c:pt idx="2">
                  <c:v>7.0000000000000007E-2</c:v>
                </c:pt>
                <c:pt idx="3">
                  <c:v>0.09</c:v>
                </c:pt>
                <c:pt idx="4">
                  <c:v>0.10999999999999999</c:v>
                </c:pt>
                <c:pt idx="5">
                  <c:v>0.13</c:v>
                </c:pt>
                <c:pt idx="6">
                  <c:v>0.15</c:v>
                </c:pt>
                <c:pt idx="7">
                  <c:v>0.17799999999999999</c:v>
                </c:pt>
                <c:pt idx="8">
                  <c:v>0.20599999999999999</c:v>
                </c:pt>
                <c:pt idx="9">
                  <c:v>0.23399999999999999</c:v>
                </c:pt>
                <c:pt idx="10">
                  <c:v>0.26200000000000001</c:v>
                </c:pt>
                <c:pt idx="11">
                  <c:v>0.28999999999999998</c:v>
                </c:pt>
              </c:numCache>
            </c:numRef>
          </c:val>
          <c:smooth val="0"/>
          <c:extLst>
            <c:ext xmlns:c16="http://schemas.microsoft.com/office/drawing/2014/chart" uri="{C3380CC4-5D6E-409C-BE32-E72D297353CC}">
              <c16:uniqueId val="{00000009-B2E8-4448-8CD2-78E9F2F4A401}"/>
            </c:ext>
          </c:extLst>
        </c:ser>
        <c:ser>
          <c:idx val="10"/>
          <c:order val="10"/>
          <c:tx>
            <c:strRef>
              <c:f>'B2.1.Sales.Mix.Input'!$M$73</c:f>
              <c:strCache>
                <c:ptCount val="1"/>
                <c:pt idx="0">
                  <c:v>HFO-1234/1233</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'B2.1.Sales.Mix.Input'!$N$73:$Y$73</c:f>
              <c:numCache>
                <c:formatCode>0.0%</c:formatCode>
                <c:ptCount val="12"/>
                <c:pt idx="0">
                  <c:v>0.01</c:v>
                </c:pt>
                <c:pt idx="1">
                  <c:v>0.02</c:v>
                </c:pt>
                <c:pt idx="2">
                  <c:v>6.6000000000000003E-2</c:v>
                </c:pt>
                <c:pt idx="3">
                  <c:v>0.11200000000000002</c:v>
                </c:pt>
                <c:pt idx="4">
                  <c:v>0.158</c:v>
                </c:pt>
                <c:pt idx="5">
                  <c:v>0.20400000000000001</c:v>
                </c:pt>
                <c:pt idx="6">
                  <c:v>0.25</c:v>
                </c:pt>
                <c:pt idx="7">
                  <c:v>0.33999999999999997</c:v>
                </c:pt>
                <c:pt idx="8">
                  <c:v>0.43</c:v>
                </c:pt>
                <c:pt idx="9">
                  <c:v>0.52</c:v>
                </c:pt>
                <c:pt idx="10">
                  <c:v>0.61</c:v>
                </c:pt>
                <c:pt idx="11">
                  <c:v>0.7</c:v>
                </c:pt>
              </c:numCache>
            </c:numRef>
          </c:val>
          <c:smooth val="0"/>
          <c:extLst>
            <c:ext xmlns:c16="http://schemas.microsoft.com/office/drawing/2014/chart" uri="{C3380CC4-5D6E-409C-BE32-E72D297353CC}">
              <c16:uniqueId val="{0000000A-B2E8-4448-8CD2-78E9F2F4A401}"/>
            </c:ext>
          </c:extLst>
        </c:ser>
        <c:ser>
          <c:idx val="11"/>
          <c:order val="11"/>
          <c:tx>
            <c:strRef>
              <c:f>'B2.1.Sales.Mix.Input'!$M$74</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'B2.1.Sales.Mix.Input'!$N$74:$Y$74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B2E8-4448-8CD2-78E9F2F4A401}"/>
            </c:ext>
          </c:extLst>
        </c:ser>
        <c:ser>
          <c:idx val="12"/>
          <c:order val="12"/>
          <c:tx>
            <c:strRef>
              <c:f>'B2.1.Sales.Mix.Input'!$M$75</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'B2.1.Sales.Mix.Input'!$N$75:$Y$75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B2E8-4448-8CD2-78E9F2F4A401}"/>
            </c:ext>
          </c:extLst>
        </c:ser>
        <c:ser>
          <c:idx val="13"/>
          <c:order val="13"/>
          <c:tx>
            <c:strRef>
              <c:f>'B2.1.Sales.Mix.Input'!$M$76</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'B2.1.Sales.Mix.Input'!$N$76:$Y$76</c:f>
              <c:numCache>
                <c:formatCode>0.0%</c:formatCode>
                <c:ptCount val="12"/>
                <c:pt idx="0">
                  <c:v>4.5000000000000005E-3</c:v>
                </c:pt>
                <c:pt idx="1">
                  <c:v>5.0000000000000001E-3</c:v>
                </c:pt>
                <c:pt idx="2">
                  <c:v>6.0000000000000001E-3</c:v>
                </c:pt>
                <c:pt idx="3">
                  <c:v>7.0000000000000001E-3</c:v>
                </c:pt>
                <c:pt idx="4">
                  <c:v>8.0000000000000002E-3</c:v>
                </c:pt>
                <c:pt idx="5">
                  <c:v>9.0000000000000011E-3</c:v>
                </c:pt>
                <c:pt idx="6">
                  <c:v>0.01</c:v>
                </c:pt>
                <c:pt idx="7">
                  <c:v>0.01</c:v>
                </c:pt>
                <c:pt idx="8">
                  <c:v>0.01</c:v>
                </c:pt>
                <c:pt idx="9">
                  <c:v>0.01</c:v>
                </c:pt>
                <c:pt idx="10">
                  <c:v>0.01</c:v>
                </c:pt>
                <c:pt idx="11">
                  <c:v>0.01</c:v>
                </c:pt>
              </c:numCache>
            </c:numRef>
          </c:val>
          <c:smooth val="0"/>
          <c:extLst>
            <c:ext xmlns:c16="http://schemas.microsoft.com/office/drawing/2014/chart" uri="{C3380CC4-5D6E-409C-BE32-E72D297353CC}">
              <c16:uniqueId val="{0000000D-B2E8-4448-8CD2-78E9F2F4A401}"/>
            </c:ext>
          </c:extLst>
        </c:ser>
        <c:dLbls>
          <c:showLegendKey val="0"/>
          <c:showVal val="0"/>
          <c:showCatName val="0"/>
          <c:showSerName val="0"/>
          <c:showPercent val="0"/>
          <c:showBubbleSize val="0"/>
        </c:dLbls>
        <c:smooth val="0"/>
        <c:axId val="2126318336"/>
        <c:axId val="2126320816"/>
      </c:lineChart>
      <c:catAx>
        <c:axId val="212631833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20816"/>
        <c:crosses val="autoZero"/>
        <c:auto val="1"/>
        <c:lblAlgn val="ctr"/>
        <c:lblOffset val="100"/>
        <c:noMultiLvlLbl val="0"/>
      </c:catAx>
      <c:valAx>
        <c:axId val="21263208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18336"/>
        <c:crosses val="autoZero"/>
        <c:crossBetween val="between"/>
      </c:valAx>
      <c:spPr>
        <a:noFill/>
        <a:ln>
          <a:noFill/>
        </a:ln>
        <a:effectLst/>
      </c:spPr>
    </c:plotArea>
    <c:legend>
      <c:legendPos val="r"/>
      <c:layout>
        <c:manualLayout>
          <c:xMode val="edge"/>
          <c:yMode val="edge"/>
          <c:x val="0.86287505482866711"/>
          <c:y val="3.3817251461988308E-2"/>
          <c:w val="0.12897285847250009"/>
          <c:h val="0.93607865497076015"/>
        </c:manualLayout>
      </c:layout>
      <c:overlay val="0"/>
      <c:spPr>
        <a:noFill/>
        <a:ln w="47625">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'B3.Banks'!$AN$204:$AN$215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073-46AC-BEBB-12654488CFA8}"/>
            </c:ext>
          </c:extLst>
        </c:ser>
        <c:ser>
          <c:idx val="1"/>
          <c:order val="1"/>
          <c:tx>
            <c:strRef>
              <c:f>'B3.Banks'!$AO$5</c:f>
              <c:strCache>
                <c:ptCount val="1"/>
                <c:pt idx="0">
                  <c:v>HCFC-123</c:v>
                </c:pt>
              </c:strCache>
            </c:strRef>
          </c:tx>
          <c:spPr>
            <a:solidFill>
              <a:schemeClr val="accent2"/>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'B3.Banks'!$AO$204:$AO$215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073-46AC-BEBB-12654488CFA8}"/>
            </c:ext>
          </c:extLst>
        </c:ser>
        <c:ser>
          <c:idx val="2"/>
          <c:order val="2"/>
          <c:tx>
            <c:strRef>
              <c:f>'B3.Banks'!$AP$5</c:f>
              <c:strCache>
                <c:ptCount val="1"/>
                <c:pt idx="0">
                  <c:v>HFC-134a</c:v>
                </c:pt>
              </c:strCache>
            </c:strRef>
          </c:tx>
          <c:spPr>
            <a:solidFill>
              <a:schemeClr val="accent3"/>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'B3.Banks'!$AP$204:$AP$215</c:f>
              <c:numCache>
                <c:formatCode>#,##0.000</c:formatCode>
                <c:ptCount val="12"/>
                <c:pt idx="0">
                  <c:v>2.2029404079638946</c:v>
                </c:pt>
                <c:pt idx="1">
                  <c:v>2.0047668662494118</c:v>
                </c:pt>
                <c:pt idx="2">
                  <c:v>1.7968495429389237</c:v>
                </c:pt>
                <c:pt idx="3">
                  <c:v>1.5814808827650091</c:v>
                </c:pt>
                <c:pt idx="4">
                  <c:v>1.3634326232388907</c:v>
                </c:pt>
                <c:pt idx="5">
                  <c:v>1.1489936629694146</c:v>
                </c:pt>
                <c:pt idx="6">
                  <c:v>0.94508799690208689</c:v>
                </c:pt>
                <c:pt idx="7">
                  <c:v>0.75793599313917215</c:v>
                </c:pt>
                <c:pt idx="8">
                  <c:v>0.59314152230717687</c:v>
                </c:pt>
                <c:pt idx="9">
                  <c:v>0.45459187825931419</c:v>
                </c:pt>
                <c:pt idx="10">
                  <c:v>0.34393532642327035</c:v>
                </c:pt>
                <c:pt idx="11">
                  <c:v>0.26032512188652424</c:v>
                </c:pt>
              </c:numCache>
            </c:numRef>
          </c:val>
          <c:extLst>
            <c:ext xmlns:c16="http://schemas.microsoft.com/office/drawing/2014/chart" uri="{C3380CC4-5D6E-409C-BE32-E72D297353CC}">
              <c16:uniqueId val="{00000002-3073-46AC-BEBB-12654488CFA8}"/>
            </c:ext>
          </c:extLst>
        </c:ser>
        <c:ser>
          <c:idx val="3"/>
          <c:order val="3"/>
          <c:tx>
            <c:strRef>
              <c:f>'B3.Banks'!$AQ$5</c:f>
              <c:strCache>
                <c:ptCount val="1"/>
                <c:pt idx="0">
                  <c:v>HFC-404A</c:v>
                </c:pt>
              </c:strCache>
            </c:strRef>
          </c:tx>
          <c:spPr>
            <a:solidFill>
              <a:schemeClr val="accent4"/>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'B3.Banks'!$AQ$204:$AQ$215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073-46AC-BEBB-12654488CFA8}"/>
            </c:ext>
          </c:extLst>
        </c:ser>
        <c:ser>
          <c:idx val="4"/>
          <c:order val="4"/>
          <c:tx>
            <c:strRef>
              <c:f>'B3.Banks'!$AR$5</c:f>
              <c:strCache>
                <c:ptCount val="1"/>
                <c:pt idx="0">
                  <c:v>HFC-410A</c:v>
                </c:pt>
              </c:strCache>
            </c:strRef>
          </c:tx>
          <c:spPr>
            <a:solidFill>
              <a:schemeClr val="accent5"/>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'B3.Banks'!$AR$204:$AR$215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073-46AC-BEBB-12654488CFA8}"/>
            </c:ext>
          </c:extLst>
        </c:ser>
        <c:ser>
          <c:idx val="5"/>
          <c:order val="5"/>
          <c:tx>
            <c:strRef>
              <c:f>'B3.Banks'!$AS$5</c:f>
              <c:strCache>
                <c:ptCount val="1"/>
                <c:pt idx="0">
                  <c:v>HFC-407C</c:v>
                </c:pt>
              </c:strCache>
            </c:strRef>
          </c:tx>
          <c:spPr>
            <a:solidFill>
              <a:schemeClr val="accent6"/>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'B3.Banks'!$AS$204:$AS$215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073-46AC-BEBB-12654488CFA8}"/>
            </c:ext>
          </c:extLst>
        </c:ser>
        <c:ser>
          <c:idx val="6"/>
          <c:order val="6"/>
          <c:tx>
            <c:strRef>
              <c:f>'B3.Banks'!$AT$5</c:f>
              <c:strCache>
                <c:ptCount val="1"/>
                <c:pt idx="0">
                  <c:v>HFC-32</c:v>
                </c:pt>
              </c:strCache>
            </c:strRef>
          </c:tx>
          <c:spPr>
            <a:solidFill>
              <a:schemeClr val="accent1">
                <a:lumMod val="60000"/>
              </a:schemeClr>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'B3.Banks'!$AT$204:$AT$215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073-46AC-BEBB-12654488CFA8}"/>
            </c:ext>
          </c:extLst>
        </c:ser>
        <c:ser>
          <c:idx val="7"/>
          <c:order val="7"/>
          <c:tx>
            <c:strRef>
              <c:f>'B3.Banks'!$AU$5</c:f>
              <c:strCache>
                <c:ptCount val="1"/>
                <c:pt idx="0">
                  <c:v>HFC-Mix</c:v>
                </c:pt>
              </c:strCache>
            </c:strRef>
          </c:tx>
          <c:spPr>
            <a:solidFill>
              <a:schemeClr val="accent2">
                <a:lumMod val="60000"/>
              </a:schemeClr>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'B3.Banks'!$AU$204:$AU$215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073-46AC-BEBB-12654488CFA8}"/>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'B3.Banks'!$AV$204:$AV$215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073-46AC-BEBB-12654488CFA8}"/>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'B3.Banks'!$AW$204:$AW$215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073-46AC-BEBB-12654488CFA8}"/>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'B3.Banks'!$AX$204:$AX$215</c:f>
              <c:numCache>
                <c:formatCode>#,##0.000</c:formatCode>
                <c:ptCount val="12"/>
                <c:pt idx="0">
                  <c:v>2.1459622235245248E-3</c:v>
                </c:pt>
                <c:pt idx="1">
                  <c:v>2.3954634788996036E-3</c:v>
                </c:pt>
                <c:pt idx="2">
                  <c:v>2.6404955620501006E-3</c:v>
                </c:pt>
                <c:pt idx="3">
                  <c:v>2.8770921012432247E-3</c:v>
                </c:pt>
                <c:pt idx="4">
                  <c:v>3.0996424896013808E-3</c:v>
                </c:pt>
                <c:pt idx="5">
                  <c:v>3.3032440229388517E-3</c:v>
                </c:pt>
                <c:pt idx="6">
                  <c:v>3.4854810702337727E-3</c:v>
                </c:pt>
                <c:pt idx="7">
                  <c:v>3.648727694116732E-3</c:v>
                </c:pt>
                <c:pt idx="8">
                  <c:v>3.7975953551873079E-3</c:v>
                </c:pt>
                <c:pt idx="9">
                  <c:v>3.9379042996600258E-3</c:v>
                </c:pt>
                <c:pt idx="10">
                  <c:v>4.0735013094380214E-3</c:v>
                </c:pt>
                <c:pt idx="11">
                  <c:v>4.2040915726530414E-3</c:v>
                </c:pt>
              </c:numCache>
            </c:numRef>
          </c:val>
          <c:extLst>
            <c:ext xmlns:c16="http://schemas.microsoft.com/office/drawing/2014/chart" uri="{C3380CC4-5D6E-409C-BE32-E72D297353CC}">
              <c16:uniqueId val="{0000000A-3073-46AC-BEBB-12654488CFA8}"/>
            </c:ext>
          </c:extLst>
        </c:ser>
        <c:dLbls>
          <c:showLegendKey val="0"/>
          <c:showVal val="0"/>
          <c:showCatName val="0"/>
          <c:showSerName val="0"/>
          <c:showPercent val="0"/>
          <c:showBubbleSize val="0"/>
        </c:dLbls>
        <c:axId val="2128395840"/>
        <c:axId val="2128398592"/>
      </c:areaChart>
      <c:catAx>
        <c:axId val="212839584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398592"/>
        <c:crosses val="autoZero"/>
        <c:auto val="1"/>
        <c:lblAlgn val="ctr"/>
        <c:lblOffset val="100"/>
        <c:noMultiLvlLbl val="0"/>
      </c:catAx>
      <c:valAx>
        <c:axId val="21283985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39584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'B3.Banks'!$Z$226:$Z$237</c:f>
              <c:numCache>
                <c:formatCode>#,##0</c:formatCode>
                <c:ptCount val="12"/>
                <c:pt idx="0">
                  <c:v>1579.4715472623777</c:v>
                </c:pt>
                <c:pt idx="1">
                  <c:v>777.56632951914014</c:v>
                </c:pt>
                <c:pt idx="2">
                  <c:v>230.87797720549861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F2E-4531-A922-F88EF086CD14}"/>
            </c:ext>
          </c:extLst>
        </c:ser>
        <c:ser>
          <c:idx val="1"/>
          <c:order val="1"/>
          <c:tx>
            <c:strRef>
              <c:f>'B3.Banks'!$AA$5</c:f>
              <c:strCache>
                <c:ptCount val="1"/>
                <c:pt idx="0">
                  <c:v>HCFC-123</c:v>
                </c:pt>
              </c:strCache>
            </c:strRef>
          </c:tx>
          <c:spPr>
            <a:solidFill>
              <a:schemeClr val="accent2"/>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'B3.Banks'!$AA$226:$AA$237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F2E-4531-A922-F88EF086CD14}"/>
            </c:ext>
          </c:extLst>
        </c:ser>
        <c:ser>
          <c:idx val="2"/>
          <c:order val="2"/>
          <c:tx>
            <c:strRef>
              <c:f>'B3.Banks'!$AB$5</c:f>
              <c:strCache>
                <c:ptCount val="1"/>
                <c:pt idx="0">
                  <c:v>HFC-134a</c:v>
                </c:pt>
              </c:strCache>
            </c:strRef>
          </c:tx>
          <c:spPr>
            <a:solidFill>
              <a:schemeClr val="accent3"/>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'B3.Banks'!$AB$226:$AB$237</c:f>
              <c:numCache>
                <c:formatCode>#,##0</c:formatCode>
                <c:ptCount val="12"/>
                <c:pt idx="0">
                  <c:v>229678.6227654347</c:v>
                </c:pt>
                <c:pt idx="1">
                  <c:v>234435.30739475097</c:v>
                </c:pt>
                <c:pt idx="2">
                  <c:v>239398.09455744096</c:v>
                </c:pt>
                <c:pt idx="3">
                  <c:v>242031.37091590781</c:v>
                </c:pt>
                <c:pt idx="4">
                  <c:v>242264.74955843049</c:v>
                </c:pt>
                <c:pt idx="5">
                  <c:v>240062.43149066481</c:v>
                </c:pt>
                <c:pt idx="6">
                  <c:v>235531.73551464739</c:v>
                </c:pt>
                <c:pt idx="7">
                  <c:v>226580.02876711229</c:v>
                </c:pt>
                <c:pt idx="8">
                  <c:v>213747.94475789918</c:v>
                </c:pt>
                <c:pt idx="9">
                  <c:v>197148.68346850152</c:v>
                </c:pt>
                <c:pt idx="10">
                  <c:v>176973.3804823705</c:v>
                </c:pt>
                <c:pt idx="11">
                  <c:v>153273.71291276615</c:v>
                </c:pt>
              </c:numCache>
            </c:numRef>
          </c:val>
          <c:extLst>
            <c:ext xmlns:c16="http://schemas.microsoft.com/office/drawing/2014/chart" uri="{C3380CC4-5D6E-409C-BE32-E72D297353CC}">
              <c16:uniqueId val="{00000002-FF2E-4531-A922-F88EF086CD14}"/>
            </c:ext>
          </c:extLst>
        </c:ser>
        <c:ser>
          <c:idx val="3"/>
          <c:order val="3"/>
          <c:tx>
            <c:strRef>
              <c:f>'B3.Banks'!$AC$5</c:f>
              <c:strCache>
                <c:ptCount val="1"/>
                <c:pt idx="0">
                  <c:v>HFC-404A</c:v>
                </c:pt>
              </c:strCache>
            </c:strRef>
          </c:tx>
          <c:spPr>
            <a:solidFill>
              <a:schemeClr val="accent4"/>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'B3.Banks'!$AC$226:$AC$237</c:f>
              <c:numCache>
                <c:formatCode>#,##0</c:formatCode>
                <c:ptCount val="12"/>
                <c:pt idx="0">
                  <c:v>241731.35855442382</c:v>
                </c:pt>
                <c:pt idx="1">
                  <c:v>220942.46722152209</c:v>
                </c:pt>
                <c:pt idx="2">
                  <c:v>199539.52418915718</c:v>
                </c:pt>
                <c:pt idx="3">
                  <c:v>177638.28503214972</c:v>
                </c:pt>
                <c:pt idx="4">
                  <c:v>155682.26813272736</c:v>
                </c:pt>
                <c:pt idx="5">
                  <c:v>134242.85151617054</c:v>
                </c:pt>
                <c:pt idx="6">
                  <c:v>114015.8959838201</c:v>
                </c:pt>
                <c:pt idx="7">
                  <c:v>95869.412326005811</c:v>
                </c:pt>
                <c:pt idx="8">
                  <c:v>79760.218436976502</c:v>
                </c:pt>
                <c:pt idx="9">
                  <c:v>66013.214956189171</c:v>
                </c:pt>
                <c:pt idx="10">
                  <c:v>54638.726178998208</c:v>
                </c:pt>
                <c:pt idx="11">
                  <c:v>44911.382279379432</c:v>
                </c:pt>
              </c:numCache>
            </c:numRef>
          </c:val>
          <c:extLst>
            <c:ext xmlns:c16="http://schemas.microsoft.com/office/drawing/2014/chart" uri="{C3380CC4-5D6E-409C-BE32-E72D297353CC}">
              <c16:uniqueId val="{00000003-FF2E-4531-A922-F88EF086CD14}"/>
            </c:ext>
          </c:extLst>
        </c:ser>
        <c:ser>
          <c:idx val="4"/>
          <c:order val="4"/>
          <c:tx>
            <c:strRef>
              <c:f>'B3.Banks'!$AD$5</c:f>
              <c:strCache>
                <c:ptCount val="1"/>
                <c:pt idx="0">
                  <c:v>HFC-410A</c:v>
                </c:pt>
              </c:strCache>
            </c:strRef>
          </c:tx>
          <c:spPr>
            <a:solidFill>
              <a:schemeClr val="accent5"/>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'B3.Banks'!$AD$226:$AD$237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F2E-4531-A922-F88EF086CD14}"/>
            </c:ext>
          </c:extLst>
        </c:ser>
        <c:ser>
          <c:idx val="5"/>
          <c:order val="5"/>
          <c:tx>
            <c:strRef>
              <c:f>'B3.Banks'!$AE$5</c:f>
              <c:strCache>
                <c:ptCount val="1"/>
                <c:pt idx="0">
                  <c:v>HFC-407C</c:v>
                </c:pt>
              </c:strCache>
            </c:strRef>
          </c:tx>
          <c:spPr>
            <a:solidFill>
              <a:schemeClr val="accent6"/>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'B3.Banks'!$AE$226:$AE$237</c:f>
              <c:numCache>
                <c:formatCode>#,##0</c:formatCode>
                <c:ptCount val="12"/>
                <c:pt idx="0">
                  <c:v>392.30545913272061</c:v>
                </c:pt>
                <c:pt idx="1">
                  <c:v>253.93804707416288</c:v>
                </c:pt>
                <c:pt idx="2">
                  <c:v>152.03018721983315</c:v>
                </c:pt>
                <c:pt idx="3">
                  <c:v>82.329685107961268</c:v>
                </c:pt>
                <c:pt idx="4">
                  <c:v>39.526083506028087</c:v>
                </c:pt>
                <c:pt idx="5">
                  <c:v>16.590605879529477</c:v>
                </c:pt>
                <c:pt idx="6">
                  <c:v>5.9440315206392631</c:v>
                </c:pt>
                <c:pt idx="7">
                  <c:v>1.7888027709525742</c:v>
                </c:pt>
                <c:pt idx="8">
                  <c:v>0.4460912854182747</c:v>
                </c:pt>
                <c:pt idx="9">
                  <c:v>9.1167264288592717E-2</c:v>
                </c:pt>
                <c:pt idx="10">
                  <c:v>1.5132355783746542E-2</c:v>
                </c:pt>
                <c:pt idx="11">
                  <c:v>2.0253694234879443E-3</c:v>
                </c:pt>
              </c:numCache>
            </c:numRef>
          </c:val>
          <c:extLst>
            <c:ext xmlns:c16="http://schemas.microsoft.com/office/drawing/2014/chart" uri="{C3380CC4-5D6E-409C-BE32-E72D297353CC}">
              <c16:uniqueId val="{00000005-FF2E-4531-A922-F88EF086CD14}"/>
            </c:ext>
          </c:extLst>
        </c:ser>
        <c:ser>
          <c:idx val="6"/>
          <c:order val="6"/>
          <c:tx>
            <c:strRef>
              <c:f>'B3.Banks'!$AF$5</c:f>
              <c:strCache>
                <c:ptCount val="1"/>
                <c:pt idx="0">
                  <c:v>HFC-32</c:v>
                </c:pt>
              </c:strCache>
            </c:strRef>
          </c:tx>
          <c:spPr>
            <a:solidFill>
              <a:schemeClr val="accent1">
                <a:lumMod val="60000"/>
              </a:schemeClr>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'B3.Banks'!$AF$226:$AF$237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F2E-4531-A922-F88EF086CD14}"/>
            </c:ext>
          </c:extLst>
        </c:ser>
        <c:ser>
          <c:idx val="7"/>
          <c:order val="7"/>
          <c:tx>
            <c:strRef>
              <c:f>'B3.Banks'!$AG$5</c:f>
              <c:strCache>
                <c:ptCount val="1"/>
                <c:pt idx="0">
                  <c:v>HFC-Mix</c:v>
                </c:pt>
              </c:strCache>
            </c:strRef>
          </c:tx>
          <c:spPr>
            <a:solidFill>
              <a:schemeClr val="accent2">
                <a:lumMod val="60000"/>
              </a:schemeClr>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'B3.Banks'!$AG$226:$AG$237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F2E-4531-A922-F88EF086CD14}"/>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'B3.Banks'!$AH$226:$AH$237</c:f>
              <c:numCache>
                <c:formatCode>#,##0</c:formatCode>
                <c:ptCount val="12"/>
                <c:pt idx="0">
                  <c:v>4387.0199570856757</c:v>
                </c:pt>
                <c:pt idx="1">
                  <c:v>6342.0469193815861</c:v>
                </c:pt>
                <c:pt idx="2">
                  <c:v>8875.7057262049311</c:v>
                </c:pt>
                <c:pt idx="3">
                  <c:v>11919.687567671243</c:v>
                </c:pt>
                <c:pt idx="4">
                  <c:v>15474.200199822308</c:v>
                </c:pt>
                <c:pt idx="5">
                  <c:v>19533.133710514514</c:v>
                </c:pt>
                <c:pt idx="6">
                  <c:v>24077.783306061039</c:v>
                </c:pt>
                <c:pt idx="7">
                  <c:v>29882.245981085227</c:v>
                </c:pt>
                <c:pt idx="8">
                  <c:v>36888.169207543207</c:v>
                </c:pt>
                <c:pt idx="9">
                  <c:v>45019.928319236038</c:v>
                </c:pt>
                <c:pt idx="10">
                  <c:v>54149.208844163782</c:v>
                </c:pt>
                <c:pt idx="11">
                  <c:v>64224.920203555695</c:v>
                </c:pt>
              </c:numCache>
            </c:numRef>
          </c:val>
          <c:extLst>
            <c:ext xmlns:c16="http://schemas.microsoft.com/office/drawing/2014/chart" uri="{C3380CC4-5D6E-409C-BE32-E72D297353CC}">
              <c16:uniqueId val="{00000008-FF2E-4531-A922-F88EF086CD14}"/>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'B3.Banks'!$AI$226:$AI$237</c:f>
              <c:numCache>
                <c:formatCode>#,##0</c:formatCode>
                <c:ptCount val="12"/>
                <c:pt idx="0">
                  <c:v>0</c:v>
                </c:pt>
                <c:pt idx="1">
                  <c:v>0</c:v>
                </c:pt>
                <c:pt idx="2">
                  <c:v>84.89130589159808</c:v>
                </c:pt>
                <c:pt idx="3">
                  <c:v>255.65421014595415</c:v>
                </c:pt>
                <c:pt idx="4">
                  <c:v>513.27775055210429</c:v>
                </c:pt>
                <c:pt idx="5">
                  <c:v>858.75547044077621</c:v>
                </c:pt>
                <c:pt idx="6">
                  <c:v>1293.0602844011714</c:v>
                </c:pt>
                <c:pt idx="7">
                  <c:v>1808.1642152224083</c:v>
                </c:pt>
                <c:pt idx="8">
                  <c:v>2402.6774878454776</c:v>
                </c:pt>
                <c:pt idx="9">
                  <c:v>3073.8826857869922</c:v>
                </c:pt>
                <c:pt idx="10">
                  <c:v>3816.3904673131415</c:v>
                </c:pt>
                <c:pt idx="11">
                  <c:v>4620.9008935806924</c:v>
                </c:pt>
              </c:numCache>
            </c:numRef>
          </c:val>
          <c:extLst>
            <c:ext xmlns:c16="http://schemas.microsoft.com/office/drawing/2014/chart" uri="{C3380CC4-5D6E-409C-BE32-E72D297353CC}">
              <c16:uniqueId val="{00000009-FF2E-4531-A922-F88EF086CD14}"/>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'B3.Banks'!$AJ$226:$AJ$237</c:f>
              <c:numCache>
                <c:formatCode>#,##0</c:formatCode>
                <c:ptCount val="12"/>
                <c:pt idx="0">
                  <c:v>29077.248361745333</c:v>
                </c:pt>
                <c:pt idx="1">
                  <c:v>36461.253689003526</c:v>
                </c:pt>
                <c:pt idx="2">
                  <c:v>44591.978511911686</c:v>
                </c:pt>
                <c:pt idx="3">
                  <c:v>52960.264521613833</c:v>
                </c:pt>
                <c:pt idx="4">
                  <c:v>61478.659646602835</c:v>
                </c:pt>
                <c:pt idx="5">
                  <c:v>70029.094430214202</c:v>
                </c:pt>
                <c:pt idx="6">
                  <c:v>78472.094916804985</c:v>
                </c:pt>
                <c:pt idx="7">
                  <c:v>87071.754520509858</c:v>
                </c:pt>
                <c:pt idx="8">
                  <c:v>95729.621692429369</c:v>
                </c:pt>
                <c:pt idx="9">
                  <c:v>104366.84684062349</c:v>
                </c:pt>
                <c:pt idx="10">
                  <c:v>113035.00044568843</c:v>
                </c:pt>
                <c:pt idx="11">
                  <c:v>121834.74811183038</c:v>
                </c:pt>
              </c:numCache>
            </c:numRef>
          </c:val>
          <c:extLst>
            <c:ext xmlns:c16="http://schemas.microsoft.com/office/drawing/2014/chart" uri="{C3380CC4-5D6E-409C-BE32-E72D297353CC}">
              <c16:uniqueId val="{0000000A-FF2E-4531-A922-F88EF086CD14}"/>
            </c:ext>
          </c:extLst>
        </c:ser>
        <c:dLbls>
          <c:showLegendKey val="0"/>
          <c:showVal val="0"/>
          <c:showCatName val="0"/>
          <c:showSerName val="0"/>
          <c:showPercent val="0"/>
          <c:showBubbleSize val="0"/>
        </c:dLbls>
        <c:axId val="2128459392"/>
        <c:axId val="2128462144"/>
      </c:areaChart>
      <c:catAx>
        <c:axId val="21284593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462144"/>
        <c:crosses val="autoZero"/>
        <c:auto val="1"/>
        <c:lblAlgn val="ctr"/>
        <c:lblOffset val="100"/>
        <c:noMultiLvlLbl val="0"/>
      </c:catAx>
      <c:valAx>
        <c:axId val="2128462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45939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'B3.Banks'!$AN$226:$AN$237</c:f>
              <c:numCache>
                <c:formatCode>#,##0.000</c:formatCode>
                <c:ptCount val="12"/>
                <c:pt idx="0">
                  <c:v>2.8588435005449039E-3</c:v>
                </c:pt>
                <c:pt idx="1">
                  <c:v>1.4073950564296436E-3</c:v>
                </c:pt>
                <c:pt idx="2">
                  <c:v>4.1788913874195251E-4</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833-4BAC-AC94-B30D25B1720C}"/>
            </c:ext>
          </c:extLst>
        </c:ser>
        <c:ser>
          <c:idx val="1"/>
          <c:order val="1"/>
          <c:tx>
            <c:strRef>
              <c:f>'B3.Banks'!$AO$5</c:f>
              <c:strCache>
                <c:ptCount val="1"/>
                <c:pt idx="0">
                  <c:v>HCFC-123</c:v>
                </c:pt>
              </c:strCache>
            </c:strRef>
          </c:tx>
          <c:spPr>
            <a:solidFill>
              <a:schemeClr val="accent2"/>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'B3.Banks'!$AO$226:$AO$237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833-4BAC-AC94-B30D25B1720C}"/>
            </c:ext>
          </c:extLst>
        </c:ser>
        <c:ser>
          <c:idx val="2"/>
          <c:order val="2"/>
          <c:tx>
            <c:strRef>
              <c:f>'B3.Banks'!$AP$5</c:f>
              <c:strCache>
                <c:ptCount val="1"/>
                <c:pt idx="0">
                  <c:v>HFC-134a</c:v>
                </c:pt>
              </c:strCache>
            </c:strRef>
          </c:tx>
          <c:spPr>
            <a:solidFill>
              <a:schemeClr val="accent3"/>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'B3.Banks'!$AP$226:$AP$237</c:f>
              <c:numCache>
                <c:formatCode>#,##0.000</c:formatCode>
                <c:ptCount val="12"/>
                <c:pt idx="0">
                  <c:v>0.32844043055457162</c:v>
                </c:pt>
                <c:pt idx="1">
                  <c:v>0.33524248957449387</c:v>
                </c:pt>
                <c:pt idx="2">
                  <c:v>0.34233927521714058</c:v>
                </c:pt>
                <c:pt idx="3">
                  <c:v>0.34610486040974819</c:v>
                </c:pt>
                <c:pt idx="4">
                  <c:v>0.34643859186855558</c:v>
                </c:pt>
                <c:pt idx="5">
                  <c:v>0.34328927703165069</c:v>
                </c:pt>
                <c:pt idx="6">
                  <c:v>0.3368103817859458</c:v>
                </c:pt>
                <c:pt idx="7">
                  <c:v>0.32400944113697056</c:v>
                </c:pt>
                <c:pt idx="8">
                  <c:v>0.30565956100379582</c:v>
                </c:pt>
                <c:pt idx="9">
                  <c:v>0.28192261735995716</c:v>
                </c:pt>
                <c:pt idx="10">
                  <c:v>0.25307193408978979</c:v>
                </c:pt>
                <c:pt idx="11">
                  <c:v>0.21918140946525558</c:v>
                </c:pt>
              </c:numCache>
            </c:numRef>
          </c:val>
          <c:extLst>
            <c:ext xmlns:c16="http://schemas.microsoft.com/office/drawing/2014/chart" uri="{C3380CC4-5D6E-409C-BE32-E72D297353CC}">
              <c16:uniqueId val="{00000002-3833-4BAC-AC94-B30D25B1720C}"/>
            </c:ext>
          </c:extLst>
        </c:ser>
        <c:ser>
          <c:idx val="3"/>
          <c:order val="3"/>
          <c:tx>
            <c:strRef>
              <c:f>'B3.Banks'!$AQ$5</c:f>
              <c:strCache>
                <c:ptCount val="1"/>
                <c:pt idx="0">
                  <c:v>HFC-404A</c:v>
                </c:pt>
              </c:strCache>
            </c:strRef>
          </c:tx>
          <c:spPr>
            <a:solidFill>
              <a:schemeClr val="accent4"/>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'B3.Banks'!$AQ$226:$AQ$237</c:f>
              <c:numCache>
                <c:formatCode>#,##0.000</c:formatCode>
                <c:ptCount val="12"/>
                <c:pt idx="0">
                  <c:v>0.9480703882504502</c:v>
                </c:pt>
                <c:pt idx="1">
                  <c:v>0.86653635644280969</c:v>
                </c:pt>
                <c:pt idx="2">
                  <c:v>0.78259401386987448</c:v>
                </c:pt>
                <c:pt idx="3">
                  <c:v>0.69669735389609122</c:v>
                </c:pt>
                <c:pt idx="4">
                  <c:v>0.61058585561655676</c:v>
                </c:pt>
                <c:pt idx="5">
                  <c:v>0.52650046364642089</c:v>
                </c:pt>
                <c:pt idx="6">
                  <c:v>0.44717034404854245</c:v>
                </c:pt>
                <c:pt idx="7">
                  <c:v>0.37599983514259483</c:v>
                </c:pt>
                <c:pt idx="8">
                  <c:v>0.3128195767098218</c:v>
                </c:pt>
                <c:pt idx="9">
                  <c:v>0.25890382905817394</c:v>
                </c:pt>
                <c:pt idx="10">
                  <c:v>0.21429308407403097</c:v>
                </c:pt>
                <c:pt idx="11">
                  <c:v>0.17614244129972612</c:v>
                </c:pt>
              </c:numCache>
            </c:numRef>
          </c:val>
          <c:extLst>
            <c:ext xmlns:c16="http://schemas.microsoft.com/office/drawing/2014/chart" uri="{C3380CC4-5D6E-409C-BE32-E72D297353CC}">
              <c16:uniqueId val="{00000003-3833-4BAC-AC94-B30D25B1720C}"/>
            </c:ext>
          </c:extLst>
        </c:ser>
        <c:ser>
          <c:idx val="4"/>
          <c:order val="4"/>
          <c:tx>
            <c:strRef>
              <c:f>'B3.Banks'!$AR$5</c:f>
              <c:strCache>
                <c:ptCount val="1"/>
                <c:pt idx="0">
                  <c:v>HFC-410A</c:v>
                </c:pt>
              </c:strCache>
            </c:strRef>
          </c:tx>
          <c:spPr>
            <a:solidFill>
              <a:schemeClr val="accent5"/>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'B3.Banks'!$AR$226:$AR$237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833-4BAC-AC94-B30D25B1720C}"/>
            </c:ext>
          </c:extLst>
        </c:ser>
        <c:ser>
          <c:idx val="5"/>
          <c:order val="5"/>
          <c:tx>
            <c:strRef>
              <c:f>'B3.Banks'!$AS$5</c:f>
              <c:strCache>
                <c:ptCount val="1"/>
                <c:pt idx="0">
                  <c:v>HFC-407C</c:v>
                </c:pt>
              </c:strCache>
            </c:strRef>
          </c:tx>
          <c:spPr>
            <a:solidFill>
              <a:schemeClr val="accent6"/>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'B3.Banks'!$AS$226:$AS$237</c:f>
              <c:numCache>
                <c:formatCode>#,##0.000</c:formatCode>
                <c:ptCount val="12"/>
                <c:pt idx="0">
                  <c:v>6.9594988450144644E-4</c:v>
                </c:pt>
                <c:pt idx="1">
                  <c:v>4.5048609550956499E-4</c:v>
                </c:pt>
                <c:pt idx="2">
                  <c:v>2.6970155212798402E-4</c:v>
                </c:pt>
                <c:pt idx="3">
                  <c:v>1.4605286138152327E-4</c:v>
                </c:pt>
                <c:pt idx="4">
                  <c:v>7.0119272139693834E-5</c:v>
                </c:pt>
                <c:pt idx="5">
                  <c:v>2.9431734830285291E-5</c:v>
                </c:pt>
                <c:pt idx="6">
                  <c:v>1.0544711917614054E-5</c:v>
                </c:pt>
                <c:pt idx="7">
                  <c:v>3.1733361156698667E-6</c:v>
                </c:pt>
                <c:pt idx="8">
                  <c:v>7.9136594033201941E-7</c:v>
                </c:pt>
                <c:pt idx="9">
                  <c:v>1.6173072684796346E-7</c:v>
                </c:pt>
                <c:pt idx="10">
                  <c:v>2.6844799160366364E-8</c:v>
                </c:pt>
                <c:pt idx="11">
                  <c:v>3.5930053572676129E-9</c:v>
                </c:pt>
              </c:numCache>
            </c:numRef>
          </c:val>
          <c:extLst>
            <c:ext xmlns:c16="http://schemas.microsoft.com/office/drawing/2014/chart" uri="{C3380CC4-5D6E-409C-BE32-E72D297353CC}">
              <c16:uniqueId val="{00000005-3833-4BAC-AC94-B30D25B1720C}"/>
            </c:ext>
          </c:extLst>
        </c:ser>
        <c:ser>
          <c:idx val="6"/>
          <c:order val="6"/>
          <c:tx>
            <c:strRef>
              <c:f>'B3.Banks'!$AT$5</c:f>
              <c:strCache>
                <c:ptCount val="1"/>
                <c:pt idx="0">
                  <c:v>HFC-32</c:v>
                </c:pt>
              </c:strCache>
            </c:strRef>
          </c:tx>
          <c:spPr>
            <a:solidFill>
              <a:schemeClr val="accent1">
                <a:lumMod val="60000"/>
              </a:schemeClr>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'B3.Banks'!$AT$226:$AT$237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833-4BAC-AC94-B30D25B1720C}"/>
            </c:ext>
          </c:extLst>
        </c:ser>
        <c:ser>
          <c:idx val="7"/>
          <c:order val="7"/>
          <c:tx>
            <c:strRef>
              <c:f>'B3.Banks'!$AU$5</c:f>
              <c:strCache>
                <c:ptCount val="1"/>
                <c:pt idx="0">
                  <c:v>HFC-Mix</c:v>
                </c:pt>
              </c:strCache>
            </c:strRef>
          </c:tx>
          <c:spPr>
            <a:solidFill>
              <a:schemeClr val="accent2">
                <a:lumMod val="60000"/>
              </a:schemeClr>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'B3.Banks'!$AU$226:$AU$237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833-4BAC-AC94-B30D25B1720C}"/>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'B3.Banks'!$AV$226:$AV$237</c:f>
              <c:numCache>
                <c:formatCode>#,##0.000</c:formatCode>
                <c:ptCount val="12"/>
                <c:pt idx="0">
                  <c:v>6.5805299356285138E-3</c:v>
                </c:pt>
                <c:pt idx="1">
                  <c:v>9.5130703790723796E-3</c:v>
                </c:pt>
                <c:pt idx="2">
                  <c:v>1.3313558589307398E-2</c:v>
                </c:pt>
                <c:pt idx="3">
                  <c:v>1.7879531351506862E-2</c:v>
                </c:pt>
                <c:pt idx="4">
                  <c:v>2.3211300299733461E-2</c:v>
                </c:pt>
                <c:pt idx="5">
                  <c:v>2.9299700565771771E-2</c:v>
                </c:pt>
                <c:pt idx="6">
                  <c:v>3.6116674959091558E-2</c:v>
                </c:pt>
                <c:pt idx="7">
                  <c:v>4.4823368971627836E-2</c:v>
                </c:pt>
                <c:pt idx="8">
                  <c:v>5.5332253811314812E-2</c:v>
                </c:pt>
                <c:pt idx="9">
                  <c:v>6.7529892478854062E-2</c:v>
                </c:pt>
                <c:pt idx="10">
                  <c:v>8.1223813266245684E-2</c:v>
                </c:pt>
                <c:pt idx="11">
                  <c:v>9.6337380305333536E-2</c:v>
                </c:pt>
              </c:numCache>
            </c:numRef>
          </c:val>
          <c:extLst>
            <c:ext xmlns:c16="http://schemas.microsoft.com/office/drawing/2014/chart" uri="{C3380CC4-5D6E-409C-BE32-E72D297353CC}">
              <c16:uniqueId val="{00000008-3833-4BAC-AC94-B30D25B1720C}"/>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'B3.Banks'!$AW$226:$AW$237</c:f>
              <c:numCache>
                <c:formatCode>#,##0.000</c:formatCode>
                <c:ptCount val="12"/>
                <c:pt idx="0">
                  <c:v>0</c:v>
                </c:pt>
                <c:pt idx="1">
                  <c:v>0</c:v>
                </c:pt>
                <c:pt idx="2">
                  <c:v>4.2445652945799043E-5</c:v>
                </c:pt>
                <c:pt idx="3">
                  <c:v>1.2782710507297707E-4</c:v>
                </c:pt>
                <c:pt idx="4">
                  <c:v>2.5663887527605216E-4</c:v>
                </c:pt>
                <c:pt idx="5">
                  <c:v>4.2937773522038809E-4</c:v>
                </c:pt>
                <c:pt idx="6">
                  <c:v>6.465301422005857E-4</c:v>
                </c:pt>
                <c:pt idx="7">
                  <c:v>9.0408210761120419E-4</c:v>
                </c:pt>
                <c:pt idx="8">
                  <c:v>1.2013387439227389E-3</c:v>
                </c:pt>
                <c:pt idx="9">
                  <c:v>1.5369413428934962E-3</c:v>
                </c:pt>
                <c:pt idx="10">
                  <c:v>1.9081952336565708E-3</c:v>
                </c:pt>
                <c:pt idx="11">
                  <c:v>2.310450446790346E-3</c:v>
                </c:pt>
              </c:numCache>
            </c:numRef>
          </c:val>
          <c:extLst>
            <c:ext xmlns:c16="http://schemas.microsoft.com/office/drawing/2014/chart" uri="{C3380CC4-5D6E-409C-BE32-E72D297353CC}">
              <c16:uniqueId val="{00000009-3833-4BAC-AC94-B30D25B1720C}"/>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'B3.Banks'!$AX$226:$AX$237</c:f>
              <c:numCache>
                <c:formatCode>#,##0.000</c:formatCode>
                <c:ptCount val="12"/>
                <c:pt idx="0">
                  <c:v>1.1630899344698133E-4</c:v>
                </c:pt>
                <c:pt idx="1">
                  <c:v>1.4584501475601412E-4</c:v>
                </c:pt>
                <c:pt idx="2">
                  <c:v>1.7836791404764676E-4</c:v>
                </c:pt>
                <c:pt idx="3">
                  <c:v>2.1184105808645534E-4</c:v>
                </c:pt>
                <c:pt idx="4">
                  <c:v>2.4591463858641136E-4</c:v>
                </c:pt>
                <c:pt idx="5">
                  <c:v>2.8011637772085683E-4</c:v>
                </c:pt>
                <c:pt idx="6">
                  <c:v>3.1388837966721993E-4</c:v>
                </c:pt>
                <c:pt idx="7">
                  <c:v>3.4828701808203941E-4</c:v>
                </c:pt>
                <c:pt idx="8">
                  <c:v>3.8291848676971747E-4</c:v>
                </c:pt>
                <c:pt idx="9">
                  <c:v>4.1746738736249395E-4</c:v>
                </c:pt>
                <c:pt idx="10">
                  <c:v>4.5214000178275376E-4</c:v>
                </c:pt>
                <c:pt idx="11">
                  <c:v>4.8733899244732151E-4</c:v>
                </c:pt>
              </c:numCache>
            </c:numRef>
          </c:val>
          <c:extLst>
            <c:ext xmlns:c16="http://schemas.microsoft.com/office/drawing/2014/chart" uri="{C3380CC4-5D6E-409C-BE32-E72D297353CC}">
              <c16:uniqueId val="{0000000A-3833-4BAC-AC94-B30D25B1720C}"/>
            </c:ext>
          </c:extLst>
        </c:ser>
        <c:dLbls>
          <c:showLegendKey val="0"/>
          <c:showVal val="0"/>
          <c:showCatName val="0"/>
          <c:showSerName val="0"/>
          <c:showPercent val="0"/>
          <c:showBubbleSize val="0"/>
        </c:dLbls>
        <c:axId val="2128523744"/>
        <c:axId val="2128526496"/>
      </c:areaChart>
      <c:catAx>
        <c:axId val="21285237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526496"/>
        <c:crosses val="autoZero"/>
        <c:auto val="1"/>
        <c:lblAlgn val="ctr"/>
        <c:lblOffset val="100"/>
        <c:noMultiLvlLbl val="0"/>
      </c:catAx>
      <c:valAx>
        <c:axId val="21285264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5237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'B3.Banks'!$Z$248:$Z$259</c:f>
              <c:numCache>
                <c:formatCode>#,##0</c:formatCode>
                <c:ptCount val="12"/>
                <c:pt idx="0">
                  <c:v>135287.42920495343</c:v>
                </c:pt>
                <c:pt idx="1">
                  <c:v>107969.18784209501</c:v>
                </c:pt>
                <c:pt idx="2">
                  <c:v>83544.046967227041</c:v>
                </c:pt>
                <c:pt idx="3">
                  <c:v>62261.501565986677</c:v>
                </c:pt>
                <c:pt idx="4">
                  <c:v>44309.327308423715</c:v>
                </c:pt>
                <c:pt idx="5">
                  <c:v>29776.47710800913</c:v>
                </c:pt>
                <c:pt idx="6">
                  <c:v>18608.725874531418</c:v>
                </c:pt>
                <c:pt idx="7">
                  <c:v>10629.934679432896</c:v>
                </c:pt>
                <c:pt idx="8">
                  <c:v>5564.6345693537114</c:v>
                </c:pt>
                <c:pt idx="9">
                  <c:v>3111.9078691859468</c:v>
                </c:pt>
                <c:pt idx="10">
                  <c:v>3004.2236732482361</c:v>
                </c:pt>
                <c:pt idx="11">
                  <c:v>4981.8967981551823</c:v>
                </c:pt>
              </c:numCache>
            </c:numRef>
          </c:val>
          <c:extLst>
            <c:ext xmlns:c16="http://schemas.microsoft.com/office/drawing/2014/chart" uri="{C3380CC4-5D6E-409C-BE32-E72D297353CC}">
              <c16:uniqueId val="{00000000-FC3A-4A16-8943-68D5DE302C4D}"/>
            </c:ext>
          </c:extLst>
        </c:ser>
        <c:ser>
          <c:idx val="1"/>
          <c:order val="1"/>
          <c:tx>
            <c:strRef>
              <c:f>'B3.Banks'!$AA$5</c:f>
              <c:strCache>
                <c:ptCount val="1"/>
                <c:pt idx="0">
                  <c:v>HCFC-123</c:v>
                </c:pt>
              </c:strCache>
            </c:strRef>
          </c:tx>
          <c:spPr>
            <a:solidFill>
              <a:schemeClr val="accent2"/>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'B3.Banks'!$AA$248:$AA$259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C3A-4A16-8943-68D5DE302C4D}"/>
            </c:ext>
          </c:extLst>
        </c:ser>
        <c:ser>
          <c:idx val="2"/>
          <c:order val="2"/>
          <c:tx>
            <c:strRef>
              <c:f>'B3.Banks'!$AB$5</c:f>
              <c:strCache>
                <c:ptCount val="1"/>
                <c:pt idx="0">
                  <c:v>HFC-134a</c:v>
                </c:pt>
              </c:strCache>
            </c:strRef>
          </c:tx>
          <c:spPr>
            <a:solidFill>
              <a:schemeClr val="accent3"/>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'B3.Banks'!$AB$248:$AB$259</c:f>
              <c:numCache>
                <c:formatCode>#,##0</c:formatCode>
                <c:ptCount val="12"/>
                <c:pt idx="0">
                  <c:v>1107212.1825584297</c:v>
                </c:pt>
                <c:pt idx="1">
                  <c:v>1187113.0436879066</c:v>
                </c:pt>
                <c:pt idx="2">
                  <c:v>1263188.0598579536</c:v>
                </c:pt>
                <c:pt idx="3">
                  <c:v>1327755.0787996503</c:v>
                </c:pt>
                <c:pt idx="4">
                  <c:v>1380395.9750518568</c:v>
                </c:pt>
                <c:pt idx="5">
                  <c:v>1420516.2758392999</c:v>
                </c:pt>
                <c:pt idx="6">
                  <c:v>1447950.3838258525</c:v>
                </c:pt>
                <c:pt idx="7">
                  <c:v>1459267.1869765064</c:v>
                </c:pt>
                <c:pt idx="8">
                  <c:v>1454162.9715820916</c:v>
                </c:pt>
                <c:pt idx="9">
                  <c:v>1432159.9960556282</c:v>
                </c:pt>
                <c:pt idx="10">
                  <c:v>1392538.8940172289</c:v>
                </c:pt>
                <c:pt idx="11">
                  <c:v>1334500.0550829435</c:v>
                </c:pt>
              </c:numCache>
            </c:numRef>
          </c:val>
          <c:extLst>
            <c:ext xmlns:c16="http://schemas.microsoft.com/office/drawing/2014/chart" uri="{C3380CC4-5D6E-409C-BE32-E72D297353CC}">
              <c16:uniqueId val="{00000002-FC3A-4A16-8943-68D5DE302C4D}"/>
            </c:ext>
          </c:extLst>
        </c:ser>
        <c:ser>
          <c:idx val="3"/>
          <c:order val="3"/>
          <c:tx>
            <c:strRef>
              <c:f>'B3.Banks'!$AC$5</c:f>
              <c:strCache>
                <c:ptCount val="1"/>
                <c:pt idx="0">
                  <c:v>HFC-404A</c:v>
                </c:pt>
              </c:strCache>
            </c:strRef>
          </c:tx>
          <c:spPr>
            <a:solidFill>
              <a:schemeClr val="accent4"/>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'B3.Banks'!$AC$248:$AC$259</c:f>
              <c:numCache>
                <c:formatCode>#,##0</c:formatCode>
                <c:ptCount val="12"/>
                <c:pt idx="0">
                  <c:v>2691546.2479129662</c:v>
                </c:pt>
                <c:pt idx="1">
                  <c:v>2644588.532656719</c:v>
                </c:pt>
                <c:pt idx="2">
                  <c:v>2592106.1695379764</c:v>
                </c:pt>
                <c:pt idx="3">
                  <c:v>2522092.6844940782</c:v>
                </c:pt>
                <c:pt idx="4">
                  <c:v>2434954.3039968461</c:v>
                </c:pt>
                <c:pt idx="5">
                  <c:v>2330778.7037598365</c:v>
                </c:pt>
                <c:pt idx="6">
                  <c:v>2210040.649769959</c:v>
                </c:pt>
                <c:pt idx="7">
                  <c:v>2076078.1584654993</c:v>
                </c:pt>
                <c:pt idx="8">
                  <c:v>1929247.5598572395</c:v>
                </c:pt>
                <c:pt idx="9">
                  <c:v>1770282.8634735898</c:v>
                </c:pt>
                <c:pt idx="10">
                  <c:v>1600748.2822223823</c:v>
                </c:pt>
                <c:pt idx="11">
                  <c:v>1423122.0792221951</c:v>
                </c:pt>
              </c:numCache>
            </c:numRef>
          </c:val>
          <c:extLst>
            <c:ext xmlns:c16="http://schemas.microsoft.com/office/drawing/2014/chart" uri="{C3380CC4-5D6E-409C-BE32-E72D297353CC}">
              <c16:uniqueId val="{00000003-FC3A-4A16-8943-68D5DE302C4D}"/>
            </c:ext>
          </c:extLst>
        </c:ser>
        <c:ser>
          <c:idx val="4"/>
          <c:order val="4"/>
          <c:tx>
            <c:strRef>
              <c:f>'B3.Banks'!$AD$5</c:f>
              <c:strCache>
                <c:ptCount val="1"/>
                <c:pt idx="0">
                  <c:v>HFC-410A</c:v>
                </c:pt>
              </c:strCache>
            </c:strRef>
          </c:tx>
          <c:spPr>
            <a:solidFill>
              <a:schemeClr val="accent5"/>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'B3.Banks'!$AD$248:$AD$259</c:f>
              <c:numCache>
                <c:formatCode>#,##0</c:formatCode>
                <c:ptCount val="12"/>
                <c:pt idx="0">
                  <c:v>52733.680467991493</c:v>
                </c:pt>
                <c:pt idx="1">
                  <c:v>64126.112134194722</c:v>
                </c:pt>
                <c:pt idx="2">
                  <c:v>74838.842762016007</c:v>
                </c:pt>
                <c:pt idx="3">
                  <c:v>84941.436107530579</c:v>
                </c:pt>
                <c:pt idx="4">
                  <c:v>94311.988025013765</c:v>
                </c:pt>
                <c:pt idx="5">
                  <c:v>102853.2760766983</c:v>
                </c:pt>
                <c:pt idx="6">
                  <c:v>110529.94592228105</c:v>
                </c:pt>
                <c:pt idx="7">
                  <c:v>115846.21955897623</c:v>
                </c:pt>
                <c:pt idx="8">
                  <c:v>118887.06431987934</c:v>
                </c:pt>
                <c:pt idx="9">
                  <c:v>119781.81385970139</c:v>
                </c:pt>
                <c:pt idx="10">
                  <c:v>118614.54346735799</c:v>
                </c:pt>
                <c:pt idx="11">
                  <c:v>115386.80184118605</c:v>
                </c:pt>
              </c:numCache>
            </c:numRef>
          </c:val>
          <c:extLst>
            <c:ext xmlns:c16="http://schemas.microsoft.com/office/drawing/2014/chart" uri="{C3380CC4-5D6E-409C-BE32-E72D297353CC}">
              <c16:uniqueId val="{00000004-FC3A-4A16-8943-68D5DE302C4D}"/>
            </c:ext>
          </c:extLst>
        </c:ser>
        <c:ser>
          <c:idx val="5"/>
          <c:order val="5"/>
          <c:tx>
            <c:strRef>
              <c:f>'B3.Banks'!$AE$5</c:f>
              <c:strCache>
                <c:ptCount val="1"/>
                <c:pt idx="0">
                  <c:v>HFC-407C</c:v>
                </c:pt>
              </c:strCache>
            </c:strRef>
          </c:tx>
          <c:spPr>
            <a:solidFill>
              <a:schemeClr val="accent6"/>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'B3.Banks'!$AE$248:$AE$259</c:f>
              <c:numCache>
                <c:formatCode>#,##0</c:formatCode>
                <c:ptCount val="12"/>
                <c:pt idx="0">
                  <c:v>103815.71200546499</c:v>
                </c:pt>
                <c:pt idx="1">
                  <c:v>110142.64388789242</c:v>
                </c:pt>
                <c:pt idx="2">
                  <c:v>115753.75835249078</c:v>
                </c:pt>
                <c:pt idx="3">
                  <c:v>120799.81661269597</c:v>
                </c:pt>
                <c:pt idx="4">
                  <c:v>125270.72374168105</c:v>
                </c:pt>
                <c:pt idx="5">
                  <c:v>129174.20204384605</c:v>
                </c:pt>
                <c:pt idx="6">
                  <c:v>132542.23366703023</c:v>
                </c:pt>
                <c:pt idx="7">
                  <c:v>133944.78601305449</c:v>
                </c:pt>
                <c:pt idx="8">
                  <c:v>133468.33734170377</c:v>
                </c:pt>
                <c:pt idx="9">
                  <c:v>131206.41298201305</c:v>
                </c:pt>
                <c:pt idx="10">
                  <c:v>127235.43614966194</c:v>
                </c:pt>
                <c:pt idx="11">
                  <c:v>121597.88280457738</c:v>
                </c:pt>
              </c:numCache>
            </c:numRef>
          </c:val>
          <c:extLst>
            <c:ext xmlns:c16="http://schemas.microsoft.com/office/drawing/2014/chart" uri="{C3380CC4-5D6E-409C-BE32-E72D297353CC}">
              <c16:uniqueId val="{00000005-FC3A-4A16-8943-68D5DE302C4D}"/>
            </c:ext>
          </c:extLst>
        </c:ser>
        <c:ser>
          <c:idx val="6"/>
          <c:order val="6"/>
          <c:tx>
            <c:strRef>
              <c:f>'B3.Banks'!$AF$5</c:f>
              <c:strCache>
                <c:ptCount val="1"/>
                <c:pt idx="0">
                  <c:v>HFC-32</c:v>
                </c:pt>
              </c:strCache>
            </c:strRef>
          </c:tx>
          <c:spPr>
            <a:solidFill>
              <a:schemeClr val="accent1">
                <a:lumMod val="60000"/>
              </a:schemeClr>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'B3.Banks'!$AF$248:$AF$259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C3A-4A16-8943-68D5DE302C4D}"/>
            </c:ext>
          </c:extLst>
        </c:ser>
        <c:ser>
          <c:idx val="7"/>
          <c:order val="7"/>
          <c:tx>
            <c:strRef>
              <c:f>'B3.Banks'!$AG$5</c:f>
              <c:strCache>
                <c:ptCount val="1"/>
                <c:pt idx="0">
                  <c:v>HFC-Mix</c:v>
                </c:pt>
              </c:strCache>
            </c:strRef>
          </c:tx>
          <c:spPr>
            <a:solidFill>
              <a:schemeClr val="accent2">
                <a:lumMod val="60000"/>
              </a:schemeClr>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'B3.Banks'!$AG$248:$AG$259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C3A-4A16-8943-68D5DE302C4D}"/>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'B3.Banks'!$AH$248:$AH$259</c:f>
              <c:numCache>
                <c:formatCode>#,##0</c:formatCode>
                <c:ptCount val="12"/>
                <c:pt idx="0">
                  <c:v>87914.769235929736</c:v>
                </c:pt>
                <c:pt idx="1">
                  <c:v>86829.939076609153</c:v>
                </c:pt>
                <c:pt idx="2">
                  <c:v>100002.49944429801</c:v>
                </c:pt>
                <c:pt idx="3">
                  <c:v>127699.59101606665</c:v>
                </c:pt>
                <c:pt idx="4">
                  <c:v>170147.93828122132</c:v>
                </c:pt>
                <c:pt idx="5">
                  <c:v>227572.88620625847</c:v>
                </c:pt>
                <c:pt idx="6">
                  <c:v>300198.27629345929</c:v>
                </c:pt>
                <c:pt idx="7">
                  <c:v>387529.28173118399</c:v>
                </c:pt>
                <c:pt idx="8">
                  <c:v>489549.42128746898</c:v>
                </c:pt>
                <c:pt idx="9">
                  <c:v>606227.88118677598</c:v>
                </c:pt>
                <c:pt idx="10">
                  <c:v>737469.07547297201</c:v>
                </c:pt>
                <c:pt idx="11">
                  <c:v>883001.30623857526</c:v>
                </c:pt>
              </c:numCache>
            </c:numRef>
          </c:val>
          <c:extLst>
            <c:ext xmlns:c16="http://schemas.microsoft.com/office/drawing/2014/chart" uri="{C3380CC4-5D6E-409C-BE32-E72D297353CC}">
              <c16:uniqueId val="{00000008-FC3A-4A16-8943-68D5DE302C4D}"/>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'B3.Banks'!$AI$248:$AI$259</c:f>
              <c:numCache>
                <c:formatCode>#,##0</c:formatCode>
                <c:ptCount val="12"/>
                <c:pt idx="0">
                  <c:v>669.21964235431847</c:v>
                </c:pt>
                <c:pt idx="1">
                  <c:v>1070.0584004526781</c:v>
                </c:pt>
                <c:pt idx="2">
                  <c:v>9477.6586886069617</c:v>
                </c:pt>
                <c:pt idx="3">
                  <c:v>25996.443895327331</c:v>
                </c:pt>
                <c:pt idx="4">
                  <c:v>50777.935115287262</c:v>
                </c:pt>
                <c:pt idx="5">
                  <c:v>83976.242532955759</c:v>
                </c:pt>
                <c:pt idx="6">
                  <c:v>125748.6239786857</c:v>
                </c:pt>
                <c:pt idx="7">
                  <c:v>178948.87577115063</c:v>
                </c:pt>
                <c:pt idx="8">
                  <c:v>243650.18192055219</c:v>
                </c:pt>
                <c:pt idx="9">
                  <c:v>319916.57081682695</c:v>
                </c:pt>
                <c:pt idx="10">
                  <c:v>407785.59079201374</c:v>
                </c:pt>
                <c:pt idx="11">
                  <c:v>507239.02602013084</c:v>
                </c:pt>
              </c:numCache>
            </c:numRef>
          </c:val>
          <c:extLst>
            <c:ext xmlns:c16="http://schemas.microsoft.com/office/drawing/2014/chart" uri="{C3380CC4-5D6E-409C-BE32-E72D297353CC}">
              <c16:uniqueId val="{00000009-FC3A-4A16-8943-68D5DE302C4D}"/>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'B3.Banks'!$AJ$248:$AJ$259</c:f>
              <c:numCache>
                <c:formatCode>#,##0</c:formatCode>
                <c:ptCount val="12"/>
                <c:pt idx="0">
                  <c:v>2424.6343377123876</c:v>
                </c:pt>
                <c:pt idx="1">
                  <c:v>2959.1765354059366</c:v>
                </c:pt>
                <c:pt idx="2">
                  <c:v>6360.2739659290955</c:v>
                </c:pt>
                <c:pt idx="3">
                  <c:v>12639.924040879521</c:v>
                </c:pt>
                <c:pt idx="4">
                  <c:v>21837.198260728717</c:v>
                </c:pt>
                <c:pt idx="5">
                  <c:v>33991.215261263409</c:v>
                </c:pt>
                <c:pt idx="6">
                  <c:v>49142.104079159602</c:v>
                </c:pt>
                <c:pt idx="7">
                  <c:v>67548.818820413348</c:v>
                </c:pt>
                <c:pt idx="8">
                  <c:v>89205.190841828648</c:v>
                </c:pt>
                <c:pt idx="9">
                  <c:v>114102.74495694069</c:v>
                </c:pt>
                <c:pt idx="10">
                  <c:v>142225.18860173633</c:v>
                </c:pt>
                <c:pt idx="11">
                  <c:v>173533.47191897605</c:v>
                </c:pt>
              </c:numCache>
            </c:numRef>
          </c:val>
          <c:extLst>
            <c:ext xmlns:c16="http://schemas.microsoft.com/office/drawing/2014/chart" uri="{C3380CC4-5D6E-409C-BE32-E72D297353CC}">
              <c16:uniqueId val="{0000000A-FC3A-4A16-8943-68D5DE302C4D}"/>
            </c:ext>
          </c:extLst>
        </c:ser>
        <c:dLbls>
          <c:showLegendKey val="0"/>
          <c:showVal val="0"/>
          <c:showCatName val="0"/>
          <c:showSerName val="0"/>
          <c:showPercent val="0"/>
          <c:showBubbleSize val="0"/>
        </c:dLbls>
        <c:axId val="2128587296"/>
        <c:axId val="2128590048"/>
      </c:areaChart>
      <c:catAx>
        <c:axId val="21285872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590048"/>
        <c:crosses val="autoZero"/>
        <c:auto val="1"/>
        <c:lblAlgn val="ctr"/>
        <c:lblOffset val="100"/>
        <c:noMultiLvlLbl val="0"/>
      </c:catAx>
      <c:valAx>
        <c:axId val="2128590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587296"/>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'B3.Banks'!$AN$248:$AN$259</c:f>
              <c:numCache>
                <c:formatCode>#,##0.000</c:formatCode>
                <c:ptCount val="12"/>
                <c:pt idx="0">
                  <c:v>0.2448702468609657</c:v>
                </c:pt>
                <c:pt idx="1">
                  <c:v>0.19542422999419198</c:v>
                </c:pt>
                <c:pt idx="2">
                  <c:v>0.15121472501068095</c:v>
                </c:pt>
                <c:pt idx="3">
                  <c:v>0.11269331783443588</c:v>
                </c:pt>
                <c:pt idx="4">
                  <c:v>8.0199882428246924E-2</c:v>
                </c:pt>
                <c:pt idx="5">
                  <c:v>5.3895423565496529E-2</c:v>
                </c:pt>
                <c:pt idx="6">
                  <c:v>3.3681793832901867E-2</c:v>
                </c:pt>
                <c:pt idx="7">
                  <c:v>1.9240181769773542E-2</c:v>
                </c:pt>
                <c:pt idx="8">
                  <c:v>1.0071988570530217E-2</c:v>
                </c:pt>
                <c:pt idx="9">
                  <c:v>5.6325532432265632E-3</c:v>
                </c:pt>
                <c:pt idx="10">
                  <c:v>5.4376448485793068E-3</c:v>
                </c:pt>
                <c:pt idx="11">
                  <c:v>9.0172332046608798E-3</c:v>
                </c:pt>
              </c:numCache>
            </c:numRef>
          </c:val>
          <c:extLst>
            <c:ext xmlns:c16="http://schemas.microsoft.com/office/drawing/2014/chart" uri="{C3380CC4-5D6E-409C-BE32-E72D297353CC}">
              <c16:uniqueId val="{00000000-7718-4A0D-950D-D9C4D1951AF4}"/>
            </c:ext>
          </c:extLst>
        </c:ser>
        <c:ser>
          <c:idx val="1"/>
          <c:order val="1"/>
          <c:tx>
            <c:strRef>
              <c:f>'B3.Banks'!$AO$5</c:f>
              <c:strCache>
                <c:ptCount val="1"/>
                <c:pt idx="0">
                  <c:v>HCFC-123</c:v>
                </c:pt>
              </c:strCache>
            </c:strRef>
          </c:tx>
          <c:spPr>
            <a:solidFill>
              <a:schemeClr val="accent2"/>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'B3.Banks'!$AO$248:$AO$259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718-4A0D-950D-D9C4D1951AF4}"/>
            </c:ext>
          </c:extLst>
        </c:ser>
        <c:ser>
          <c:idx val="2"/>
          <c:order val="2"/>
          <c:tx>
            <c:strRef>
              <c:f>'B3.Banks'!$AP$5</c:f>
              <c:strCache>
                <c:ptCount val="1"/>
                <c:pt idx="0">
                  <c:v>HFC-134a</c:v>
                </c:pt>
              </c:strCache>
            </c:strRef>
          </c:tx>
          <c:spPr>
            <a:solidFill>
              <a:schemeClr val="accent3"/>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'B3.Banks'!$AP$248:$AP$259</c:f>
              <c:numCache>
                <c:formatCode>#,##0.000</c:formatCode>
                <c:ptCount val="12"/>
                <c:pt idx="0">
                  <c:v>1.5833134210585544</c:v>
                </c:pt>
                <c:pt idx="1">
                  <c:v>1.6975716524737066</c:v>
                </c:pt>
                <c:pt idx="2">
                  <c:v>1.8063589255968735</c:v>
                </c:pt>
                <c:pt idx="3">
                  <c:v>1.8986897626835</c:v>
                </c:pt>
                <c:pt idx="4">
                  <c:v>1.9739662443241552</c:v>
                </c:pt>
                <c:pt idx="5">
                  <c:v>2.0313382744501989</c:v>
                </c:pt>
                <c:pt idx="6">
                  <c:v>2.0705690488709689</c:v>
                </c:pt>
                <c:pt idx="7">
                  <c:v>2.0867520773764041</c:v>
                </c:pt>
                <c:pt idx="8">
                  <c:v>2.0794530493623911</c:v>
                </c:pt>
                <c:pt idx="9">
                  <c:v>2.0479887943595485</c:v>
                </c:pt>
                <c:pt idx="10">
                  <c:v>1.9913306184446373</c:v>
                </c:pt>
                <c:pt idx="11">
                  <c:v>1.9083350787686093</c:v>
                </c:pt>
              </c:numCache>
            </c:numRef>
          </c:val>
          <c:extLst>
            <c:ext xmlns:c16="http://schemas.microsoft.com/office/drawing/2014/chart" uri="{C3380CC4-5D6E-409C-BE32-E72D297353CC}">
              <c16:uniqueId val="{00000002-7718-4A0D-950D-D9C4D1951AF4}"/>
            </c:ext>
          </c:extLst>
        </c:ser>
        <c:ser>
          <c:idx val="3"/>
          <c:order val="3"/>
          <c:tx>
            <c:strRef>
              <c:f>'B3.Banks'!$AQ$5</c:f>
              <c:strCache>
                <c:ptCount val="1"/>
                <c:pt idx="0">
                  <c:v>HFC-404A</c:v>
                </c:pt>
              </c:strCache>
            </c:strRef>
          </c:tx>
          <c:spPr>
            <a:solidFill>
              <a:schemeClr val="accent4"/>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'B3.Banks'!$AQ$248:$AQ$259</c:f>
              <c:numCache>
                <c:formatCode>#,##0.000</c:formatCode>
                <c:ptCount val="12"/>
                <c:pt idx="0">
                  <c:v>10.556244384314654</c:v>
                </c:pt>
                <c:pt idx="1">
                  <c:v>10.372076225079651</c:v>
                </c:pt>
                <c:pt idx="2">
                  <c:v>10.166240396927945</c:v>
                </c:pt>
                <c:pt idx="3">
                  <c:v>9.8916475085857751</c:v>
                </c:pt>
                <c:pt idx="4">
                  <c:v>9.5498907802756303</c:v>
                </c:pt>
                <c:pt idx="5">
                  <c:v>9.1413140761460774</c:v>
                </c:pt>
                <c:pt idx="6">
                  <c:v>8.6677794283977789</c:v>
                </c:pt>
                <c:pt idx="7">
                  <c:v>8.1423785375016884</c:v>
                </c:pt>
                <c:pt idx="8">
                  <c:v>7.5665089297600936</c:v>
                </c:pt>
                <c:pt idx="9">
                  <c:v>6.9430493905434192</c:v>
                </c:pt>
                <c:pt idx="10">
                  <c:v>6.2781347628761832</c:v>
                </c:pt>
                <c:pt idx="11">
                  <c:v>5.581484794709449</c:v>
                </c:pt>
              </c:numCache>
            </c:numRef>
          </c:val>
          <c:extLst>
            <c:ext xmlns:c16="http://schemas.microsoft.com/office/drawing/2014/chart" uri="{C3380CC4-5D6E-409C-BE32-E72D297353CC}">
              <c16:uniqueId val="{00000003-7718-4A0D-950D-D9C4D1951AF4}"/>
            </c:ext>
          </c:extLst>
        </c:ser>
        <c:ser>
          <c:idx val="4"/>
          <c:order val="4"/>
          <c:tx>
            <c:strRef>
              <c:f>'B3.Banks'!$AR$5</c:f>
              <c:strCache>
                <c:ptCount val="1"/>
                <c:pt idx="0">
                  <c:v>HFC-410A</c:v>
                </c:pt>
              </c:strCache>
            </c:strRef>
          </c:tx>
          <c:spPr>
            <a:solidFill>
              <a:schemeClr val="accent5"/>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'B3.Banks'!$AR$248:$AR$259</c:f>
              <c:numCache>
                <c:formatCode>#,##0.000</c:formatCode>
                <c:ptCount val="12"/>
                <c:pt idx="0">
                  <c:v>0.11010792481716623</c:v>
                </c:pt>
                <c:pt idx="1">
                  <c:v>0.13389532213619859</c:v>
                </c:pt>
                <c:pt idx="2">
                  <c:v>0.15626350368708941</c:v>
                </c:pt>
                <c:pt idx="3">
                  <c:v>0.17735771859252383</c:v>
                </c:pt>
                <c:pt idx="4">
                  <c:v>0.19692343099622875</c:v>
                </c:pt>
                <c:pt idx="5">
                  <c:v>0.21475764044814605</c:v>
                </c:pt>
                <c:pt idx="6">
                  <c:v>0.23078652708572284</c:v>
                </c:pt>
                <c:pt idx="7">
                  <c:v>0.24188690643914237</c:v>
                </c:pt>
                <c:pt idx="8">
                  <c:v>0.24823619029990807</c:v>
                </c:pt>
                <c:pt idx="9">
                  <c:v>0.25010442733905647</c:v>
                </c:pt>
                <c:pt idx="10">
                  <c:v>0.24766716675984346</c:v>
                </c:pt>
                <c:pt idx="11">
                  <c:v>0.24092764224439647</c:v>
                </c:pt>
              </c:numCache>
            </c:numRef>
          </c:val>
          <c:extLst>
            <c:ext xmlns:c16="http://schemas.microsoft.com/office/drawing/2014/chart" uri="{C3380CC4-5D6E-409C-BE32-E72D297353CC}">
              <c16:uniqueId val="{00000004-7718-4A0D-950D-D9C4D1951AF4}"/>
            </c:ext>
          </c:extLst>
        </c:ser>
        <c:ser>
          <c:idx val="5"/>
          <c:order val="5"/>
          <c:tx>
            <c:strRef>
              <c:f>'B3.Banks'!$AS$5</c:f>
              <c:strCache>
                <c:ptCount val="1"/>
                <c:pt idx="0">
                  <c:v>HFC-407C</c:v>
                </c:pt>
              </c:strCache>
            </c:strRef>
          </c:tx>
          <c:spPr>
            <a:solidFill>
              <a:schemeClr val="accent6"/>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'B3.Banks'!$AS$248:$AS$259</c:f>
              <c:numCache>
                <c:formatCode>#,##0.000</c:formatCode>
                <c:ptCount val="12"/>
                <c:pt idx="0">
                  <c:v>0.18416907309769487</c:v>
                </c:pt>
                <c:pt idx="1">
                  <c:v>0.19539305025712114</c:v>
                </c:pt>
                <c:pt idx="2">
                  <c:v>0.20534716731731864</c:v>
                </c:pt>
                <c:pt idx="3">
                  <c:v>0.21429887467092262</c:v>
                </c:pt>
                <c:pt idx="4">
                  <c:v>0.2222302639177422</c:v>
                </c:pt>
                <c:pt idx="5">
                  <c:v>0.22915503442578289</c:v>
                </c:pt>
                <c:pt idx="6">
                  <c:v>0.23512992252531162</c:v>
                </c:pt>
                <c:pt idx="7">
                  <c:v>0.23761805038715866</c:v>
                </c:pt>
                <c:pt idx="8">
                  <c:v>0.23677283044418249</c:v>
                </c:pt>
                <c:pt idx="9">
                  <c:v>0.23276017663009116</c:v>
                </c:pt>
                <c:pt idx="10">
                  <c:v>0.2257156637295003</c:v>
                </c:pt>
                <c:pt idx="11">
                  <c:v>0.21571464409532029</c:v>
                </c:pt>
              </c:numCache>
            </c:numRef>
          </c:val>
          <c:extLst>
            <c:ext xmlns:c16="http://schemas.microsoft.com/office/drawing/2014/chart" uri="{C3380CC4-5D6E-409C-BE32-E72D297353CC}">
              <c16:uniqueId val="{00000005-7718-4A0D-950D-D9C4D1951AF4}"/>
            </c:ext>
          </c:extLst>
        </c:ser>
        <c:ser>
          <c:idx val="6"/>
          <c:order val="6"/>
          <c:tx>
            <c:strRef>
              <c:f>'B3.Banks'!$AT$5</c:f>
              <c:strCache>
                <c:ptCount val="1"/>
                <c:pt idx="0">
                  <c:v>HFC-32</c:v>
                </c:pt>
              </c:strCache>
            </c:strRef>
          </c:tx>
          <c:spPr>
            <a:solidFill>
              <a:schemeClr val="accent1">
                <a:lumMod val="60000"/>
              </a:schemeClr>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'B3.Banks'!$AT$248:$AT$259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7718-4A0D-950D-D9C4D1951AF4}"/>
            </c:ext>
          </c:extLst>
        </c:ser>
        <c:ser>
          <c:idx val="7"/>
          <c:order val="7"/>
          <c:tx>
            <c:strRef>
              <c:f>'B3.Banks'!$AU$5</c:f>
              <c:strCache>
                <c:ptCount val="1"/>
                <c:pt idx="0">
                  <c:v>HFC-Mix</c:v>
                </c:pt>
              </c:strCache>
            </c:strRef>
          </c:tx>
          <c:spPr>
            <a:solidFill>
              <a:schemeClr val="accent2">
                <a:lumMod val="60000"/>
              </a:schemeClr>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'B3.Banks'!$AU$248:$AU$259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7718-4A0D-950D-D9C4D1951AF4}"/>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'B3.Banks'!$AV$248:$AV$259</c:f>
              <c:numCache>
                <c:formatCode>#,##0.000</c:formatCode>
                <c:ptCount val="12"/>
                <c:pt idx="0">
                  <c:v>0.13187215385389461</c:v>
                </c:pt>
                <c:pt idx="1">
                  <c:v>0.13024490861491372</c:v>
                </c:pt>
                <c:pt idx="2">
                  <c:v>0.15000374916644701</c:v>
                </c:pt>
                <c:pt idx="3">
                  <c:v>0.19154938652409997</c:v>
                </c:pt>
                <c:pt idx="4">
                  <c:v>0.25522190742183198</c:v>
                </c:pt>
                <c:pt idx="5">
                  <c:v>0.34135932930938767</c:v>
                </c:pt>
                <c:pt idx="6">
                  <c:v>0.45029741444018895</c:v>
                </c:pt>
                <c:pt idx="7">
                  <c:v>0.58129392259677604</c:v>
                </c:pt>
                <c:pt idx="8">
                  <c:v>0.73432413193120349</c:v>
                </c:pt>
                <c:pt idx="9">
                  <c:v>0.90934182178016398</c:v>
                </c:pt>
                <c:pt idx="10">
                  <c:v>1.1062036132094581</c:v>
                </c:pt>
                <c:pt idx="11">
                  <c:v>1.3245019593578629</c:v>
                </c:pt>
              </c:numCache>
            </c:numRef>
          </c:val>
          <c:extLst>
            <c:ext xmlns:c16="http://schemas.microsoft.com/office/drawing/2014/chart" uri="{C3380CC4-5D6E-409C-BE32-E72D297353CC}">
              <c16:uniqueId val="{00000008-7718-4A0D-950D-D9C4D1951AF4}"/>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'B3.Banks'!$AW$248:$AW$259</c:f>
              <c:numCache>
                <c:formatCode>#,##0.000</c:formatCode>
                <c:ptCount val="12"/>
                <c:pt idx="0">
                  <c:v>3.3460982117715924E-4</c:v>
                </c:pt>
                <c:pt idx="1">
                  <c:v>5.35029200226339E-4</c:v>
                </c:pt>
                <c:pt idx="2">
                  <c:v>4.7388293443034815E-3</c:v>
                </c:pt>
                <c:pt idx="3">
                  <c:v>1.2998221947663665E-2</c:v>
                </c:pt>
                <c:pt idx="4">
                  <c:v>2.5388967557643631E-2</c:v>
                </c:pt>
                <c:pt idx="5">
                  <c:v>4.1988121266477885E-2</c:v>
                </c:pt>
                <c:pt idx="6">
                  <c:v>6.287431198934286E-2</c:v>
                </c:pt>
                <c:pt idx="7">
                  <c:v>8.9474437885575311E-2</c:v>
                </c:pt>
                <c:pt idx="8">
                  <c:v>0.12182509096027609</c:v>
                </c:pt>
                <c:pt idx="9">
                  <c:v>0.15995828540841348</c:v>
                </c:pt>
                <c:pt idx="10">
                  <c:v>0.20389279539600688</c:v>
                </c:pt>
                <c:pt idx="11">
                  <c:v>0.25361951301006541</c:v>
                </c:pt>
              </c:numCache>
            </c:numRef>
          </c:val>
          <c:extLst>
            <c:ext xmlns:c16="http://schemas.microsoft.com/office/drawing/2014/chart" uri="{C3380CC4-5D6E-409C-BE32-E72D297353CC}">
              <c16:uniqueId val="{00000009-7718-4A0D-950D-D9C4D1951AF4}"/>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'B3.Banks'!$AX$248:$AX$259</c:f>
              <c:numCache>
                <c:formatCode>#,##0.000</c:formatCode>
                <c:ptCount val="12"/>
                <c:pt idx="0">
                  <c:v>9.6985373508495509E-6</c:v>
                </c:pt>
                <c:pt idx="1">
                  <c:v>1.1836706141623747E-5</c:v>
                </c:pt>
                <c:pt idx="2">
                  <c:v>2.5441095863716382E-5</c:v>
                </c:pt>
                <c:pt idx="3">
                  <c:v>5.0559696163518083E-5</c:v>
                </c:pt>
                <c:pt idx="4">
                  <c:v>8.7348793042914871E-5</c:v>
                </c:pt>
                <c:pt idx="5">
                  <c:v>1.3596486104505365E-4</c:v>
                </c:pt>
                <c:pt idx="6">
                  <c:v>1.9656841631663841E-4</c:v>
                </c:pt>
                <c:pt idx="7">
                  <c:v>2.7019527528165341E-4</c:v>
                </c:pt>
                <c:pt idx="8">
                  <c:v>3.5682076336731461E-4</c:v>
                </c:pt>
                <c:pt idx="9">
                  <c:v>4.5641097982776274E-4</c:v>
                </c:pt>
                <c:pt idx="10">
                  <c:v>5.6890075440694534E-4</c:v>
                </c:pt>
                <c:pt idx="11">
                  <c:v>6.9413388767590423E-4</c:v>
                </c:pt>
              </c:numCache>
            </c:numRef>
          </c:val>
          <c:extLst>
            <c:ext xmlns:c16="http://schemas.microsoft.com/office/drawing/2014/chart" uri="{C3380CC4-5D6E-409C-BE32-E72D297353CC}">
              <c16:uniqueId val="{0000000A-7718-4A0D-950D-D9C4D1951AF4}"/>
            </c:ext>
          </c:extLst>
        </c:ser>
        <c:dLbls>
          <c:showLegendKey val="0"/>
          <c:showVal val="0"/>
          <c:showCatName val="0"/>
          <c:showSerName val="0"/>
          <c:showPercent val="0"/>
          <c:showBubbleSize val="0"/>
        </c:dLbls>
        <c:axId val="2128668192"/>
        <c:axId val="2128670944"/>
      </c:areaChart>
      <c:catAx>
        <c:axId val="21286681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670944"/>
        <c:crosses val="autoZero"/>
        <c:auto val="1"/>
        <c:lblAlgn val="ctr"/>
        <c:lblOffset val="100"/>
        <c:noMultiLvlLbl val="0"/>
      </c:catAx>
      <c:valAx>
        <c:axId val="21286709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66819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'B3.Banks'!$Z$270:$Z$281</c:f>
              <c:numCache>
                <c:formatCode>#,##0</c:formatCode>
                <c:ptCount val="12"/>
                <c:pt idx="0">
                  <c:v>97340.396497296111</c:v>
                </c:pt>
                <c:pt idx="1">
                  <c:v>74465.40332043152</c:v>
                </c:pt>
                <c:pt idx="2">
                  <c:v>50636.474257893438</c:v>
                </c:pt>
                <c:pt idx="3">
                  <c:v>25824.601871525654</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0F-4C12-9CBA-08FC036DC11D}"/>
            </c:ext>
          </c:extLst>
        </c:ser>
        <c:ser>
          <c:idx val="1"/>
          <c:order val="1"/>
          <c:tx>
            <c:strRef>
              <c:f>'B3.Banks'!$AA$5</c:f>
              <c:strCache>
                <c:ptCount val="1"/>
                <c:pt idx="0">
                  <c:v>HCFC-123</c:v>
                </c:pt>
              </c:strCache>
            </c:strRef>
          </c:tx>
          <c:spPr>
            <a:solidFill>
              <a:schemeClr val="accent2"/>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'B3.Banks'!$AA$270:$AA$281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E0F-4C12-9CBA-08FC036DC11D}"/>
            </c:ext>
          </c:extLst>
        </c:ser>
        <c:ser>
          <c:idx val="2"/>
          <c:order val="2"/>
          <c:tx>
            <c:strRef>
              <c:f>'B3.Banks'!$AB$5</c:f>
              <c:strCache>
                <c:ptCount val="1"/>
                <c:pt idx="0">
                  <c:v>HFC-134a</c:v>
                </c:pt>
              </c:strCache>
            </c:strRef>
          </c:tx>
          <c:spPr>
            <a:solidFill>
              <a:schemeClr val="accent3"/>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'B3.Banks'!$AB$270:$AB$281</c:f>
              <c:numCache>
                <c:formatCode>#,##0</c:formatCode>
                <c:ptCount val="12"/>
                <c:pt idx="0">
                  <c:v>595048.34115270444</c:v>
                </c:pt>
                <c:pt idx="1">
                  <c:v>621125.56387378054</c:v>
                </c:pt>
                <c:pt idx="2">
                  <c:v>658889.99815730634</c:v>
                </c:pt>
                <c:pt idx="3">
                  <c:v>697916.5595866238</c:v>
                </c:pt>
                <c:pt idx="4">
                  <c:v>738240.62747385097</c:v>
                </c:pt>
                <c:pt idx="5">
                  <c:v>779898.49145273259</c:v>
                </c:pt>
                <c:pt idx="6">
                  <c:v>822927.37373977993</c:v>
                </c:pt>
                <c:pt idx="7">
                  <c:v>755447.32909311808</c:v>
                </c:pt>
                <c:pt idx="8">
                  <c:v>684938.91171109362</c:v>
                </c:pt>
                <c:pt idx="9">
                  <c:v>611307.9787021511</c:v>
                </c:pt>
                <c:pt idx="10">
                  <c:v>534457.83280816639</c:v>
                </c:pt>
                <c:pt idx="11">
                  <c:v>454289.15788694139</c:v>
                </c:pt>
              </c:numCache>
            </c:numRef>
          </c:val>
          <c:extLst>
            <c:ext xmlns:c16="http://schemas.microsoft.com/office/drawing/2014/chart" uri="{C3380CC4-5D6E-409C-BE32-E72D297353CC}">
              <c16:uniqueId val="{00000002-EE0F-4C12-9CBA-08FC036DC11D}"/>
            </c:ext>
          </c:extLst>
        </c:ser>
        <c:ser>
          <c:idx val="3"/>
          <c:order val="3"/>
          <c:tx>
            <c:strRef>
              <c:f>'B3.Banks'!$AC$5</c:f>
              <c:strCache>
                <c:ptCount val="1"/>
                <c:pt idx="0">
                  <c:v>HFC-404A</c:v>
                </c:pt>
              </c:strCache>
            </c:strRef>
          </c:tx>
          <c:spPr>
            <a:solidFill>
              <a:schemeClr val="accent4"/>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'B3.Banks'!$AC$270:$AC$281</c:f>
              <c:numCache>
                <c:formatCode>#,##0</c:formatCode>
                <c:ptCount val="12"/>
                <c:pt idx="0">
                  <c:v>1402597.2526826246</c:v>
                </c:pt>
                <c:pt idx="1">
                  <c:v>1408782.4432101562</c:v>
                </c:pt>
                <c:pt idx="2">
                  <c:v>1321882.0757497882</c:v>
                </c:pt>
                <c:pt idx="3">
                  <c:v>1230942.1806137206</c:v>
                </c:pt>
                <c:pt idx="4">
                  <c:v>1135835.9368419107</c:v>
                </c:pt>
                <c:pt idx="5">
                  <c:v>1009565.1506598475</c:v>
                </c:pt>
                <c:pt idx="6">
                  <c:v>877789.19865576515</c:v>
                </c:pt>
                <c:pt idx="7">
                  <c:v>822598.20279028383</c:v>
                </c:pt>
                <c:pt idx="8">
                  <c:v>764848.45141072129</c:v>
                </c:pt>
                <c:pt idx="9">
                  <c:v>704459.67069485981</c:v>
                </c:pt>
                <c:pt idx="10">
                  <c:v>641349.39936979953</c:v>
                </c:pt>
                <c:pt idx="11">
                  <c:v>575432.93332345935</c:v>
                </c:pt>
              </c:numCache>
            </c:numRef>
          </c:val>
          <c:extLst>
            <c:ext xmlns:c16="http://schemas.microsoft.com/office/drawing/2014/chart" uri="{C3380CC4-5D6E-409C-BE32-E72D297353CC}">
              <c16:uniqueId val="{00000003-EE0F-4C12-9CBA-08FC036DC11D}"/>
            </c:ext>
          </c:extLst>
        </c:ser>
        <c:ser>
          <c:idx val="4"/>
          <c:order val="4"/>
          <c:tx>
            <c:strRef>
              <c:f>'B3.Banks'!$AD$5</c:f>
              <c:strCache>
                <c:ptCount val="1"/>
                <c:pt idx="0">
                  <c:v>HFC-410A</c:v>
                </c:pt>
              </c:strCache>
            </c:strRef>
          </c:tx>
          <c:spPr>
            <a:solidFill>
              <a:schemeClr val="accent5"/>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'B3.Banks'!$AD$270:$AD$281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E0F-4C12-9CBA-08FC036DC11D}"/>
            </c:ext>
          </c:extLst>
        </c:ser>
        <c:ser>
          <c:idx val="5"/>
          <c:order val="5"/>
          <c:tx>
            <c:strRef>
              <c:f>'B3.Banks'!$AE$5</c:f>
              <c:strCache>
                <c:ptCount val="1"/>
                <c:pt idx="0">
                  <c:v>HFC-407C</c:v>
                </c:pt>
              </c:strCache>
            </c:strRef>
          </c:tx>
          <c:spPr>
            <a:solidFill>
              <a:schemeClr val="accent6"/>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'B3.Banks'!$AE$270:$AE$281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E0F-4C12-9CBA-08FC036DC11D}"/>
            </c:ext>
          </c:extLst>
        </c:ser>
        <c:ser>
          <c:idx val="6"/>
          <c:order val="6"/>
          <c:tx>
            <c:strRef>
              <c:f>'B3.Banks'!$AF$5</c:f>
              <c:strCache>
                <c:ptCount val="1"/>
                <c:pt idx="0">
                  <c:v>HFC-32</c:v>
                </c:pt>
              </c:strCache>
            </c:strRef>
          </c:tx>
          <c:spPr>
            <a:solidFill>
              <a:schemeClr val="accent1">
                <a:lumMod val="60000"/>
              </a:schemeClr>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'B3.Banks'!$AF$270:$AF$281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E0F-4C12-9CBA-08FC036DC11D}"/>
            </c:ext>
          </c:extLst>
        </c:ser>
        <c:ser>
          <c:idx val="7"/>
          <c:order val="7"/>
          <c:tx>
            <c:strRef>
              <c:f>'B3.Banks'!$AG$5</c:f>
              <c:strCache>
                <c:ptCount val="1"/>
                <c:pt idx="0">
                  <c:v>HFC-Mix</c:v>
                </c:pt>
              </c:strCache>
            </c:strRef>
          </c:tx>
          <c:spPr>
            <a:solidFill>
              <a:schemeClr val="accent2">
                <a:lumMod val="60000"/>
              </a:schemeClr>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'B3.Banks'!$AG$270:$AG$281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E0F-4C12-9CBA-08FC036DC11D}"/>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'B3.Banks'!$AH$270:$AH$281</c:f>
              <c:numCache>
                <c:formatCode>#,##0</c:formatCode>
                <c:ptCount val="12"/>
                <c:pt idx="0">
                  <c:v>79068.78356565487</c:v>
                </c:pt>
                <c:pt idx="1">
                  <c:v>86957.578942329288</c:v>
                </c:pt>
                <c:pt idx="2">
                  <c:v>121641.2304290412</c:v>
                </c:pt>
                <c:pt idx="3">
                  <c:v>157677.44494364466</c:v>
                </c:pt>
                <c:pt idx="4">
                  <c:v>195106.45154666065</c:v>
                </c:pt>
                <c:pt idx="5">
                  <c:v>233969.54743581978</c:v>
                </c:pt>
                <c:pt idx="6">
                  <c:v>274309.12457992666</c:v>
                </c:pt>
                <c:pt idx="7">
                  <c:v>307774.8377786777</c:v>
                </c:pt>
                <c:pt idx="8">
                  <c:v>342469.45585554681</c:v>
                </c:pt>
                <c:pt idx="9">
                  <c:v>378428.74872037926</c:v>
                </c:pt>
                <c:pt idx="10">
                  <c:v>415689.42551746278</c:v>
                </c:pt>
                <c:pt idx="11">
                  <c:v>454289.15788694139</c:v>
                </c:pt>
              </c:numCache>
            </c:numRef>
          </c:val>
          <c:extLst>
            <c:ext xmlns:c16="http://schemas.microsoft.com/office/drawing/2014/chart" uri="{C3380CC4-5D6E-409C-BE32-E72D297353CC}">
              <c16:uniqueId val="{00000008-EE0F-4C12-9CBA-08FC036DC11D}"/>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'B3.Banks'!$AI$270:$AI$281</c:f>
              <c:numCache>
                <c:formatCode>#,##0</c:formatCode>
                <c:ptCount val="12"/>
                <c:pt idx="0">
                  <c:v>18268.398937464131</c:v>
                </c:pt>
                <c:pt idx="1">
                  <c:v>24845.022554951222</c:v>
                </c:pt>
                <c:pt idx="2">
                  <c:v>45615.46141089045</c:v>
                </c:pt>
                <c:pt idx="3">
                  <c:v>67206.779812045264</c:v>
                </c:pt>
                <c:pt idx="4">
                  <c:v>89643.504764681915</c:v>
                </c:pt>
                <c:pt idx="5">
                  <c:v>112950.81600349922</c:v>
                </c:pt>
                <c:pt idx="6">
                  <c:v>137154.56228996333</c:v>
                </c:pt>
                <c:pt idx="7">
                  <c:v>167877.18424291513</c:v>
                </c:pt>
                <c:pt idx="8">
                  <c:v>199773.849249069</c:v>
                </c:pt>
                <c:pt idx="9">
                  <c:v>232879.22998177184</c:v>
                </c:pt>
                <c:pt idx="10">
                  <c:v>267228.9164040832</c:v>
                </c:pt>
                <c:pt idx="11">
                  <c:v>302859.43859129434</c:v>
                </c:pt>
              </c:numCache>
            </c:numRef>
          </c:val>
          <c:extLst>
            <c:ext xmlns:c16="http://schemas.microsoft.com/office/drawing/2014/chart" uri="{C3380CC4-5D6E-409C-BE32-E72D297353CC}">
              <c16:uniqueId val="{00000009-EE0F-4C12-9CBA-08FC036DC11D}"/>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'B3.Banks'!$AJ$270:$AJ$281</c:f>
              <c:numCache>
                <c:formatCode>#,##0</c:formatCode>
                <c:ptCount val="12"/>
                <c:pt idx="0">
                  <c:v>238981.4304619293</c:v>
                </c:pt>
                <c:pt idx="1">
                  <c:v>263481.46419525769</c:v>
                </c:pt>
                <c:pt idx="2">
                  <c:v>329926.49561576819</c:v>
                </c:pt>
                <c:pt idx="3">
                  <c:v>398923.93570742098</c:v>
                </c:pt>
                <c:pt idx="4">
                  <c:v>470549.30280449358</c:v>
                </c:pt>
                <c:pt idx="5">
                  <c:v>544880.11501116608</c:v>
                </c:pt>
                <c:pt idx="6">
                  <c:v>621995.93998498376</c:v>
                </c:pt>
                <c:pt idx="7">
                  <c:v>733343.49983446754</c:v>
                </c:pt>
                <c:pt idx="8">
                  <c:v>848896.1637019366</c:v>
                </c:pt>
                <c:pt idx="9">
                  <c:v>968777.59672417084</c:v>
                </c:pt>
                <c:pt idx="10">
                  <c:v>1093114.7286018138</c:v>
                </c:pt>
                <c:pt idx="11">
                  <c:v>1222037.8347158723</c:v>
                </c:pt>
              </c:numCache>
            </c:numRef>
          </c:val>
          <c:extLst>
            <c:ext xmlns:c16="http://schemas.microsoft.com/office/drawing/2014/chart" uri="{C3380CC4-5D6E-409C-BE32-E72D297353CC}">
              <c16:uniqueId val="{0000000A-EE0F-4C12-9CBA-08FC036DC11D}"/>
            </c:ext>
          </c:extLst>
        </c:ser>
        <c:dLbls>
          <c:showLegendKey val="0"/>
          <c:showVal val="0"/>
          <c:showCatName val="0"/>
          <c:showSerName val="0"/>
          <c:showPercent val="0"/>
          <c:showBubbleSize val="0"/>
        </c:dLbls>
        <c:axId val="2128731744"/>
        <c:axId val="2128734496"/>
      </c:areaChart>
      <c:catAx>
        <c:axId val="212873174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734496"/>
        <c:crosses val="autoZero"/>
        <c:auto val="1"/>
        <c:lblAlgn val="ctr"/>
        <c:lblOffset val="100"/>
        <c:noMultiLvlLbl val="0"/>
      </c:catAx>
      <c:valAx>
        <c:axId val="212873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731744"/>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'B3.Banks'!$AN$270:$AN$281</c:f>
              <c:numCache>
                <c:formatCode>#,##0.000</c:formatCode>
                <c:ptCount val="12"/>
                <c:pt idx="0">
                  <c:v>0.17618611766010597</c:v>
                </c:pt>
                <c:pt idx="1">
                  <c:v>0.13478238000998108</c:v>
                </c:pt>
                <c:pt idx="2">
                  <c:v>9.1652018406787134E-2</c:v>
                </c:pt>
                <c:pt idx="3">
                  <c:v>4.6742529387461429E-2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F090-439D-8415-CE2157E11737}"/>
            </c:ext>
          </c:extLst>
        </c:ser>
        <c:ser>
          <c:idx val="1"/>
          <c:order val="1"/>
          <c:tx>
            <c:strRef>
              <c:f>'B3.Banks'!$AO$5</c:f>
              <c:strCache>
                <c:ptCount val="1"/>
                <c:pt idx="0">
                  <c:v>HCFC-123</c:v>
                </c:pt>
              </c:strCache>
            </c:strRef>
          </c:tx>
          <c:spPr>
            <a:solidFill>
              <a:schemeClr val="accent2"/>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'B3.Banks'!$AO$270:$AO$281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F090-439D-8415-CE2157E11737}"/>
            </c:ext>
          </c:extLst>
        </c:ser>
        <c:ser>
          <c:idx val="2"/>
          <c:order val="2"/>
          <c:tx>
            <c:strRef>
              <c:f>'B3.Banks'!$AP$5</c:f>
              <c:strCache>
                <c:ptCount val="1"/>
                <c:pt idx="0">
                  <c:v>HFC-134a</c:v>
                </c:pt>
              </c:strCache>
            </c:strRef>
          </c:tx>
          <c:spPr>
            <a:solidFill>
              <a:schemeClr val="accent3"/>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'B3.Banks'!$AP$270:$AP$281</c:f>
              <c:numCache>
                <c:formatCode>#,##0.000</c:formatCode>
                <c:ptCount val="12"/>
                <c:pt idx="0">
                  <c:v>0.85091912784836732</c:v>
                </c:pt>
                <c:pt idx="1">
                  <c:v>0.88820955633950616</c:v>
                </c:pt>
                <c:pt idx="2">
                  <c:v>0.94221269736494806</c:v>
                </c:pt>
                <c:pt idx="3">
                  <c:v>0.99802068020887214</c:v>
                </c:pt>
                <c:pt idx="4">
                  <c:v>1.0556840972876069</c:v>
                </c:pt>
                <c:pt idx="5">
                  <c:v>1.1152548427774076</c:v>
                </c:pt>
                <c:pt idx="6">
                  <c:v>1.1767861444478853</c:v>
                </c:pt>
                <c:pt idx="7">
                  <c:v>1.080289680603159</c:v>
                </c:pt>
                <c:pt idx="8">
                  <c:v>0.97946264374686387</c:v>
                </c:pt>
                <c:pt idx="9">
                  <c:v>0.8741704095440761</c:v>
                </c:pt>
                <c:pt idx="10">
                  <c:v>0.76427470091567795</c:v>
                </c:pt>
                <c:pt idx="11">
                  <c:v>0.64963349577832619</c:v>
                </c:pt>
              </c:numCache>
            </c:numRef>
          </c:val>
          <c:extLst>
            <c:ext xmlns:c16="http://schemas.microsoft.com/office/drawing/2014/chart" uri="{C3380CC4-5D6E-409C-BE32-E72D297353CC}">
              <c16:uniqueId val="{00000002-F090-439D-8415-CE2157E11737}"/>
            </c:ext>
          </c:extLst>
        </c:ser>
        <c:ser>
          <c:idx val="3"/>
          <c:order val="3"/>
          <c:tx>
            <c:strRef>
              <c:f>'B3.Banks'!$AQ$5</c:f>
              <c:strCache>
                <c:ptCount val="1"/>
                <c:pt idx="0">
                  <c:v>HFC-404A</c:v>
                </c:pt>
              </c:strCache>
            </c:strRef>
          </c:tx>
          <c:spPr>
            <a:solidFill>
              <a:schemeClr val="accent4"/>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'B3.Banks'!$AQ$270:$AQ$281</c:f>
              <c:numCache>
                <c:formatCode>#,##0.000</c:formatCode>
                <c:ptCount val="12"/>
                <c:pt idx="0">
                  <c:v>5.5009864250212539</c:v>
                </c:pt>
                <c:pt idx="1">
                  <c:v>5.5252447422702318</c:v>
                </c:pt>
                <c:pt idx="2">
                  <c:v>5.1844215010906698</c:v>
                </c:pt>
                <c:pt idx="3">
                  <c:v>4.8277552323670117</c:v>
                </c:pt>
                <c:pt idx="4">
                  <c:v>4.4547485442939738</c:v>
                </c:pt>
                <c:pt idx="5">
                  <c:v>3.9595145208879217</c:v>
                </c:pt>
                <c:pt idx="6">
                  <c:v>3.4426892371279112</c:v>
                </c:pt>
                <c:pt idx="7">
                  <c:v>3.226230151343493</c:v>
                </c:pt>
                <c:pt idx="8">
                  <c:v>2.999735626432849</c:v>
                </c:pt>
                <c:pt idx="9">
                  <c:v>2.76289082846524</c:v>
                </c:pt>
                <c:pt idx="10">
                  <c:v>2.515372344328354</c:v>
                </c:pt>
                <c:pt idx="11">
                  <c:v>2.2568479644946073</c:v>
                </c:pt>
              </c:numCache>
            </c:numRef>
          </c:val>
          <c:extLst>
            <c:ext xmlns:c16="http://schemas.microsoft.com/office/drawing/2014/chart" uri="{C3380CC4-5D6E-409C-BE32-E72D297353CC}">
              <c16:uniqueId val="{00000003-F090-439D-8415-CE2157E11737}"/>
            </c:ext>
          </c:extLst>
        </c:ser>
        <c:ser>
          <c:idx val="4"/>
          <c:order val="4"/>
          <c:tx>
            <c:strRef>
              <c:f>'B3.Banks'!$AR$5</c:f>
              <c:strCache>
                <c:ptCount val="1"/>
                <c:pt idx="0">
                  <c:v>HFC-410A</c:v>
                </c:pt>
              </c:strCache>
            </c:strRef>
          </c:tx>
          <c:spPr>
            <a:solidFill>
              <a:schemeClr val="accent5"/>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'B3.Banks'!$AR$270:$AR$281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F090-439D-8415-CE2157E11737}"/>
            </c:ext>
          </c:extLst>
        </c:ser>
        <c:ser>
          <c:idx val="5"/>
          <c:order val="5"/>
          <c:tx>
            <c:strRef>
              <c:f>'B3.Banks'!$AS$5</c:f>
              <c:strCache>
                <c:ptCount val="1"/>
                <c:pt idx="0">
                  <c:v>HFC-407C</c:v>
                </c:pt>
              </c:strCache>
            </c:strRef>
          </c:tx>
          <c:spPr>
            <a:solidFill>
              <a:schemeClr val="accent6"/>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'B3.Banks'!$AS$270:$AS$281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F090-439D-8415-CE2157E11737}"/>
            </c:ext>
          </c:extLst>
        </c:ser>
        <c:ser>
          <c:idx val="6"/>
          <c:order val="6"/>
          <c:tx>
            <c:strRef>
              <c:f>'B3.Banks'!$AT$5</c:f>
              <c:strCache>
                <c:ptCount val="1"/>
                <c:pt idx="0">
                  <c:v>HFC-32</c:v>
                </c:pt>
              </c:strCache>
            </c:strRef>
          </c:tx>
          <c:spPr>
            <a:solidFill>
              <a:schemeClr val="accent1">
                <a:lumMod val="60000"/>
              </a:schemeClr>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'B3.Banks'!$AT$270:$AT$281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F090-439D-8415-CE2157E11737}"/>
            </c:ext>
          </c:extLst>
        </c:ser>
        <c:ser>
          <c:idx val="7"/>
          <c:order val="7"/>
          <c:tx>
            <c:strRef>
              <c:f>'B3.Banks'!$AU$5</c:f>
              <c:strCache>
                <c:ptCount val="1"/>
                <c:pt idx="0">
                  <c:v>HFC-Mix</c:v>
                </c:pt>
              </c:strCache>
            </c:strRef>
          </c:tx>
          <c:spPr>
            <a:solidFill>
              <a:schemeClr val="accent2">
                <a:lumMod val="60000"/>
              </a:schemeClr>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'B3.Banks'!$AU$270:$AU$281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F090-439D-8415-CE2157E11737}"/>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'B3.Banks'!$AV$270:$AV$281</c:f>
              <c:numCache>
                <c:formatCode>#,##0.000</c:formatCode>
                <c:ptCount val="12"/>
                <c:pt idx="0">
                  <c:v>0.11860317534848232</c:v>
                </c:pt>
                <c:pt idx="1">
                  <c:v>0.13043636841349393</c:v>
                </c:pt>
                <c:pt idx="2">
                  <c:v>0.1824618456435618</c:v>
                </c:pt>
                <c:pt idx="3">
                  <c:v>0.23651616741546699</c:v>
                </c:pt>
                <c:pt idx="4">
                  <c:v>0.29265967731999099</c:v>
                </c:pt>
                <c:pt idx="5">
                  <c:v>0.35095432115372965</c:v>
                </c:pt>
                <c:pt idx="6">
                  <c:v>0.41146368686988999</c:v>
                </c:pt>
                <c:pt idx="7">
                  <c:v>0.46166225666801658</c:v>
                </c:pt>
                <c:pt idx="8">
                  <c:v>0.51370418378332017</c:v>
                </c:pt>
                <c:pt idx="9">
                  <c:v>0.56764312308056886</c:v>
                </c:pt>
                <c:pt idx="10">
                  <c:v>0.62353413827619419</c:v>
                </c:pt>
                <c:pt idx="11">
                  <c:v>0.6814337368304122</c:v>
                </c:pt>
              </c:numCache>
            </c:numRef>
          </c:val>
          <c:extLst>
            <c:ext xmlns:c16="http://schemas.microsoft.com/office/drawing/2014/chart" uri="{C3380CC4-5D6E-409C-BE32-E72D297353CC}">
              <c16:uniqueId val="{00000008-F090-439D-8415-CE2157E11737}"/>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'B3.Banks'!$AW$270:$AW$281</c:f>
              <c:numCache>
                <c:formatCode>#,##0.000</c:formatCode>
                <c:ptCount val="12"/>
                <c:pt idx="0">
                  <c:v>9.1341994687320661E-3</c:v>
                </c:pt>
                <c:pt idx="1">
                  <c:v>1.2422511277475611E-2</c:v>
                </c:pt>
                <c:pt idx="2">
                  <c:v>2.2807730705445225E-2</c:v>
                </c:pt>
                <c:pt idx="3">
                  <c:v>3.3603389906022629E-2</c:v>
                </c:pt>
                <c:pt idx="4">
                  <c:v>4.4821752382340957E-2</c:v>
                </c:pt>
                <c:pt idx="5">
                  <c:v>5.6475408001749612E-2</c:v>
                </c:pt>
                <c:pt idx="6">
                  <c:v>6.8577281144981669E-2</c:v>
                </c:pt>
                <c:pt idx="7">
                  <c:v>8.3938592121457559E-2</c:v>
                </c:pt>
                <c:pt idx="8">
                  <c:v>9.9886924624534509E-2</c:v>
                </c:pt>
                <c:pt idx="9">
                  <c:v>0.11643961499088593</c:v>
                </c:pt>
                <c:pt idx="10">
                  <c:v>0.1336144582020416</c:v>
                </c:pt>
                <c:pt idx="11">
                  <c:v>0.15142971929564716</c:v>
                </c:pt>
              </c:numCache>
            </c:numRef>
          </c:val>
          <c:extLst>
            <c:ext xmlns:c16="http://schemas.microsoft.com/office/drawing/2014/chart" uri="{C3380CC4-5D6E-409C-BE32-E72D297353CC}">
              <c16:uniqueId val="{00000009-F090-439D-8415-CE2157E11737}"/>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'B3.Banks'!$AX$270:$AX$281</c:f>
              <c:numCache>
                <c:formatCode>#,##0.000</c:formatCode>
                <c:ptCount val="12"/>
                <c:pt idx="0">
                  <c:v>9.5592572184771717E-4</c:v>
                </c:pt>
                <c:pt idx="1">
                  <c:v>1.0539258567810307E-3</c:v>
                </c:pt>
                <c:pt idx="2">
                  <c:v>1.3197059824630727E-3</c:v>
                </c:pt>
                <c:pt idx="3">
                  <c:v>1.5956957428296839E-3</c:v>
                </c:pt>
                <c:pt idx="4">
                  <c:v>1.8821972112179743E-3</c:v>
                </c:pt>
                <c:pt idx="5">
                  <c:v>2.1795204600446642E-3</c:v>
                </c:pt>
                <c:pt idx="6">
                  <c:v>2.4879837599399352E-3</c:v>
                </c:pt>
                <c:pt idx="7">
                  <c:v>2.9333739993378702E-3</c:v>
                </c:pt>
                <c:pt idx="8">
                  <c:v>3.3955846548077463E-3</c:v>
                </c:pt>
                <c:pt idx="9">
                  <c:v>3.8751103868966833E-3</c:v>
                </c:pt>
                <c:pt idx="10">
                  <c:v>4.3724589144072548E-3</c:v>
                </c:pt>
                <c:pt idx="11">
                  <c:v>4.8881513388634888E-3</c:v>
                </c:pt>
              </c:numCache>
            </c:numRef>
          </c:val>
          <c:extLst>
            <c:ext xmlns:c16="http://schemas.microsoft.com/office/drawing/2014/chart" uri="{C3380CC4-5D6E-409C-BE32-E72D297353CC}">
              <c16:uniqueId val="{0000000A-F090-439D-8415-CE2157E11737}"/>
            </c:ext>
          </c:extLst>
        </c:ser>
        <c:dLbls>
          <c:showLegendKey val="0"/>
          <c:showVal val="0"/>
          <c:showCatName val="0"/>
          <c:showSerName val="0"/>
          <c:showPercent val="0"/>
          <c:showBubbleSize val="0"/>
        </c:dLbls>
        <c:axId val="2128800304"/>
        <c:axId val="2128803056"/>
      </c:areaChart>
      <c:catAx>
        <c:axId val="21288003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803056"/>
        <c:crosses val="autoZero"/>
        <c:auto val="1"/>
        <c:lblAlgn val="ctr"/>
        <c:lblOffset val="100"/>
        <c:noMultiLvlLbl val="0"/>
      </c:catAx>
      <c:valAx>
        <c:axId val="21288030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8003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'B3.Banks'!$Z$292:$Z$303</c:f>
              <c:numCache>
                <c:formatCode>#,##0</c:formatCode>
                <c:ptCount val="12"/>
                <c:pt idx="0">
                  <c:v>1497.736542298695</c:v>
                </c:pt>
                <c:pt idx="1">
                  <c:v>4286.7689646067247</c:v>
                </c:pt>
                <c:pt idx="2">
                  <c:v>7369.231092064816</c:v>
                </c:pt>
                <c:pt idx="3">
                  <c:v>8235.7134753031896</c:v>
                </c:pt>
                <c:pt idx="4">
                  <c:v>6864.1190283988944</c:v>
                </c:pt>
                <c:pt idx="5">
                  <c:v>5721.1426378021497</c:v>
                </c:pt>
                <c:pt idx="6">
                  <c:v>4768.1723219065843</c:v>
                </c:pt>
                <c:pt idx="7">
                  <c:v>3968.9859736348008</c:v>
                </c:pt>
                <c:pt idx="8">
                  <c:v>3293.7151327235506</c:v>
                </c:pt>
                <c:pt idx="9">
                  <c:v>2719.3661627024385</c:v>
                </c:pt>
                <c:pt idx="10">
                  <c:v>2229.7739332500937</c:v>
                </c:pt>
                <c:pt idx="11">
                  <c:v>1812.2645773520708</c:v>
                </c:pt>
              </c:numCache>
            </c:numRef>
          </c:val>
          <c:extLst>
            <c:ext xmlns:c16="http://schemas.microsoft.com/office/drawing/2014/chart" uri="{C3380CC4-5D6E-409C-BE32-E72D297353CC}">
              <c16:uniqueId val="{00000000-2654-4F4E-BB63-F7099589A7EF}"/>
            </c:ext>
          </c:extLst>
        </c:ser>
        <c:ser>
          <c:idx val="1"/>
          <c:order val="1"/>
          <c:tx>
            <c:strRef>
              <c:f>'B3.Banks'!$AA$5</c:f>
              <c:strCache>
                <c:ptCount val="1"/>
                <c:pt idx="0">
                  <c:v>HCFC-123</c:v>
                </c:pt>
              </c:strCache>
            </c:strRef>
          </c:tx>
          <c:spPr>
            <a:solidFill>
              <a:schemeClr val="accent2"/>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'B3.Banks'!$AA$292:$AA$303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654-4F4E-BB63-F7099589A7EF}"/>
            </c:ext>
          </c:extLst>
        </c:ser>
        <c:ser>
          <c:idx val="2"/>
          <c:order val="2"/>
          <c:tx>
            <c:strRef>
              <c:f>'B3.Banks'!$AB$5</c:f>
              <c:strCache>
                <c:ptCount val="1"/>
                <c:pt idx="0">
                  <c:v>HFC-134a</c:v>
                </c:pt>
              </c:strCache>
            </c:strRef>
          </c:tx>
          <c:spPr>
            <a:solidFill>
              <a:schemeClr val="accent3"/>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'B3.Banks'!$AB$292:$AB$303</c:f>
              <c:numCache>
                <c:formatCode>#,##0</c:formatCode>
                <c:ptCount val="12"/>
                <c:pt idx="0">
                  <c:v>45129.810310593966</c:v>
                </c:pt>
                <c:pt idx="1">
                  <c:v>48860.108105751759</c:v>
                </c:pt>
                <c:pt idx="2">
                  <c:v>51751.005223386805</c:v>
                </c:pt>
                <c:pt idx="3">
                  <c:v>54062.642979283606</c:v>
                </c:pt>
                <c:pt idx="4">
                  <c:v>55784.813988612128</c:v>
                </c:pt>
                <c:pt idx="5">
                  <c:v>56845.522961596856</c:v>
                </c:pt>
                <c:pt idx="6">
                  <c:v>57119.706981871059</c:v>
                </c:pt>
                <c:pt idx="7">
                  <c:v>56168.501240276812</c:v>
                </c:pt>
                <c:pt idx="8">
                  <c:v>54015.64019726574</c:v>
                </c:pt>
                <c:pt idx="9">
                  <c:v>50847.805066765752</c:v>
                </c:pt>
                <c:pt idx="10">
                  <c:v>46912.250476627407</c:v>
                </c:pt>
                <c:pt idx="11">
                  <c:v>42456.795148199104</c:v>
                </c:pt>
              </c:numCache>
            </c:numRef>
          </c:val>
          <c:extLst>
            <c:ext xmlns:c16="http://schemas.microsoft.com/office/drawing/2014/chart" uri="{C3380CC4-5D6E-409C-BE32-E72D297353CC}">
              <c16:uniqueId val="{00000002-2654-4F4E-BB63-F7099589A7EF}"/>
            </c:ext>
          </c:extLst>
        </c:ser>
        <c:ser>
          <c:idx val="3"/>
          <c:order val="3"/>
          <c:tx>
            <c:strRef>
              <c:f>'B3.Banks'!$AC$5</c:f>
              <c:strCache>
                <c:ptCount val="1"/>
                <c:pt idx="0">
                  <c:v>HFC-404A</c:v>
                </c:pt>
              </c:strCache>
            </c:strRef>
          </c:tx>
          <c:spPr>
            <a:solidFill>
              <a:schemeClr val="accent4"/>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'B3.Banks'!$AC$292:$AC$303</c:f>
              <c:numCache>
                <c:formatCode>#,##0</c:formatCode>
                <c:ptCount val="12"/>
                <c:pt idx="0">
                  <c:v>165273.78893540148</c:v>
                </c:pt>
                <c:pt idx="1">
                  <c:v>164097.03923785765</c:v>
                </c:pt>
                <c:pt idx="2">
                  <c:v>160620.6513678559</c:v>
                </c:pt>
                <c:pt idx="3">
                  <c:v>155303.68715911079</c:v>
                </c:pt>
                <c:pt idx="4">
                  <c:v>148147.45312781102</c:v>
                </c:pt>
                <c:pt idx="5">
                  <c:v>139262.10753246024</c:v>
                </c:pt>
                <c:pt idx="6">
                  <c:v>128874.07964080448</c:v>
                </c:pt>
                <c:pt idx="7">
                  <c:v>118351.65722755887</c:v>
                </c:pt>
                <c:pt idx="8">
                  <c:v>107902.07173660854</c:v>
                </c:pt>
                <c:pt idx="9">
                  <c:v>97549.406610544553</c:v>
                </c:pt>
                <c:pt idx="10">
                  <c:v>87243.339256759544</c:v>
                </c:pt>
                <c:pt idx="11">
                  <c:v>76944.415115706681</c:v>
                </c:pt>
              </c:numCache>
            </c:numRef>
          </c:val>
          <c:extLst>
            <c:ext xmlns:c16="http://schemas.microsoft.com/office/drawing/2014/chart" uri="{C3380CC4-5D6E-409C-BE32-E72D297353CC}">
              <c16:uniqueId val="{00000003-2654-4F4E-BB63-F7099589A7EF}"/>
            </c:ext>
          </c:extLst>
        </c:ser>
        <c:ser>
          <c:idx val="4"/>
          <c:order val="4"/>
          <c:tx>
            <c:strRef>
              <c:f>'B3.Banks'!$AD$5</c:f>
              <c:strCache>
                <c:ptCount val="1"/>
                <c:pt idx="0">
                  <c:v>HFC-410A</c:v>
                </c:pt>
              </c:strCache>
            </c:strRef>
          </c:tx>
          <c:spPr>
            <a:solidFill>
              <a:schemeClr val="accent5"/>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'B3.Banks'!$AD$292:$AD$303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654-4F4E-BB63-F7099589A7EF}"/>
            </c:ext>
          </c:extLst>
        </c:ser>
        <c:ser>
          <c:idx val="5"/>
          <c:order val="5"/>
          <c:tx>
            <c:strRef>
              <c:f>'B3.Banks'!$AE$5</c:f>
              <c:strCache>
                <c:ptCount val="1"/>
                <c:pt idx="0">
                  <c:v>HFC-407C</c:v>
                </c:pt>
              </c:strCache>
            </c:strRef>
          </c:tx>
          <c:spPr>
            <a:solidFill>
              <a:schemeClr val="accent6"/>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'B3.Banks'!$AE$292:$AE$303</c:f>
              <c:numCache>
                <c:formatCode>#,##0</c:formatCode>
                <c:ptCount val="12"/>
                <c:pt idx="0">
                  <c:v>32373.951098212172</c:v>
                </c:pt>
                <c:pt idx="1">
                  <c:v>33239.549224705974</c:v>
                </c:pt>
                <c:pt idx="2">
                  <c:v>33522.428948867964</c:v>
                </c:pt>
                <c:pt idx="3">
                  <c:v>33403.359077513807</c:v>
                </c:pt>
                <c:pt idx="4">
                  <c:v>32924.989340927539</c:v>
                </c:pt>
                <c:pt idx="5">
                  <c:v>32085.540787865211</c:v>
                </c:pt>
                <c:pt idx="6">
                  <c:v>30834.126301720276</c:v>
                </c:pt>
                <c:pt idx="7">
                  <c:v>29037.87155226307</c:v>
                </c:pt>
                <c:pt idx="8">
                  <c:v>26696.828956894031</c:v>
                </c:pt>
                <c:pt idx="9">
                  <c:v>23899.623690110631</c:v>
                </c:pt>
                <c:pt idx="10">
                  <c:v>20774.799114964251</c:v>
                </c:pt>
                <c:pt idx="11">
                  <c:v>17461.211603805117</c:v>
                </c:pt>
              </c:numCache>
            </c:numRef>
          </c:val>
          <c:extLst>
            <c:ext xmlns:c16="http://schemas.microsoft.com/office/drawing/2014/chart" uri="{C3380CC4-5D6E-409C-BE32-E72D297353CC}">
              <c16:uniqueId val="{00000005-2654-4F4E-BB63-F7099589A7EF}"/>
            </c:ext>
          </c:extLst>
        </c:ser>
        <c:ser>
          <c:idx val="6"/>
          <c:order val="6"/>
          <c:tx>
            <c:strRef>
              <c:f>'B3.Banks'!$AF$5</c:f>
              <c:strCache>
                <c:ptCount val="1"/>
                <c:pt idx="0">
                  <c:v>HFC-32</c:v>
                </c:pt>
              </c:strCache>
            </c:strRef>
          </c:tx>
          <c:spPr>
            <a:solidFill>
              <a:schemeClr val="accent1">
                <a:lumMod val="60000"/>
              </a:schemeClr>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'B3.Banks'!$AF$292:$AF$303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2654-4F4E-BB63-F7099589A7EF}"/>
            </c:ext>
          </c:extLst>
        </c:ser>
        <c:ser>
          <c:idx val="7"/>
          <c:order val="7"/>
          <c:tx>
            <c:strRef>
              <c:f>'B3.Banks'!$AG$5</c:f>
              <c:strCache>
                <c:ptCount val="1"/>
                <c:pt idx="0">
                  <c:v>HFC-Mix</c:v>
                </c:pt>
              </c:strCache>
            </c:strRef>
          </c:tx>
          <c:spPr>
            <a:solidFill>
              <a:schemeClr val="accent2">
                <a:lumMod val="60000"/>
              </a:schemeClr>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'B3.Banks'!$AG$292:$AG$303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654-4F4E-BB63-F7099589A7EF}"/>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'B3.Banks'!$AH$292:$AH$303</c:f>
              <c:numCache>
                <c:formatCode>#,##0</c:formatCode>
                <c:ptCount val="12"/>
                <c:pt idx="0">
                  <c:v>20612.036679354605</c:v>
                </c:pt>
                <c:pt idx="1">
                  <c:v>20511.426417628707</c:v>
                </c:pt>
                <c:pt idx="2">
                  <c:v>21643.559992613937</c:v>
                </c:pt>
                <c:pt idx="3">
                  <c:v>26666.451456622526</c:v>
                </c:pt>
                <c:pt idx="4">
                  <c:v>35527.031030025151</c:v>
                </c:pt>
                <c:pt idx="5">
                  <c:v>45660.129541091927</c:v>
                </c:pt>
                <c:pt idx="6">
                  <c:v>56984.655566119087</c:v>
                </c:pt>
                <c:pt idx="7">
                  <c:v>68326.444622281735</c:v>
                </c:pt>
                <c:pt idx="8">
                  <c:v>79585.743833604793</c:v>
                </c:pt>
                <c:pt idx="9">
                  <c:v>90653.426501996088</c:v>
                </c:pt>
                <c:pt idx="10">
                  <c:v>101416.91312000572</c:v>
                </c:pt>
                <c:pt idx="11">
                  <c:v>111767.7063921543</c:v>
                </c:pt>
              </c:numCache>
            </c:numRef>
          </c:val>
          <c:extLst>
            <c:ext xmlns:c16="http://schemas.microsoft.com/office/drawing/2014/chart" uri="{C3380CC4-5D6E-409C-BE32-E72D297353CC}">
              <c16:uniqueId val="{00000008-2654-4F4E-BB63-F7099589A7EF}"/>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'B3.Banks'!$AI$292:$AI$303</c:f>
              <c:numCache>
                <c:formatCode>#,##0</c:formatCode>
                <c:ptCount val="12"/>
                <c:pt idx="0">
                  <c:v>0</c:v>
                </c:pt>
                <c:pt idx="1">
                  <c:v>0</c:v>
                </c:pt>
                <c:pt idx="2">
                  <c:v>238.46675069813799</c:v>
                </c:pt>
                <c:pt idx="3">
                  <c:v>717.63953323115538</c:v>
                </c:pt>
                <c:pt idx="4">
                  <c:v>1439.757180824229</c:v>
                </c:pt>
                <c:pt idx="5">
                  <c:v>2406.976273459426</c:v>
                </c:pt>
                <c:pt idx="6">
                  <c:v>3621.0118393889629</c:v>
                </c:pt>
                <c:pt idx="7">
                  <c:v>5303.181261711974</c:v>
                </c:pt>
                <c:pt idx="8">
                  <c:v>7446.927783840064</c:v>
                </c:pt>
                <c:pt idx="9">
                  <c:v>10037.280864970155</c:v>
                </c:pt>
                <c:pt idx="10">
                  <c:v>13047.24749356682</c:v>
                </c:pt>
                <c:pt idx="11">
                  <c:v>16438.486469857919</c:v>
                </c:pt>
              </c:numCache>
            </c:numRef>
          </c:val>
          <c:extLst>
            <c:ext xmlns:c16="http://schemas.microsoft.com/office/drawing/2014/chart" uri="{C3380CC4-5D6E-409C-BE32-E72D297353CC}">
              <c16:uniqueId val="{00000009-2654-4F4E-BB63-F7099589A7EF}"/>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'B3.Banks'!$AJ$292:$AJ$303</c:f>
              <c:numCache>
                <c:formatCode>#,##0</c:formatCode>
                <c:ptCount val="12"/>
                <c:pt idx="0">
                  <c:v>0</c:v>
                </c:pt>
                <c:pt idx="1">
                  <c:v>0</c:v>
                </c:pt>
                <c:pt idx="2">
                  <c:v>374.06748987404444</c:v>
                </c:pt>
                <c:pt idx="3">
                  <c:v>1122.8237534735313</c:v>
                </c:pt>
                <c:pt idx="4">
                  <c:v>2246.6854361769801</c:v>
                </c:pt>
                <c:pt idx="5">
                  <c:v>3745.6239994303769</c:v>
                </c:pt>
                <c:pt idx="6">
                  <c:v>5618.575852767065</c:v>
                </c:pt>
                <c:pt idx="7">
                  <c:v>8060.0228607068912</c:v>
                </c:pt>
                <c:pt idx="8">
                  <c:v>11057.515974104454</c:v>
                </c:pt>
                <c:pt idx="9">
                  <c:v>14588.746879541037</c:v>
                </c:pt>
                <c:pt idx="10">
                  <c:v>18617.726781099209</c:v>
                </c:pt>
                <c:pt idx="11">
                  <c:v>23095.377555717394</c:v>
                </c:pt>
              </c:numCache>
            </c:numRef>
          </c:val>
          <c:extLst>
            <c:ext xmlns:c16="http://schemas.microsoft.com/office/drawing/2014/chart" uri="{C3380CC4-5D6E-409C-BE32-E72D297353CC}">
              <c16:uniqueId val="{0000000A-2654-4F4E-BB63-F7099589A7EF}"/>
            </c:ext>
          </c:extLst>
        </c:ser>
        <c:dLbls>
          <c:showLegendKey val="0"/>
          <c:showVal val="0"/>
          <c:showCatName val="0"/>
          <c:showSerName val="0"/>
          <c:showPercent val="0"/>
          <c:showBubbleSize val="0"/>
        </c:dLbls>
        <c:axId val="2128867552"/>
        <c:axId val="2128870304"/>
      </c:areaChart>
      <c:catAx>
        <c:axId val="21288675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870304"/>
        <c:crosses val="autoZero"/>
        <c:auto val="1"/>
        <c:lblAlgn val="ctr"/>
        <c:lblOffset val="100"/>
        <c:noMultiLvlLbl val="0"/>
      </c:catAx>
      <c:valAx>
        <c:axId val="212887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86755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'B3.Banks'!$AN$292:$AN$303</c:f>
              <c:numCache>
                <c:formatCode>#,##0.000</c:formatCode>
                <c:ptCount val="12"/>
                <c:pt idx="0">
                  <c:v>2.710903141560638E-3</c:v>
                </c:pt>
                <c:pt idx="1">
                  <c:v>7.7590518259381715E-3</c:v>
                </c:pt>
                <c:pt idx="2">
                  <c:v>1.3338308276637317E-2</c:v>
                </c:pt>
                <c:pt idx="3">
                  <c:v>1.4906641390298772E-2</c:v>
                </c:pt>
                <c:pt idx="4">
                  <c:v>1.2424055441402E-2</c:v>
                </c:pt>
                <c:pt idx="5">
                  <c:v>1.0355268174421891E-2</c:v>
                </c:pt>
                <c:pt idx="6">
                  <c:v>8.630391902650917E-3</c:v>
                </c:pt>
                <c:pt idx="7">
                  <c:v>7.1838646122789895E-3</c:v>
                </c:pt>
                <c:pt idx="8">
                  <c:v>5.9616243902296268E-3</c:v>
                </c:pt>
                <c:pt idx="9">
                  <c:v>4.9220527544914143E-3</c:v>
                </c:pt>
                <c:pt idx="10">
                  <c:v>4.0358908191826699E-3</c:v>
                </c:pt>
                <c:pt idx="11">
                  <c:v>3.2801988850072483E-3</c:v>
                </c:pt>
              </c:numCache>
            </c:numRef>
          </c:val>
          <c:extLst>
            <c:ext xmlns:c16="http://schemas.microsoft.com/office/drawing/2014/chart" uri="{C3380CC4-5D6E-409C-BE32-E72D297353CC}">
              <c16:uniqueId val="{00000000-A4C4-45AB-9908-09D627D6FA78}"/>
            </c:ext>
          </c:extLst>
        </c:ser>
        <c:ser>
          <c:idx val="1"/>
          <c:order val="1"/>
          <c:tx>
            <c:strRef>
              <c:f>'B3.Banks'!$AO$5</c:f>
              <c:strCache>
                <c:ptCount val="1"/>
                <c:pt idx="0">
                  <c:v>HCFC-123</c:v>
                </c:pt>
              </c:strCache>
            </c:strRef>
          </c:tx>
          <c:spPr>
            <a:solidFill>
              <a:schemeClr val="accent2"/>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'B3.Banks'!$AO$292:$AO$303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4C4-45AB-9908-09D627D6FA78}"/>
            </c:ext>
          </c:extLst>
        </c:ser>
        <c:ser>
          <c:idx val="2"/>
          <c:order val="2"/>
          <c:tx>
            <c:strRef>
              <c:f>'B3.Banks'!$AP$5</c:f>
              <c:strCache>
                <c:ptCount val="1"/>
                <c:pt idx="0">
                  <c:v>HFC-134a</c:v>
                </c:pt>
              </c:strCache>
            </c:strRef>
          </c:tx>
          <c:spPr>
            <a:solidFill>
              <a:schemeClr val="accent3"/>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'B3.Banks'!$AP$292:$AP$303</c:f>
              <c:numCache>
                <c:formatCode>#,##0.000</c:formatCode>
                <c:ptCount val="12"/>
                <c:pt idx="0">
                  <c:v>6.4535628744149379E-2</c:v>
                </c:pt>
                <c:pt idx="1">
                  <c:v>6.9869954591225011E-2</c:v>
                </c:pt>
                <c:pt idx="2">
                  <c:v>7.4003937469443129E-2</c:v>
                </c:pt>
                <c:pt idx="3">
                  <c:v>7.730957946037556E-2</c:v>
                </c:pt>
                <c:pt idx="4">
                  <c:v>7.9772284003715332E-2</c:v>
                </c:pt>
                <c:pt idx="5">
                  <c:v>8.1289097835083493E-2</c:v>
                </c:pt>
                <c:pt idx="6">
                  <c:v>8.1681180984075619E-2</c:v>
                </c:pt>
                <c:pt idx="7">
                  <c:v>8.0320956773595839E-2</c:v>
                </c:pt>
                <c:pt idx="8">
                  <c:v>7.7242365482090014E-2</c:v>
                </c:pt>
                <c:pt idx="9">
                  <c:v>7.2712361245475018E-2</c:v>
                </c:pt>
                <c:pt idx="10">
                  <c:v>6.7084518181577193E-2</c:v>
                </c:pt>
                <c:pt idx="11">
                  <c:v>6.0713217061924715E-2</c:v>
                </c:pt>
              </c:numCache>
            </c:numRef>
          </c:val>
          <c:extLst>
            <c:ext xmlns:c16="http://schemas.microsoft.com/office/drawing/2014/chart" uri="{C3380CC4-5D6E-409C-BE32-E72D297353CC}">
              <c16:uniqueId val="{00000002-A4C4-45AB-9908-09D627D6FA78}"/>
            </c:ext>
          </c:extLst>
        </c:ser>
        <c:ser>
          <c:idx val="3"/>
          <c:order val="3"/>
          <c:tx>
            <c:strRef>
              <c:f>'B3.Banks'!$AQ$5</c:f>
              <c:strCache>
                <c:ptCount val="1"/>
                <c:pt idx="0">
                  <c:v>HFC-404A</c:v>
                </c:pt>
              </c:strCache>
            </c:strRef>
          </c:tx>
          <c:spPr>
            <a:solidFill>
              <a:schemeClr val="accent4"/>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'B3.Banks'!$AQ$292:$AQ$303</c:f>
              <c:numCache>
                <c:formatCode>#,##0.000</c:formatCode>
                <c:ptCount val="12"/>
                <c:pt idx="0">
                  <c:v>0.64820380020464452</c:v>
                </c:pt>
                <c:pt idx="1">
                  <c:v>0.64358858789087769</c:v>
                </c:pt>
                <c:pt idx="2">
                  <c:v>0.62995419466473079</c:v>
                </c:pt>
                <c:pt idx="3">
                  <c:v>0.60910106103803252</c:v>
                </c:pt>
                <c:pt idx="4">
                  <c:v>0.58103431116727489</c:v>
                </c:pt>
                <c:pt idx="5">
                  <c:v>0.54618598574230914</c:v>
                </c:pt>
                <c:pt idx="6">
                  <c:v>0.50544414035123519</c:v>
                </c:pt>
                <c:pt idx="7">
                  <c:v>0.46417519964648585</c:v>
                </c:pt>
                <c:pt idx="8">
                  <c:v>0.42319192535097871</c:v>
                </c:pt>
                <c:pt idx="9">
                  <c:v>0.38258877272655578</c:v>
                </c:pt>
                <c:pt idx="10">
                  <c:v>0.34216837656501092</c:v>
                </c:pt>
                <c:pt idx="11">
                  <c:v>0.30177599608380162</c:v>
                </c:pt>
              </c:numCache>
            </c:numRef>
          </c:val>
          <c:extLst>
            <c:ext xmlns:c16="http://schemas.microsoft.com/office/drawing/2014/chart" uri="{C3380CC4-5D6E-409C-BE32-E72D297353CC}">
              <c16:uniqueId val="{00000003-A4C4-45AB-9908-09D627D6FA78}"/>
            </c:ext>
          </c:extLst>
        </c:ser>
        <c:ser>
          <c:idx val="4"/>
          <c:order val="4"/>
          <c:tx>
            <c:strRef>
              <c:f>'B3.Banks'!$AR$5</c:f>
              <c:strCache>
                <c:ptCount val="1"/>
                <c:pt idx="0">
                  <c:v>HFC-410A</c:v>
                </c:pt>
              </c:strCache>
            </c:strRef>
          </c:tx>
          <c:spPr>
            <a:solidFill>
              <a:schemeClr val="accent5"/>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'B3.Banks'!$AR$292:$AR$303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A4C4-45AB-9908-09D627D6FA78}"/>
            </c:ext>
          </c:extLst>
        </c:ser>
        <c:ser>
          <c:idx val="5"/>
          <c:order val="5"/>
          <c:tx>
            <c:strRef>
              <c:f>'B3.Banks'!$AS$5</c:f>
              <c:strCache>
                <c:ptCount val="1"/>
                <c:pt idx="0">
                  <c:v>HFC-407C</c:v>
                </c:pt>
              </c:strCache>
            </c:strRef>
          </c:tx>
          <c:spPr>
            <a:solidFill>
              <a:schemeClr val="accent6"/>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'B3.Banks'!$AS$292:$AS$303</c:f>
              <c:numCache>
                <c:formatCode>#,##0.000</c:formatCode>
                <c:ptCount val="12"/>
                <c:pt idx="0">
                  <c:v>5.7431389248228396E-2</c:v>
                </c:pt>
                <c:pt idx="1">
                  <c:v>5.8966960324628399E-2</c:v>
                </c:pt>
                <c:pt idx="2">
                  <c:v>5.9468788955291771E-2</c:v>
                </c:pt>
                <c:pt idx="3">
                  <c:v>5.9257559003509493E-2</c:v>
                </c:pt>
                <c:pt idx="4">
                  <c:v>5.8408931090805458E-2</c:v>
                </c:pt>
                <c:pt idx="5">
                  <c:v>5.6919749357672883E-2</c:v>
                </c:pt>
                <c:pt idx="6">
                  <c:v>5.4699740059251774E-2</c:v>
                </c:pt>
                <c:pt idx="7">
                  <c:v>5.1513184133714682E-2</c:v>
                </c:pt>
                <c:pt idx="8">
                  <c:v>4.7360174569530011E-2</c:v>
                </c:pt>
                <c:pt idx="9">
                  <c:v>4.2397932426256259E-2</c:v>
                </c:pt>
                <c:pt idx="10">
                  <c:v>3.6854493629946583E-2</c:v>
                </c:pt>
                <c:pt idx="11">
                  <c:v>3.0976189385150277E-2</c:v>
                </c:pt>
              </c:numCache>
            </c:numRef>
          </c:val>
          <c:extLst>
            <c:ext xmlns:c16="http://schemas.microsoft.com/office/drawing/2014/chart" uri="{C3380CC4-5D6E-409C-BE32-E72D297353CC}">
              <c16:uniqueId val="{00000005-A4C4-45AB-9908-09D627D6FA78}"/>
            </c:ext>
          </c:extLst>
        </c:ser>
        <c:ser>
          <c:idx val="6"/>
          <c:order val="6"/>
          <c:tx>
            <c:strRef>
              <c:f>'B3.Banks'!$AT$5</c:f>
              <c:strCache>
                <c:ptCount val="1"/>
                <c:pt idx="0">
                  <c:v>HFC-32</c:v>
                </c:pt>
              </c:strCache>
            </c:strRef>
          </c:tx>
          <c:spPr>
            <a:solidFill>
              <a:schemeClr val="accent1">
                <a:lumMod val="60000"/>
              </a:schemeClr>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'B3.Banks'!$AT$292:$AT$303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A4C4-45AB-9908-09D627D6FA78}"/>
            </c:ext>
          </c:extLst>
        </c:ser>
        <c:ser>
          <c:idx val="7"/>
          <c:order val="7"/>
          <c:tx>
            <c:strRef>
              <c:f>'B3.Banks'!$AU$5</c:f>
              <c:strCache>
                <c:ptCount val="1"/>
                <c:pt idx="0">
                  <c:v>HFC-Mix</c:v>
                </c:pt>
              </c:strCache>
            </c:strRef>
          </c:tx>
          <c:spPr>
            <a:solidFill>
              <a:schemeClr val="accent2">
                <a:lumMod val="60000"/>
              </a:schemeClr>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'B3.Banks'!$AU$292:$AU$303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4C4-45AB-9908-09D627D6FA78}"/>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'B3.Banks'!$AV$292:$AV$303</c:f>
              <c:numCache>
                <c:formatCode>#,##0.000</c:formatCode>
                <c:ptCount val="12"/>
                <c:pt idx="0">
                  <c:v>3.0918055019031908E-2</c:v>
                </c:pt>
                <c:pt idx="1">
                  <c:v>3.0767139626443063E-2</c:v>
                </c:pt>
                <c:pt idx="2">
                  <c:v>3.2465339988920906E-2</c:v>
                </c:pt>
                <c:pt idx="3">
                  <c:v>3.9999677184933788E-2</c:v>
                </c:pt>
                <c:pt idx="4">
                  <c:v>5.3290546545037724E-2</c:v>
                </c:pt>
                <c:pt idx="5">
                  <c:v>6.8490194311637886E-2</c:v>
                </c:pt>
                <c:pt idx="6">
                  <c:v>8.5476983349178623E-2</c:v>
                </c:pt>
                <c:pt idx="7">
                  <c:v>0.1024896669334226</c:v>
                </c:pt>
                <c:pt idx="8">
                  <c:v>0.11937861575040719</c:v>
                </c:pt>
                <c:pt idx="9">
                  <c:v>0.13598013975299411</c:v>
                </c:pt>
                <c:pt idx="10">
                  <c:v>0.15212536968000856</c:v>
                </c:pt>
                <c:pt idx="11">
                  <c:v>0.16765155958823144</c:v>
                </c:pt>
              </c:numCache>
            </c:numRef>
          </c:val>
          <c:extLst>
            <c:ext xmlns:c16="http://schemas.microsoft.com/office/drawing/2014/chart" uri="{C3380CC4-5D6E-409C-BE32-E72D297353CC}">
              <c16:uniqueId val="{00000008-A4C4-45AB-9908-09D627D6FA78}"/>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'B3.Banks'!$AW$292:$AW$303</c:f>
              <c:numCache>
                <c:formatCode>#,##0.000</c:formatCode>
                <c:ptCount val="12"/>
                <c:pt idx="0">
                  <c:v>0</c:v>
                </c:pt>
                <c:pt idx="1">
                  <c:v>0</c:v>
                </c:pt>
                <c:pt idx="2">
                  <c:v>1.1923337534906899E-4</c:v>
                </c:pt>
                <c:pt idx="3">
                  <c:v>3.5881976661557768E-4</c:v>
                </c:pt>
                <c:pt idx="4">
                  <c:v>7.1987859041211457E-4</c:v>
                </c:pt>
                <c:pt idx="5">
                  <c:v>1.203488136729713E-3</c:v>
                </c:pt>
                <c:pt idx="6">
                  <c:v>1.8105059196944814E-3</c:v>
                </c:pt>
                <c:pt idx="7">
                  <c:v>2.6515906308559869E-3</c:v>
                </c:pt>
                <c:pt idx="8">
                  <c:v>3.723463891920032E-3</c:v>
                </c:pt>
                <c:pt idx="9">
                  <c:v>5.0186404324850777E-3</c:v>
                </c:pt>
                <c:pt idx="10">
                  <c:v>6.5236237467834104E-3</c:v>
                </c:pt>
                <c:pt idx="11">
                  <c:v>8.2192432349289593E-3</c:v>
                </c:pt>
              </c:numCache>
            </c:numRef>
          </c:val>
          <c:extLst>
            <c:ext xmlns:c16="http://schemas.microsoft.com/office/drawing/2014/chart" uri="{C3380CC4-5D6E-409C-BE32-E72D297353CC}">
              <c16:uniqueId val="{00000009-A4C4-45AB-9908-09D627D6FA78}"/>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'B3.Banks'!$AX$292:$AX$303</c:f>
              <c:numCache>
                <c:formatCode>#,##0.000</c:formatCode>
                <c:ptCount val="12"/>
                <c:pt idx="0">
                  <c:v>0</c:v>
                </c:pt>
                <c:pt idx="1">
                  <c:v>0</c:v>
                </c:pt>
                <c:pt idx="2">
                  <c:v>1.4962699594961777E-6</c:v>
                </c:pt>
                <c:pt idx="3">
                  <c:v>4.4912950138941247E-6</c:v>
                </c:pt>
                <c:pt idx="4">
                  <c:v>8.9867417447079202E-6</c:v>
                </c:pt>
                <c:pt idx="5">
                  <c:v>1.4982495997721507E-5</c:v>
                </c:pt>
                <c:pt idx="6">
                  <c:v>2.2474303411068261E-5</c:v>
                </c:pt>
                <c:pt idx="7">
                  <c:v>3.2240091442827563E-5</c:v>
                </c:pt>
                <c:pt idx="8">
                  <c:v>4.4230063896417815E-5</c:v>
                </c:pt>
                <c:pt idx="9">
                  <c:v>5.8354987518164149E-5</c:v>
                </c:pt>
                <c:pt idx="10">
                  <c:v>7.4470907124396835E-5</c:v>
                </c:pt>
                <c:pt idx="11">
                  <c:v>9.2381510222869578E-5</c:v>
                </c:pt>
              </c:numCache>
            </c:numRef>
          </c:val>
          <c:extLst>
            <c:ext xmlns:c16="http://schemas.microsoft.com/office/drawing/2014/chart" uri="{C3380CC4-5D6E-409C-BE32-E72D297353CC}">
              <c16:uniqueId val="{0000000A-A4C4-45AB-9908-09D627D6FA78}"/>
            </c:ext>
          </c:extLst>
        </c:ser>
        <c:dLbls>
          <c:showLegendKey val="0"/>
          <c:showVal val="0"/>
          <c:showCatName val="0"/>
          <c:showSerName val="0"/>
          <c:showPercent val="0"/>
          <c:showBubbleSize val="0"/>
        </c:dLbls>
        <c:axId val="2128932272"/>
        <c:axId val="2128935024"/>
      </c:areaChart>
      <c:catAx>
        <c:axId val="212893227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935024"/>
        <c:crosses val="autoZero"/>
        <c:auto val="1"/>
        <c:lblAlgn val="ctr"/>
        <c:lblOffset val="100"/>
        <c:noMultiLvlLbl val="0"/>
      </c:catAx>
      <c:valAx>
        <c:axId val="2128935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93227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'B3.Banks'!$Z$5</c:f>
              <c:strCache>
                <c:ptCount val="1"/>
                <c:pt idx="0">
                  <c:v>HCFC-22</c:v>
                </c:pt>
              </c:strCache>
            </c:strRef>
          </c:tx>
          <c:spPr>
            <a:solidFill>
              <a:schemeClr val="accent1"/>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'B3.Banks'!$Z$314:$Z$325</c:f>
              <c:numCache>
                <c:formatCode>#,##0</c:formatCode>
                <c:ptCount val="12"/>
                <c:pt idx="0">
                  <c:v>235705.03379181059</c:v>
                </c:pt>
                <c:pt idx="1">
                  <c:v>187498.92645665238</c:v>
                </c:pt>
                <c:pt idx="2">
                  <c:v>141780.63029439078</c:v>
                </c:pt>
                <c:pt idx="3">
                  <c:v>96321.816912815513</c:v>
                </c:pt>
                <c:pt idx="4">
                  <c:v>51173.446336822613</c:v>
                </c:pt>
                <c:pt idx="5">
                  <c:v>35497.61974581128</c:v>
                </c:pt>
                <c:pt idx="6">
                  <c:v>23376.898196438</c:v>
                </c:pt>
                <c:pt idx="7">
                  <c:v>14598.920653067697</c:v>
                </c:pt>
                <c:pt idx="8">
                  <c:v>8858.3497020772629</c:v>
                </c:pt>
                <c:pt idx="9">
                  <c:v>5831.2740318883853</c:v>
                </c:pt>
                <c:pt idx="10">
                  <c:v>5233.9976064983293</c:v>
                </c:pt>
                <c:pt idx="11">
                  <c:v>6794.1613755072531</c:v>
                </c:pt>
              </c:numCache>
            </c:numRef>
          </c:val>
          <c:extLst>
            <c:ext xmlns:c16="http://schemas.microsoft.com/office/drawing/2014/chart" uri="{C3380CC4-5D6E-409C-BE32-E72D297353CC}">
              <c16:uniqueId val="{00000000-BA79-4801-92D5-315DBE464261}"/>
            </c:ext>
          </c:extLst>
        </c:ser>
        <c:ser>
          <c:idx val="1"/>
          <c:order val="1"/>
          <c:tx>
            <c:strRef>
              <c:f>'B3.Banks'!$AA$5</c:f>
              <c:strCache>
                <c:ptCount val="1"/>
                <c:pt idx="0">
                  <c:v>HCFC-123</c:v>
                </c:pt>
              </c:strCache>
            </c:strRef>
          </c:tx>
          <c:spPr>
            <a:solidFill>
              <a:schemeClr val="accent2"/>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'B3.Banks'!$AA$314:$AA$325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A79-4801-92D5-315DBE464261}"/>
            </c:ext>
          </c:extLst>
        </c:ser>
        <c:ser>
          <c:idx val="2"/>
          <c:order val="2"/>
          <c:tx>
            <c:strRef>
              <c:f>'B3.Banks'!$AB$5</c:f>
              <c:strCache>
                <c:ptCount val="1"/>
                <c:pt idx="0">
                  <c:v>HFC-134a</c:v>
                </c:pt>
              </c:strCache>
            </c:strRef>
          </c:tx>
          <c:spPr>
            <a:solidFill>
              <a:schemeClr val="accent3"/>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'B3.Banks'!$AB$314:$AB$325</c:f>
              <c:numCache>
                <c:formatCode>#,##0</c:formatCode>
                <c:ptCount val="12"/>
                <c:pt idx="0">
                  <c:v>1977068.9567871627</c:v>
                </c:pt>
                <c:pt idx="1">
                  <c:v>2091534.0230621896</c:v>
                </c:pt>
                <c:pt idx="2">
                  <c:v>2213227.1577960877</c:v>
                </c:pt>
                <c:pt idx="3">
                  <c:v>2321765.6522814659</c:v>
                </c:pt>
                <c:pt idx="4">
                  <c:v>2416686.1660727505</c:v>
                </c:pt>
                <c:pt idx="5">
                  <c:v>2497322.7217442943</c:v>
                </c:pt>
                <c:pt idx="6">
                  <c:v>2563529.2000621511</c:v>
                </c:pt>
                <c:pt idx="7">
                  <c:v>2497463.0460770135</c:v>
                </c:pt>
                <c:pt idx="8">
                  <c:v>2406865.4682483505</c:v>
                </c:pt>
                <c:pt idx="9">
                  <c:v>2291464.4632930467</c:v>
                </c:pt>
                <c:pt idx="10">
                  <c:v>2150882.3577843932</c:v>
                </c:pt>
                <c:pt idx="11">
                  <c:v>1984519.7210308502</c:v>
                </c:pt>
              </c:numCache>
            </c:numRef>
          </c:val>
          <c:extLst>
            <c:ext xmlns:c16="http://schemas.microsoft.com/office/drawing/2014/chart" uri="{C3380CC4-5D6E-409C-BE32-E72D297353CC}">
              <c16:uniqueId val="{00000002-BA79-4801-92D5-315DBE464261}"/>
            </c:ext>
          </c:extLst>
        </c:ser>
        <c:ser>
          <c:idx val="3"/>
          <c:order val="3"/>
          <c:tx>
            <c:strRef>
              <c:f>'B3.Banks'!$AC$5</c:f>
              <c:strCache>
                <c:ptCount val="1"/>
                <c:pt idx="0">
                  <c:v>HFC-404A</c:v>
                </c:pt>
              </c:strCache>
            </c:strRef>
          </c:tx>
          <c:spPr>
            <a:solidFill>
              <a:schemeClr val="accent4"/>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'B3.Banks'!$AC$314:$AC$325</c:f>
              <c:numCache>
                <c:formatCode>#,##0</c:formatCode>
                <c:ptCount val="12"/>
                <c:pt idx="0">
                  <c:v>4501148.6480854163</c:v>
                </c:pt>
                <c:pt idx="1">
                  <c:v>4438410.4823262552</c:v>
                </c:pt>
                <c:pt idx="2">
                  <c:v>4274148.4208447784</c:v>
                </c:pt>
                <c:pt idx="3">
                  <c:v>4085976.8372990591</c:v>
                </c:pt>
                <c:pt idx="4">
                  <c:v>3874619.9620992956</c:v>
                </c:pt>
                <c:pt idx="5">
                  <c:v>3613848.8134683147</c:v>
                </c:pt>
                <c:pt idx="6">
                  <c:v>3330719.8240503487</c:v>
                </c:pt>
                <c:pt idx="7">
                  <c:v>3112897.4308093479</c:v>
                </c:pt>
                <c:pt idx="8">
                  <c:v>2881758.3014415456</c:v>
                </c:pt>
                <c:pt idx="9">
                  <c:v>2638305.1557351835</c:v>
                </c:pt>
                <c:pt idx="10">
                  <c:v>2383979.7470279397</c:v>
                </c:pt>
                <c:pt idx="11">
                  <c:v>2120410.8099407405</c:v>
                </c:pt>
              </c:numCache>
            </c:numRef>
          </c:val>
          <c:extLst>
            <c:ext xmlns:c16="http://schemas.microsoft.com/office/drawing/2014/chart" uri="{C3380CC4-5D6E-409C-BE32-E72D297353CC}">
              <c16:uniqueId val="{00000003-BA79-4801-92D5-315DBE464261}"/>
            </c:ext>
          </c:extLst>
        </c:ser>
        <c:ser>
          <c:idx val="4"/>
          <c:order val="4"/>
          <c:tx>
            <c:strRef>
              <c:f>'B3.Banks'!$AD$5</c:f>
              <c:strCache>
                <c:ptCount val="1"/>
                <c:pt idx="0">
                  <c:v>HFC-410A</c:v>
                </c:pt>
              </c:strCache>
            </c:strRef>
          </c:tx>
          <c:spPr>
            <a:solidFill>
              <a:schemeClr val="accent5"/>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'B3.Banks'!$AD$314:$AD$325</c:f>
              <c:numCache>
                <c:formatCode>#,##0</c:formatCode>
                <c:ptCount val="12"/>
                <c:pt idx="0">
                  <c:v>52733.680467991493</c:v>
                </c:pt>
                <c:pt idx="1">
                  <c:v>64126.112134194722</c:v>
                </c:pt>
                <c:pt idx="2">
                  <c:v>74838.842762016007</c:v>
                </c:pt>
                <c:pt idx="3">
                  <c:v>84941.436107530579</c:v>
                </c:pt>
                <c:pt idx="4">
                  <c:v>94311.988025013765</c:v>
                </c:pt>
                <c:pt idx="5">
                  <c:v>102853.2760766983</c:v>
                </c:pt>
                <c:pt idx="6">
                  <c:v>110529.94592228105</c:v>
                </c:pt>
                <c:pt idx="7">
                  <c:v>115846.21955897623</c:v>
                </c:pt>
                <c:pt idx="8">
                  <c:v>118887.06431987934</c:v>
                </c:pt>
                <c:pt idx="9">
                  <c:v>119781.81385970139</c:v>
                </c:pt>
                <c:pt idx="10">
                  <c:v>118614.54346735799</c:v>
                </c:pt>
                <c:pt idx="11">
                  <c:v>115386.80184118605</c:v>
                </c:pt>
              </c:numCache>
            </c:numRef>
          </c:val>
          <c:extLst>
            <c:ext xmlns:c16="http://schemas.microsoft.com/office/drawing/2014/chart" uri="{C3380CC4-5D6E-409C-BE32-E72D297353CC}">
              <c16:uniqueId val="{00000004-BA79-4801-92D5-315DBE464261}"/>
            </c:ext>
          </c:extLst>
        </c:ser>
        <c:ser>
          <c:idx val="5"/>
          <c:order val="5"/>
          <c:tx>
            <c:strRef>
              <c:f>'B3.Banks'!$AE$5</c:f>
              <c:strCache>
                <c:ptCount val="1"/>
                <c:pt idx="0">
                  <c:v>HFC-407C</c:v>
                </c:pt>
              </c:strCache>
            </c:strRef>
          </c:tx>
          <c:spPr>
            <a:solidFill>
              <a:schemeClr val="accent6"/>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'B3.Banks'!$AE$314:$AE$325</c:f>
              <c:numCache>
                <c:formatCode>#,##0</c:formatCode>
                <c:ptCount val="12"/>
                <c:pt idx="0">
                  <c:v>136581.96856280987</c:v>
                </c:pt>
                <c:pt idx="1">
                  <c:v>143636.13115967257</c:v>
                </c:pt>
                <c:pt idx="2">
                  <c:v>149428.21748857858</c:v>
                </c:pt>
                <c:pt idx="3">
                  <c:v>154285.50537531773</c:v>
                </c:pt>
                <c:pt idx="4">
                  <c:v>158235.23916611462</c:v>
                </c:pt>
                <c:pt idx="5">
                  <c:v>161276.33343759077</c:v>
                </c:pt>
                <c:pt idx="6">
                  <c:v>163382.30400027114</c:v>
                </c:pt>
                <c:pt idx="7">
                  <c:v>162984.44636808851</c:v>
                </c:pt>
                <c:pt idx="8">
                  <c:v>160165.6123898832</c:v>
                </c:pt>
                <c:pt idx="9">
                  <c:v>155106.12783938798</c:v>
                </c:pt>
                <c:pt idx="10">
                  <c:v>148010.25039698198</c:v>
                </c:pt>
                <c:pt idx="11">
                  <c:v>139059.09643375193</c:v>
                </c:pt>
              </c:numCache>
            </c:numRef>
          </c:val>
          <c:extLst>
            <c:ext xmlns:c16="http://schemas.microsoft.com/office/drawing/2014/chart" uri="{C3380CC4-5D6E-409C-BE32-E72D297353CC}">
              <c16:uniqueId val="{00000005-BA79-4801-92D5-315DBE464261}"/>
            </c:ext>
          </c:extLst>
        </c:ser>
        <c:ser>
          <c:idx val="6"/>
          <c:order val="6"/>
          <c:tx>
            <c:strRef>
              <c:f>'B3.Banks'!$AF$5</c:f>
              <c:strCache>
                <c:ptCount val="1"/>
                <c:pt idx="0">
                  <c:v>HFC-32</c:v>
                </c:pt>
              </c:strCache>
            </c:strRef>
          </c:tx>
          <c:spPr>
            <a:solidFill>
              <a:schemeClr val="accent1">
                <a:lumMod val="60000"/>
              </a:schemeClr>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'B3.Banks'!$AF$314:$AF$325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BA79-4801-92D5-315DBE464261}"/>
            </c:ext>
          </c:extLst>
        </c:ser>
        <c:ser>
          <c:idx val="7"/>
          <c:order val="7"/>
          <c:tx>
            <c:strRef>
              <c:f>'B3.Banks'!$AG$5</c:f>
              <c:strCache>
                <c:ptCount val="1"/>
                <c:pt idx="0">
                  <c:v>HFC-Mix</c:v>
                </c:pt>
              </c:strCache>
            </c:strRef>
          </c:tx>
          <c:spPr>
            <a:solidFill>
              <a:schemeClr val="accent2">
                <a:lumMod val="60000"/>
              </a:schemeClr>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'B3.Banks'!$AG$314:$AG$325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BA79-4801-92D5-315DBE464261}"/>
            </c:ext>
          </c:extLst>
        </c:ser>
        <c:ser>
          <c:idx val="8"/>
          <c:order val="8"/>
          <c:tx>
            <c:strRef>
              <c:f>'B3.Banks'!$AH$5</c:f>
              <c:strCache>
                <c:ptCount val="1"/>
                <c:pt idx="0">
                  <c:v>GWP &lt;2150</c:v>
                </c:pt>
              </c:strCache>
            </c:strRef>
          </c:tx>
          <c:spPr>
            <a:solidFill>
              <a:schemeClr val="accent3">
                <a:lumMod val="60000"/>
              </a:schemeClr>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'B3.Banks'!$AH$314:$AH$325</c:f>
              <c:numCache>
                <c:formatCode>#,##0</c:formatCode>
                <c:ptCount val="12"/>
                <c:pt idx="0">
                  <c:v>191982.6094380249</c:v>
                </c:pt>
                <c:pt idx="1">
                  <c:v>200640.99135594873</c:v>
                </c:pt>
                <c:pt idx="2">
                  <c:v>252162.99559215808</c:v>
                </c:pt>
                <c:pt idx="3">
                  <c:v>323963.17498400511</c:v>
                </c:pt>
                <c:pt idx="4">
                  <c:v>416255.62105772941</c:v>
                </c:pt>
                <c:pt idx="5">
                  <c:v>526735.69689368468</c:v>
                </c:pt>
                <c:pt idx="6">
                  <c:v>655569.83974556613</c:v>
                </c:pt>
                <c:pt idx="7">
                  <c:v>793512.81011322862</c:v>
                </c:pt>
                <c:pt idx="8">
                  <c:v>948492.79018416372</c:v>
                </c:pt>
                <c:pt idx="9">
                  <c:v>1120329.9847283873</c:v>
                </c:pt>
                <c:pt idx="10">
                  <c:v>1308724.6229546042</c:v>
                </c:pt>
                <c:pt idx="11">
                  <c:v>1513283.0907212268</c:v>
                </c:pt>
              </c:numCache>
            </c:numRef>
          </c:val>
          <c:extLst>
            <c:ext xmlns:c16="http://schemas.microsoft.com/office/drawing/2014/chart" uri="{C3380CC4-5D6E-409C-BE32-E72D297353CC}">
              <c16:uniqueId val="{00000008-BA79-4801-92D5-315DBE464261}"/>
            </c:ext>
          </c:extLst>
        </c:ser>
        <c:ser>
          <c:idx val="9"/>
          <c:order val="9"/>
          <c:tx>
            <c:strRef>
              <c:f>'B3.Banks'!$AI$5</c:f>
              <c:strCache>
                <c:ptCount val="1"/>
                <c:pt idx="0">
                  <c:v>GWP &lt;1000</c:v>
                </c:pt>
              </c:strCache>
            </c:strRef>
          </c:tx>
          <c:spPr>
            <a:solidFill>
              <a:schemeClr val="accent4">
                <a:lumMod val="60000"/>
              </a:schemeClr>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'B3.Banks'!$AI$314:$AI$325</c:f>
              <c:numCache>
                <c:formatCode>#,##0</c:formatCode>
                <c:ptCount val="12"/>
                <c:pt idx="0">
                  <c:v>18937.618579818449</c:v>
                </c:pt>
                <c:pt idx="1">
                  <c:v>25915.080955403901</c:v>
                </c:pt>
                <c:pt idx="2">
                  <c:v>55416.478156087149</c:v>
                </c:pt>
                <c:pt idx="3">
                  <c:v>94176.517450749699</c:v>
                </c:pt>
                <c:pt idx="4">
                  <c:v>142374.47481134551</c:v>
                </c:pt>
                <c:pt idx="5">
                  <c:v>200192.7902803552</c:v>
                </c:pt>
                <c:pt idx="6">
                  <c:v>267817.25839243922</c:v>
                </c:pt>
                <c:pt idx="7">
                  <c:v>353937.40549100016</c:v>
                </c:pt>
                <c:pt idx="8">
                  <c:v>453273.63644130673</c:v>
                </c:pt>
                <c:pt idx="9">
                  <c:v>565906.9643493559</c:v>
                </c:pt>
                <c:pt idx="10">
                  <c:v>691878.14515697688</c:v>
                </c:pt>
                <c:pt idx="11">
                  <c:v>831157.85197486379</c:v>
                </c:pt>
              </c:numCache>
            </c:numRef>
          </c:val>
          <c:extLst>
            <c:ext xmlns:c16="http://schemas.microsoft.com/office/drawing/2014/chart" uri="{C3380CC4-5D6E-409C-BE32-E72D297353CC}">
              <c16:uniqueId val="{00000009-BA79-4801-92D5-315DBE464261}"/>
            </c:ext>
          </c:extLst>
        </c:ser>
        <c:ser>
          <c:idx val="10"/>
          <c:order val="10"/>
          <c:tx>
            <c:strRef>
              <c:f>'B3.Banks'!$AJ$5</c:f>
              <c:strCache>
                <c:ptCount val="1"/>
                <c:pt idx="0">
                  <c:v>GWP &lt;10</c:v>
                </c:pt>
              </c:strCache>
            </c:strRef>
          </c:tx>
          <c:spPr>
            <a:solidFill>
              <a:schemeClr val="accent5">
                <a:lumMod val="60000"/>
              </a:schemeClr>
            </a:solidFill>
            <a:ln>
              <a:noFill/>
            </a:ln>
            <a:effectLst/>
          </c:spPr>
          <c:cat>
            <c:numRef>
              <c:f>'B3.Banks'!$Y$314:$Y$325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'B3.Banks'!$AJ$314:$AJ$325</c:f>
              <c:numCache>
                <c:formatCode>#,##0</c:formatCode>
                <c:ptCount val="12"/>
                <c:pt idx="0">
                  <c:v>270483.31316138699</c:v>
                </c:pt>
                <c:pt idx="1">
                  <c:v>302901.89441966714</c:v>
                </c:pt>
                <c:pt idx="2">
                  <c:v>381252.81558348302</c:v>
                </c:pt>
                <c:pt idx="3">
                  <c:v>465646.94802338787</c:v>
                </c:pt>
                <c:pt idx="4">
                  <c:v>556111.84614800208</c:v>
                </c:pt>
                <c:pt idx="5">
                  <c:v>652646.04870207398</c:v>
                </c:pt>
                <c:pt idx="6">
                  <c:v>755228.71483371546</c:v>
                </c:pt>
                <c:pt idx="7">
                  <c:v>896024.09603609762</c:v>
                </c:pt>
                <c:pt idx="8">
                  <c:v>1044888.492210299</c:v>
                </c:pt>
                <c:pt idx="9">
                  <c:v>1201835.935401276</c:v>
                </c:pt>
                <c:pt idx="10">
                  <c:v>1366992.6444303377</c:v>
                </c:pt>
                <c:pt idx="11">
                  <c:v>1540501.4323023963</c:v>
                </c:pt>
              </c:numCache>
            </c:numRef>
          </c:val>
          <c:extLst>
            <c:ext xmlns:c16="http://schemas.microsoft.com/office/drawing/2014/chart" uri="{C3380CC4-5D6E-409C-BE32-E72D297353CC}">
              <c16:uniqueId val="{0000000A-BA79-4801-92D5-315DBE464261}"/>
            </c:ext>
          </c:extLst>
        </c:ser>
        <c:dLbls>
          <c:showLegendKey val="0"/>
          <c:showVal val="0"/>
          <c:showCatName val="0"/>
          <c:showSerName val="0"/>
          <c:showPercent val="0"/>
          <c:showBubbleSize val="0"/>
        </c:dLbls>
        <c:axId val="2128995680"/>
        <c:axId val="2128998432"/>
      </c:areaChart>
      <c:catAx>
        <c:axId val="21289956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998432"/>
        <c:crosses val="autoZero"/>
        <c:auto val="1"/>
        <c:lblAlgn val="ctr"/>
        <c:lblOffset val="100"/>
        <c:noMultiLvlLbl val="0"/>
      </c:catAx>
      <c:valAx>
        <c:axId val="21289984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899568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'B2.1.Sales.Mix.Input'!$M$82</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'B2.1.Sales.Mix.Input'!$N$82:$Y$82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9D82-AF46-9230-D7CA784DD6B8}"/>
            </c:ext>
          </c:extLst>
        </c:ser>
        <c:ser>
          <c:idx val="1"/>
          <c:order val="1"/>
          <c:tx>
            <c:strRef>
              <c:f>'B2.1.Sales.Mix.Input'!$M$83</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'B2.1.Sales.Mix.Input'!$N$83:$Y$83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D82-AF46-9230-D7CA784DD6B8}"/>
            </c:ext>
          </c:extLst>
        </c:ser>
        <c:ser>
          <c:idx val="2"/>
          <c:order val="2"/>
          <c:tx>
            <c:strRef>
              <c:f>'B2.1.Sales.Mix.Input'!$M$84</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'B2.1.Sales.Mix.Input'!$N$84:$Y$84</c:f>
              <c:numCache>
                <c:formatCode>0.0%</c:formatCode>
                <c:ptCount val="12"/>
                <c:pt idx="0">
                  <c:v>0.9748</c:v>
                </c:pt>
                <c:pt idx="1">
                  <c:v>0.94979999999999998</c:v>
                </c:pt>
                <c:pt idx="2">
                  <c:v>0.80884</c:v>
                </c:pt>
                <c:pt idx="3">
                  <c:v>0.66788000000000003</c:v>
                </c:pt>
                <c:pt idx="4">
                  <c:v>0.52692000000000005</c:v>
                </c:pt>
                <c:pt idx="5">
                  <c:v>0.38596000000000003</c:v>
                </c:pt>
                <c:pt idx="6">
                  <c:v>0.245</c:v>
                </c:pt>
                <c:pt idx="7">
                  <c:v>0.19599999999999995</c:v>
                </c:pt>
                <c:pt idx="8">
                  <c:v>0.14700000000000002</c:v>
                </c:pt>
                <c:pt idx="9">
                  <c:v>9.7999999999999976E-2</c:v>
                </c:pt>
                <c:pt idx="10">
                  <c:v>4.900000000000005E-2</c:v>
                </c:pt>
                <c:pt idx="11">
                  <c:v>0</c:v>
                </c:pt>
              </c:numCache>
            </c:numRef>
          </c:val>
          <c:smooth val="0"/>
          <c:extLst>
            <c:ext xmlns:c16="http://schemas.microsoft.com/office/drawing/2014/chart" uri="{C3380CC4-5D6E-409C-BE32-E72D297353CC}">
              <c16:uniqueId val="{00000002-9D82-AF46-9230-D7CA784DD6B8}"/>
            </c:ext>
          </c:extLst>
        </c:ser>
        <c:ser>
          <c:idx val="3"/>
          <c:order val="3"/>
          <c:tx>
            <c:strRef>
              <c:f>'B2.1.Sales.Mix.Input'!$M$85</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'B2.1.Sales.Mix.Input'!$N$85:$Y$85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9D82-AF46-9230-D7CA784DD6B8}"/>
            </c:ext>
          </c:extLst>
        </c:ser>
        <c:ser>
          <c:idx val="4"/>
          <c:order val="4"/>
          <c:tx>
            <c:strRef>
              <c:f>'B2.1.Sales.Mix.Input'!$M$86</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'B2.1.Sales.Mix.Input'!$N$86:$Y$86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9D82-AF46-9230-D7CA784DD6B8}"/>
            </c:ext>
          </c:extLst>
        </c:ser>
        <c:ser>
          <c:idx val="5"/>
          <c:order val="5"/>
          <c:tx>
            <c:strRef>
              <c:f>'B2.1.Sales.Mix.Input'!$M$87</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'B2.1.Sales.Mix.Input'!$N$87:$Y$87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9D82-AF46-9230-D7CA784DD6B8}"/>
            </c:ext>
          </c:extLst>
        </c:ser>
        <c:ser>
          <c:idx val="6"/>
          <c:order val="6"/>
          <c:tx>
            <c:strRef>
              <c:f>'B2.1.Sales.Mix.Input'!$M$88</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'B2.1.Sales.Mix.Input'!$N$88:$Y$88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9D82-AF46-9230-D7CA784DD6B8}"/>
            </c:ext>
          </c:extLst>
        </c:ser>
        <c:ser>
          <c:idx val="7"/>
          <c:order val="7"/>
          <c:tx>
            <c:strRef>
              <c:f>'B2.1.Sales.Mix.Input'!$M$89</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'B2.1.Sales.Mix.Input'!$N$89:$Y$89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9D82-AF46-9230-D7CA784DD6B8}"/>
            </c:ext>
          </c:extLst>
        </c:ser>
        <c:ser>
          <c:idx val="8"/>
          <c:order val="8"/>
          <c:tx>
            <c:strRef>
              <c:f>'B2.1.Sales.Mix.Input'!$M$90</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'B2.1.Sales.Mix.Input'!$N$90:$Y$90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9D82-AF46-9230-D7CA784DD6B8}"/>
            </c:ext>
          </c:extLst>
        </c:ser>
        <c:ser>
          <c:idx val="9"/>
          <c:order val="9"/>
          <c:tx>
            <c:strRef>
              <c:f>'B2.1.Sales.Mix.Input'!$M$91</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'B2.1.Sales.Mix.Input'!$N$91:$Y$91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9D82-AF46-9230-D7CA784DD6B8}"/>
            </c:ext>
          </c:extLst>
        </c:ser>
        <c:ser>
          <c:idx val="10"/>
          <c:order val="10"/>
          <c:tx>
            <c:strRef>
              <c:f>'B2.1.Sales.Mix.Input'!$M$92</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'B2.1.Sales.Mix.Input'!$N$92:$Y$92</c:f>
              <c:numCache>
                <c:formatCode>0.0%</c:formatCode>
                <c:ptCount val="12"/>
                <c:pt idx="0">
                  <c:v>2.5000000000000001E-2</c:v>
                </c:pt>
                <c:pt idx="1">
                  <c:v>0.05</c:v>
                </c:pt>
                <c:pt idx="2">
                  <c:v>0.19</c:v>
                </c:pt>
                <c:pt idx="3">
                  <c:v>0.32999999999999996</c:v>
                </c:pt>
                <c:pt idx="4">
                  <c:v>0.47</c:v>
                </c:pt>
                <c:pt idx="5">
                  <c:v>0.61</c:v>
                </c:pt>
                <c:pt idx="6">
                  <c:v>0.75</c:v>
                </c:pt>
                <c:pt idx="7">
                  <c:v>0.79800000000000004</c:v>
                </c:pt>
                <c:pt idx="8">
                  <c:v>0.84599999999999997</c:v>
                </c:pt>
                <c:pt idx="9">
                  <c:v>0.89400000000000002</c:v>
                </c:pt>
                <c:pt idx="10">
                  <c:v>0.94199999999999995</c:v>
                </c:pt>
                <c:pt idx="11">
                  <c:v>0.99</c:v>
                </c:pt>
              </c:numCache>
            </c:numRef>
          </c:val>
          <c:smooth val="0"/>
          <c:extLst>
            <c:ext xmlns:c16="http://schemas.microsoft.com/office/drawing/2014/chart" uri="{C3380CC4-5D6E-409C-BE32-E72D297353CC}">
              <c16:uniqueId val="{0000000A-9D82-AF46-9230-D7CA784DD6B8}"/>
            </c:ext>
          </c:extLst>
        </c:ser>
        <c:ser>
          <c:idx val="11"/>
          <c:order val="11"/>
          <c:tx>
            <c:strRef>
              <c:f>'B2.1.Sales.Mix.Input'!$M$93</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'B2.1.Sales.Mix.Input'!$N$93:$Y$93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9D82-AF46-9230-D7CA784DD6B8}"/>
            </c:ext>
          </c:extLst>
        </c:ser>
        <c:ser>
          <c:idx val="12"/>
          <c:order val="12"/>
          <c:tx>
            <c:strRef>
              <c:f>'B2.1.Sales.Mix.Input'!$M$94</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'B2.1.Sales.Mix.Input'!$N$94:$Y$94</c:f>
              <c:numCache>
                <c:formatCode>0.0%</c:formatCode>
                <c:ptCount val="12"/>
                <c:pt idx="0">
                  <c:v>2.0000000000000001E-4</c:v>
                </c:pt>
                <c:pt idx="1">
                  <c:v>2.0000000000000001E-4</c:v>
                </c:pt>
                <c:pt idx="2">
                  <c:v>1.1600000000000002E-3</c:v>
                </c:pt>
                <c:pt idx="3">
                  <c:v>2.1200000000000004E-3</c:v>
                </c:pt>
                <c:pt idx="4">
                  <c:v>3.0800000000000003E-3</c:v>
                </c:pt>
                <c:pt idx="5">
                  <c:v>4.0400000000000002E-3</c:v>
                </c:pt>
                <c:pt idx="6">
                  <c:v>5.0000000000000001E-3</c:v>
                </c:pt>
                <c:pt idx="7">
                  <c:v>6.0000000000000001E-3</c:v>
                </c:pt>
                <c:pt idx="8">
                  <c:v>7.0000000000000001E-3</c:v>
                </c:pt>
                <c:pt idx="9">
                  <c:v>8.0000000000000002E-3</c:v>
                </c:pt>
                <c:pt idx="10">
                  <c:v>9.0000000000000011E-3</c:v>
                </c:pt>
                <c:pt idx="11">
                  <c:v>0.01</c:v>
                </c:pt>
              </c:numCache>
            </c:numRef>
          </c:val>
          <c:smooth val="0"/>
          <c:extLst>
            <c:ext xmlns:c16="http://schemas.microsoft.com/office/drawing/2014/chart" uri="{C3380CC4-5D6E-409C-BE32-E72D297353CC}">
              <c16:uniqueId val="{0000000C-9D82-AF46-9230-D7CA784DD6B8}"/>
            </c:ext>
          </c:extLst>
        </c:ser>
        <c:ser>
          <c:idx val="13"/>
          <c:order val="13"/>
          <c:tx>
            <c:strRef>
              <c:f>'B2.1.Sales.Mix.Input'!$M$95</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'B2.1.Sales.Mix.Input'!$N$95:$Y$95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9D82-AF46-9230-D7CA784DD6B8}"/>
            </c:ext>
          </c:extLst>
        </c:ser>
        <c:dLbls>
          <c:showLegendKey val="0"/>
          <c:showVal val="0"/>
          <c:showCatName val="0"/>
          <c:showSerName val="0"/>
          <c:showPercent val="0"/>
          <c:showBubbleSize val="0"/>
        </c:dLbls>
        <c:smooth val="0"/>
        <c:axId val="2126393728"/>
        <c:axId val="2126396208"/>
      </c:lineChart>
      <c:catAx>
        <c:axId val="212639372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96208"/>
        <c:crosses val="autoZero"/>
        <c:auto val="1"/>
        <c:lblAlgn val="ctr"/>
        <c:lblOffset val="100"/>
        <c:noMultiLvlLbl val="0"/>
      </c:catAx>
      <c:valAx>
        <c:axId val="21263962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6393728"/>
        <c:crosses val="autoZero"/>
        <c:crossBetween val="between"/>
      </c:valAx>
      <c:spPr>
        <a:noFill/>
        <a:ln>
          <a:noFill/>
        </a:ln>
        <a:effectLst/>
      </c:spPr>
    </c:plotArea>
    <c:legend>
      <c:legendPos val="r"/>
      <c:layout>
        <c:manualLayout>
          <c:xMode val="edge"/>
          <c:yMode val="edge"/>
          <c:x val="0.88909075347961442"/>
          <c:y val="3.0103801169590647E-2"/>
          <c:w val="0.10275715982155274"/>
          <c:h val="0.950932456140350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'B3.Banks'!$AN$5</c:f>
              <c:strCache>
                <c:ptCount val="1"/>
                <c:pt idx="0">
                  <c:v>HCFC-22</c:v>
                </c:pt>
              </c:strCache>
            </c:strRef>
          </c:tx>
          <c:spPr>
            <a:solidFill>
              <a:schemeClr val="accent1"/>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'B3.Banks'!$AN$314:$AN$325</c:f>
              <c:numCache>
                <c:formatCode>#,##0.000</c:formatCode>
                <c:ptCount val="12"/>
                <c:pt idx="0">
                  <c:v>0.42662611116317717</c:v>
                </c:pt>
                <c:pt idx="1">
                  <c:v>0.33937305688654085</c:v>
                </c:pt>
                <c:pt idx="2">
                  <c:v>0.25662294083284731</c:v>
                </c:pt>
                <c:pt idx="3">
                  <c:v>0.17434248861219609</c:v>
                </c:pt>
                <c:pt idx="4">
                  <c:v>9.262393786964894E-2</c:v>
                </c:pt>
                <c:pt idx="5">
                  <c:v>6.4250691739918417E-2</c:v>
                </c:pt>
                <c:pt idx="6">
                  <c:v>4.2312185735552781E-2</c:v>
                </c:pt>
                <c:pt idx="7">
                  <c:v>2.6424046382052528E-2</c:v>
                </c:pt>
                <c:pt idx="8">
                  <c:v>1.6033612960759846E-2</c:v>
                </c:pt>
                <c:pt idx="9">
                  <c:v>1.0554605997717976E-2</c:v>
                </c:pt>
                <c:pt idx="10">
                  <c:v>9.4735356677619759E-3</c:v>
                </c:pt>
                <c:pt idx="11">
                  <c:v>1.2297432089668129E-2</c:v>
                </c:pt>
              </c:numCache>
            </c:numRef>
          </c:val>
          <c:extLst>
            <c:ext xmlns:c16="http://schemas.microsoft.com/office/drawing/2014/chart" uri="{C3380CC4-5D6E-409C-BE32-E72D297353CC}">
              <c16:uniqueId val="{00000000-81BB-4D50-B79B-D8045DFB56B1}"/>
            </c:ext>
          </c:extLst>
        </c:ser>
        <c:ser>
          <c:idx val="1"/>
          <c:order val="1"/>
          <c:tx>
            <c:strRef>
              <c:f>'B3.Banks'!$AO$5</c:f>
              <c:strCache>
                <c:ptCount val="1"/>
                <c:pt idx="0">
                  <c:v>HCFC-123</c:v>
                </c:pt>
              </c:strCache>
            </c:strRef>
          </c:tx>
          <c:spPr>
            <a:solidFill>
              <a:schemeClr val="accent2"/>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'B3.Banks'!$AO$314:$AO$325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1BB-4D50-B79B-D8045DFB56B1}"/>
            </c:ext>
          </c:extLst>
        </c:ser>
        <c:ser>
          <c:idx val="2"/>
          <c:order val="2"/>
          <c:tx>
            <c:strRef>
              <c:f>'B3.Banks'!$AP$5</c:f>
              <c:strCache>
                <c:ptCount val="1"/>
                <c:pt idx="0">
                  <c:v>HFC-134a</c:v>
                </c:pt>
              </c:strCache>
            </c:strRef>
          </c:tx>
          <c:spPr>
            <a:solidFill>
              <a:schemeClr val="accent3"/>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'B3.Banks'!$AP$314:$AP$325</c:f>
              <c:numCache>
                <c:formatCode>#,##0.000</c:formatCode>
                <c:ptCount val="12"/>
                <c:pt idx="0">
                  <c:v>2.8272086082056429</c:v>
                </c:pt>
                <c:pt idx="1">
                  <c:v>2.9908936529789312</c:v>
                </c:pt>
                <c:pt idx="2">
                  <c:v>3.1649148356484056</c:v>
                </c:pt>
                <c:pt idx="3">
                  <c:v>3.3201248827624963</c:v>
                </c:pt>
                <c:pt idx="4">
                  <c:v>3.4558612174840331</c:v>
                </c:pt>
                <c:pt idx="5">
                  <c:v>3.5711714920943409</c:v>
                </c:pt>
                <c:pt idx="6">
                  <c:v>3.6658467560888761</c:v>
                </c:pt>
                <c:pt idx="7">
                  <c:v>3.571372155890129</c:v>
                </c:pt>
                <c:pt idx="8">
                  <c:v>3.4418176195951413</c:v>
                </c:pt>
                <c:pt idx="9">
                  <c:v>3.2767941825090565</c:v>
                </c:pt>
                <c:pt idx="10">
                  <c:v>3.0757617716316825</c:v>
                </c:pt>
                <c:pt idx="11">
                  <c:v>2.8378632010741156</c:v>
                </c:pt>
              </c:numCache>
            </c:numRef>
          </c:val>
          <c:extLst>
            <c:ext xmlns:c16="http://schemas.microsoft.com/office/drawing/2014/chart" uri="{C3380CC4-5D6E-409C-BE32-E72D297353CC}">
              <c16:uniqueId val="{00000002-81BB-4D50-B79B-D8045DFB56B1}"/>
            </c:ext>
          </c:extLst>
        </c:ser>
        <c:ser>
          <c:idx val="3"/>
          <c:order val="3"/>
          <c:tx>
            <c:strRef>
              <c:f>'B3.Banks'!$AQ$5</c:f>
              <c:strCache>
                <c:ptCount val="1"/>
                <c:pt idx="0">
                  <c:v>HFC-404A</c:v>
                </c:pt>
              </c:strCache>
            </c:strRef>
          </c:tx>
          <c:spPr>
            <a:solidFill>
              <a:schemeClr val="accent4"/>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'B3.Banks'!$AQ$314:$AQ$325</c:f>
              <c:numCache>
                <c:formatCode>#,##0.000</c:formatCode>
                <c:ptCount val="12"/>
                <c:pt idx="0">
                  <c:v>17.653504997791003</c:v>
                </c:pt>
                <c:pt idx="1">
                  <c:v>17.407445911683574</c:v>
                </c:pt>
                <c:pt idx="2">
                  <c:v>16.76321010655322</c:v>
                </c:pt>
                <c:pt idx="3">
                  <c:v>16.025201155886908</c:v>
                </c:pt>
                <c:pt idx="4">
                  <c:v>15.196259491353437</c:v>
                </c:pt>
                <c:pt idx="5">
                  <c:v>14.173515046422729</c:v>
                </c:pt>
                <c:pt idx="6">
                  <c:v>13.063083149925468</c:v>
                </c:pt>
                <c:pt idx="7">
                  <c:v>12.208783723634262</c:v>
                </c:pt>
                <c:pt idx="8">
                  <c:v>11.302256058253743</c:v>
                </c:pt>
                <c:pt idx="9">
                  <c:v>10.34743282079339</c:v>
                </c:pt>
                <c:pt idx="10">
                  <c:v>9.3499685678435807</c:v>
                </c:pt>
                <c:pt idx="11">
                  <c:v>8.3162511965875847</c:v>
                </c:pt>
              </c:numCache>
            </c:numRef>
          </c:val>
          <c:extLst>
            <c:ext xmlns:c16="http://schemas.microsoft.com/office/drawing/2014/chart" uri="{C3380CC4-5D6E-409C-BE32-E72D297353CC}">
              <c16:uniqueId val="{00000003-81BB-4D50-B79B-D8045DFB56B1}"/>
            </c:ext>
          </c:extLst>
        </c:ser>
        <c:ser>
          <c:idx val="4"/>
          <c:order val="4"/>
          <c:tx>
            <c:strRef>
              <c:f>'B3.Banks'!$AR$5</c:f>
              <c:strCache>
                <c:ptCount val="1"/>
                <c:pt idx="0">
                  <c:v>HFC-410A</c:v>
                </c:pt>
              </c:strCache>
            </c:strRef>
          </c:tx>
          <c:spPr>
            <a:solidFill>
              <a:schemeClr val="accent5"/>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'B3.Banks'!$AR$314:$AR$325</c:f>
              <c:numCache>
                <c:formatCode>#,##0.000</c:formatCode>
                <c:ptCount val="12"/>
                <c:pt idx="0">
                  <c:v>0.11010792481716623</c:v>
                </c:pt>
                <c:pt idx="1">
                  <c:v>0.13389532213619859</c:v>
                </c:pt>
                <c:pt idx="2">
                  <c:v>0.15626350368708941</c:v>
                </c:pt>
                <c:pt idx="3">
                  <c:v>0.17735771859252383</c:v>
                </c:pt>
                <c:pt idx="4">
                  <c:v>0.19692343099622875</c:v>
                </c:pt>
                <c:pt idx="5">
                  <c:v>0.21475764044814605</c:v>
                </c:pt>
                <c:pt idx="6">
                  <c:v>0.23078652708572284</c:v>
                </c:pt>
                <c:pt idx="7">
                  <c:v>0.24188690643914237</c:v>
                </c:pt>
                <c:pt idx="8">
                  <c:v>0.24823619029990807</c:v>
                </c:pt>
                <c:pt idx="9">
                  <c:v>0.25010442733905647</c:v>
                </c:pt>
                <c:pt idx="10">
                  <c:v>0.24766716675984346</c:v>
                </c:pt>
                <c:pt idx="11">
                  <c:v>0.24092764224439647</c:v>
                </c:pt>
              </c:numCache>
            </c:numRef>
          </c:val>
          <c:extLst>
            <c:ext xmlns:c16="http://schemas.microsoft.com/office/drawing/2014/chart" uri="{C3380CC4-5D6E-409C-BE32-E72D297353CC}">
              <c16:uniqueId val="{00000004-81BB-4D50-B79B-D8045DFB56B1}"/>
            </c:ext>
          </c:extLst>
        </c:ser>
        <c:ser>
          <c:idx val="5"/>
          <c:order val="5"/>
          <c:tx>
            <c:strRef>
              <c:f>'B3.Banks'!$AS$5</c:f>
              <c:strCache>
                <c:ptCount val="1"/>
                <c:pt idx="0">
                  <c:v>HFC-407C</c:v>
                </c:pt>
              </c:strCache>
            </c:strRef>
          </c:tx>
          <c:spPr>
            <a:solidFill>
              <a:schemeClr val="accent6"/>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'B3.Banks'!$AS$314:$AS$325</c:f>
              <c:numCache>
                <c:formatCode>#,##0.000</c:formatCode>
                <c:ptCount val="12"/>
                <c:pt idx="0">
                  <c:v>0.2422964122304247</c:v>
                </c:pt>
                <c:pt idx="1">
                  <c:v>0.25481049667725914</c:v>
                </c:pt>
                <c:pt idx="2">
                  <c:v>0.26508565782473842</c:v>
                </c:pt>
                <c:pt idx="3">
                  <c:v>0.27370248653581369</c:v>
                </c:pt>
                <c:pt idx="4">
                  <c:v>0.28070931428068735</c:v>
                </c:pt>
                <c:pt idx="5">
                  <c:v>0.28610421551828608</c:v>
                </c:pt>
                <c:pt idx="6">
                  <c:v>0.28984020729648102</c:v>
                </c:pt>
                <c:pt idx="7">
                  <c:v>0.28913440785698902</c:v>
                </c:pt>
                <c:pt idx="8">
                  <c:v>0.2841337963796528</c:v>
                </c:pt>
                <c:pt idx="9">
                  <c:v>0.27515827078707428</c:v>
                </c:pt>
                <c:pt idx="10">
                  <c:v>0.26257018420424605</c:v>
                </c:pt>
                <c:pt idx="11">
                  <c:v>0.24669083707347592</c:v>
                </c:pt>
              </c:numCache>
            </c:numRef>
          </c:val>
          <c:extLst>
            <c:ext xmlns:c16="http://schemas.microsoft.com/office/drawing/2014/chart" uri="{C3380CC4-5D6E-409C-BE32-E72D297353CC}">
              <c16:uniqueId val="{00000005-81BB-4D50-B79B-D8045DFB56B1}"/>
            </c:ext>
          </c:extLst>
        </c:ser>
        <c:ser>
          <c:idx val="6"/>
          <c:order val="6"/>
          <c:tx>
            <c:strRef>
              <c:f>'B3.Banks'!$AT$5</c:f>
              <c:strCache>
                <c:ptCount val="1"/>
                <c:pt idx="0">
                  <c:v>HFC-32</c:v>
                </c:pt>
              </c:strCache>
            </c:strRef>
          </c:tx>
          <c:spPr>
            <a:solidFill>
              <a:schemeClr val="accent1">
                <a:lumMod val="60000"/>
              </a:schemeClr>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'B3.Banks'!$AT$314:$AT$325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1BB-4D50-B79B-D8045DFB56B1}"/>
            </c:ext>
          </c:extLst>
        </c:ser>
        <c:ser>
          <c:idx val="7"/>
          <c:order val="7"/>
          <c:tx>
            <c:strRef>
              <c:f>'B3.Banks'!$AU$5</c:f>
              <c:strCache>
                <c:ptCount val="1"/>
                <c:pt idx="0">
                  <c:v>HFC-Mix</c:v>
                </c:pt>
              </c:strCache>
            </c:strRef>
          </c:tx>
          <c:spPr>
            <a:solidFill>
              <a:schemeClr val="accent2">
                <a:lumMod val="60000"/>
              </a:schemeClr>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'B3.Banks'!$AU$314:$AU$325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1BB-4D50-B79B-D8045DFB56B1}"/>
            </c:ext>
          </c:extLst>
        </c:ser>
        <c:ser>
          <c:idx val="8"/>
          <c:order val="8"/>
          <c:tx>
            <c:strRef>
              <c:f>'B3.Banks'!$AV$5</c:f>
              <c:strCache>
                <c:ptCount val="1"/>
                <c:pt idx="0">
                  <c:v>GWP &lt;2150</c:v>
                </c:pt>
              </c:strCache>
            </c:strRef>
          </c:tx>
          <c:spPr>
            <a:solidFill>
              <a:schemeClr val="accent3">
                <a:lumMod val="60000"/>
              </a:schemeClr>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'B3.Banks'!$AV$314:$AV$325</c:f>
              <c:numCache>
                <c:formatCode>#,##0.000</c:formatCode>
                <c:ptCount val="12"/>
                <c:pt idx="0">
                  <c:v>0.28797391415703733</c:v>
                </c:pt>
                <c:pt idx="1">
                  <c:v>0.30096148703392311</c:v>
                </c:pt>
                <c:pt idx="2">
                  <c:v>0.37824449338823712</c:v>
                </c:pt>
                <c:pt idx="3">
                  <c:v>0.48594476247600765</c:v>
                </c:pt>
                <c:pt idx="4">
                  <c:v>0.62438343158659415</c:v>
                </c:pt>
                <c:pt idx="5">
                  <c:v>0.79010354534052707</c:v>
                </c:pt>
                <c:pt idx="6">
                  <c:v>0.98335475961834917</c:v>
                </c:pt>
                <c:pt idx="7">
                  <c:v>1.1902692151698429</c:v>
                </c:pt>
                <c:pt idx="8">
                  <c:v>1.4227391852762457</c:v>
                </c:pt>
                <c:pt idx="9">
                  <c:v>1.680494977092581</c:v>
                </c:pt>
                <c:pt idx="10">
                  <c:v>1.9630869344319062</c:v>
                </c:pt>
                <c:pt idx="11">
                  <c:v>2.2699246360818401</c:v>
                </c:pt>
              </c:numCache>
            </c:numRef>
          </c:val>
          <c:extLst>
            <c:ext xmlns:c16="http://schemas.microsoft.com/office/drawing/2014/chart" uri="{C3380CC4-5D6E-409C-BE32-E72D297353CC}">
              <c16:uniqueId val="{00000008-81BB-4D50-B79B-D8045DFB56B1}"/>
            </c:ext>
          </c:extLst>
        </c:ser>
        <c:ser>
          <c:idx val="9"/>
          <c:order val="9"/>
          <c:tx>
            <c:strRef>
              <c:f>'B3.Banks'!$AW$5</c:f>
              <c:strCache>
                <c:ptCount val="1"/>
                <c:pt idx="0">
                  <c:v>GWP &lt;1000</c:v>
                </c:pt>
              </c:strCache>
            </c:strRef>
          </c:tx>
          <c:spPr>
            <a:solidFill>
              <a:schemeClr val="accent4">
                <a:lumMod val="60000"/>
              </a:schemeClr>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'B3.Banks'!$AW$314:$AW$325</c:f>
              <c:numCache>
                <c:formatCode>#,##0.000</c:formatCode>
                <c:ptCount val="12"/>
                <c:pt idx="0">
                  <c:v>9.468809289909225E-3</c:v>
                </c:pt>
                <c:pt idx="1">
                  <c:v>1.2957540477701951E-2</c:v>
                </c:pt>
                <c:pt idx="2">
                  <c:v>2.7708239078043574E-2</c:v>
                </c:pt>
                <c:pt idx="3">
                  <c:v>4.7088258725374844E-2</c:v>
                </c:pt>
                <c:pt idx="4">
                  <c:v>7.118723740567276E-2</c:v>
                </c:pt>
                <c:pt idx="5">
                  <c:v>0.1000963951401776</c:v>
                </c:pt>
                <c:pt idx="6">
                  <c:v>0.1339086291962196</c:v>
                </c:pt>
                <c:pt idx="7">
                  <c:v>0.17696870274550008</c:v>
                </c:pt>
                <c:pt idx="8">
                  <c:v>0.22663681822065335</c:v>
                </c:pt>
                <c:pt idx="9">
                  <c:v>0.28295348217467797</c:v>
                </c:pt>
                <c:pt idx="10">
                  <c:v>0.34593907257848849</c:v>
                </c:pt>
                <c:pt idx="11">
                  <c:v>0.4155789259874319</c:v>
                </c:pt>
              </c:numCache>
            </c:numRef>
          </c:val>
          <c:extLst>
            <c:ext xmlns:c16="http://schemas.microsoft.com/office/drawing/2014/chart" uri="{C3380CC4-5D6E-409C-BE32-E72D297353CC}">
              <c16:uniqueId val="{00000009-81BB-4D50-B79B-D8045DFB56B1}"/>
            </c:ext>
          </c:extLst>
        </c:ser>
        <c:ser>
          <c:idx val="10"/>
          <c:order val="10"/>
          <c:tx>
            <c:strRef>
              <c:f>'B3.Banks'!$AX$5</c:f>
              <c:strCache>
                <c:ptCount val="1"/>
                <c:pt idx="0">
                  <c:v>GWP &lt;10</c:v>
                </c:pt>
              </c:strCache>
            </c:strRef>
          </c:tx>
          <c:spPr>
            <a:solidFill>
              <a:schemeClr val="accent5">
                <a:lumMod val="60000"/>
              </a:schemeClr>
            </a:solidFill>
            <a:ln>
              <a:noFill/>
            </a:ln>
            <a:effectLst/>
          </c:spPr>
          <c:cat>
            <c:numRef>
              <c:f>'B3.Banks'!$AM$314:$AM$325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'B3.Banks'!$AX$314:$AX$325</c:f>
              <c:numCache>
                <c:formatCode>#,##0.000</c:formatCode>
                <c:ptCount val="12"/>
                <c:pt idx="0">
                  <c:v>1.0819332526455479E-3</c:v>
                </c:pt>
                <c:pt idx="1">
                  <c:v>1.2116075776786685E-3</c:v>
                </c:pt>
                <c:pt idx="2">
                  <c:v>1.5250112623339321E-3</c:v>
                </c:pt>
                <c:pt idx="3">
                  <c:v>1.8625877920935515E-3</c:v>
                </c:pt>
                <c:pt idx="4">
                  <c:v>2.2244473845920085E-3</c:v>
                </c:pt>
                <c:pt idx="5">
                  <c:v>2.6105841948082958E-3</c:v>
                </c:pt>
                <c:pt idx="6">
                  <c:v>3.0209148593348619E-3</c:v>
                </c:pt>
                <c:pt idx="7">
                  <c:v>3.5840963841443905E-3</c:v>
                </c:pt>
                <c:pt idx="8">
                  <c:v>4.1795539688411964E-3</c:v>
                </c:pt>
                <c:pt idx="9">
                  <c:v>4.8073437416051041E-3</c:v>
                </c:pt>
                <c:pt idx="10">
                  <c:v>5.4679705777213507E-3</c:v>
                </c:pt>
                <c:pt idx="11">
                  <c:v>6.162005729209585E-3</c:v>
                </c:pt>
              </c:numCache>
            </c:numRef>
          </c:val>
          <c:extLst>
            <c:ext xmlns:c16="http://schemas.microsoft.com/office/drawing/2014/chart" uri="{C3380CC4-5D6E-409C-BE32-E72D297353CC}">
              <c16:uniqueId val="{0000000A-81BB-4D50-B79B-D8045DFB56B1}"/>
            </c:ext>
          </c:extLst>
        </c:ser>
        <c:dLbls>
          <c:showLegendKey val="0"/>
          <c:showVal val="0"/>
          <c:showCatName val="0"/>
          <c:showSerName val="0"/>
          <c:showPercent val="0"/>
          <c:showBubbleSize val="0"/>
        </c:dLbls>
        <c:axId val="2129060032"/>
        <c:axId val="2129062784"/>
      </c:areaChart>
      <c:catAx>
        <c:axId val="2129060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062784"/>
        <c:crosses val="autoZero"/>
        <c:auto val="1"/>
        <c:lblAlgn val="ctr"/>
        <c:lblOffset val="100"/>
        <c:noMultiLvlLbl val="0"/>
      </c:catAx>
      <c:valAx>
        <c:axId val="2129062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06003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'B3.Banks'!$BB$7</c:f>
              <c:strCache>
                <c:ptCount val="1"/>
                <c:pt idx="0">
                  <c:v>Bank</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2A-924A-9419-4BDBA435EBB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933-BA4F-98C1-C697BD58191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933-BA4F-98C1-C697BD58191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933-BA4F-98C1-C697BD58191C}"/>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extLst>
                <c:ext xmlns:c16="http://schemas.microsoft.com/office/drawing/2014/chart" uri="{C3380CC4-5D6E-409C-BE32-E72D297353CC}">
                  <c16:uniqueId val="{00000001-522A-924A-9419-4BDBA435EBB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'B3.Banks'!$BC$6:$BF$6</c:f>
              <c:strCache>
                <c:ptCount val="4"/>
                <c:pt idx="0">
                  <c:v>DR</c:v>
                </c:pt>
                <c:pt idx="1">
                  <c:v>RCFC</c:v>
                </c:pt>
                <c:pt idx="2">
                  <c:v>AC</c:v>
                </c:pt>
                <c:pt idx="3">
                  <c:v>MAC</c:v>
                </c:pt>
              </c:strCache>
            </c:strRef>
          </c:cat>
          <c:val>
            <c:numRef>
              <c:f>'B3.Banks'!$BC$7:$BF$7</c:f>
              <c:numCache>
                <c:formatCode>#,##0</c:formatCode>
                <c:ptCount val="4"/>
                <c:pt idx="0">
                  <c:v>1671.5189683501449</c:v>
                </c:pt>
                <c:pt idx="1">
                  <c:v>7084.8696188623526</c:v>
                </c:pt>
                <c:pt idx="2">
                  <c:v>33190.68874179315</c:v>
                </c:pt>
                <c:pt idx="3">
                  <c:v>11013.989347334011</c:v>
                </c:pt>
              </c:numCache>
            </c:numRef>
          </c:val>
          <c:extLst>
            <c:ext xmlns:c16="http://schemas.microsoft.com/office/drawing/2014/chart" uri="{C3380CC4-5D6E-409C-BE32-E72D297353CC}">
              <c16:uniqueId val="{00000000-522A-924A-9419-4BDBA435EBBF}"/>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'B3.Banks'!$BK$7</c:f>
              <c:strCache>
                <c:ptCount val="1"/>
                <c:pt idx="0">
                  <c:v>Bank</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38D-F343-929B-7E5EABC0AEF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8EA-C042-A354-5D3F555F406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8EA-C042-A354-5D3F555F406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8EA-C042-A354-5D3F555F406D}"/>
              </c:ext>
            </c:extLst>
          </c:dPt>
          <c:dLbls>
            <c:dLbl>
              <c:idx val="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en-US"/>
                </a:p>
              </c:txPr>
              <c:dLblPos val="bestFit"/>
              <c:showLegendKey val="0"/>
              <c:showVal val="1"/>
              <c:showCatName val="1"/>
              <c:showSerName val="0"/>
              <c:showPercent val="1"/>
              <c:showBubbleSize val="0"/>
              <c:extLst>
                <c:ext xmlns:c16="http://schemas.microsoft.com/office/drawing/2014/chart" uri="{C3380CC4-5D6E-409C-BE32-E72D297353CC}">
                  <c16:uniqueId val="{00000001-838D-F343-929B-7E5EABC0AEFA}"/>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'B3.Banks'!$BL$6:$BO$6</c:f>
              <c:strCache>
                <c:ptCount val="4"/>
                <c:pt idx="0">
                  <c:v>DR</c:v>
                </c:pt>
                <c:pt idx="1">
                  <c:v>RCFC</c:v>
                </c:pt>
                <c:pt idx="2">
                  <c:v>AC</c:v>
                </c:pt>
                <c:pt idx="3">
                  <c:v>MAC</c:v>
                </c:pt>
              </c:strCache>
            </c:strRef>
          </c:cat>
          <c:val>
            <c:numRef>
              <c:f>'B3.Banks'!$BL$7:$BO$7</c:f>
              <c:numCache>
                <c:formatCode>#,##0.0</c:formatCode>
                <c:ptCount val="4"/>
                <c:pt idx="0">
                  <c:v>2.390272124740707</c:v>
                </c:pt>
                <c:pt idx="1">
                  <c:v>21.685925096338249</c:v>
                </c:pt>
                <c:pt idx="2">
                  <c:v>61.823353943936141</c:v>
                </c:pt>
                <c:pt idx="3">
                  <c:v>15.986011724304424</c:v>
                </c:pt>
              </c:numCache>
            </c:numRef>
          </c:val>
          <c:extLst>
            <c:ext xmlns:c16="http://schemas.microsoft.com/office/drawing/2014/chart" uri="{C3380CC4-5D6E-409C-BE32-E72D297353CC}">
              <c16:uniqueId val="{00000000-838D-F343-929B-7E5EABC0AEFA}"/>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'B3.Banks'!$BT$7</c:f>
              <c:strCache>
                <c:ptCount val="1"/>
                <c:pt idx="0">
                  <c:v>Bank</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3-67F5-9C4D-8C2D-6E07A5DFDF6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534-6C48-AD07-7F9E26F9B91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67F5-9C4D-8C2D-6E07A5DFDF6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5-67F5-9C4D-8C2D-6E07A5DFDF6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67F5-9C4D-8C2D-6E07A5DFDF6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534-6C48-AD07-7F9E26F9B91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1-67F5-9C4D-8C2D-6E07A5DFDF6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6-67F5-9C4D-8C2D-6E07A5DFDF6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534-6C48-AD07-7F9E26F9B91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7-67F5-9C4D-8C2D-6E07A5DFDF6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F41-AA4C-B9FC-F0C326EA0D8B}"/>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3-67F5-9C4D-8C2D-6E07A5DFDF67}"/>
                </c:ext>
              </c:extLst>
            </c:dLbl>
            <c:dLbl>
              <c:idx val="2"/>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67F5-9C4D-8C2D-6E07A5DFDF67}"/>
                </c:ext>
              </c:extLst>
            </c:dLbl>
            <c:dLbl>
              <c:idx val="3"/>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67F5-9C4D-8C2D-6E07A5DFDF67}"/>
                </c:ext>
              </c:extLst>
            </c:dLbl>
            <c:dLbl>
              <c:idx val="4"/>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2-67F5-9C4D-8C2D-6E07A5DFDF67}"/>
                </c:ext>
              </c:extLst>
            </c:dLbl>
            <c:dLbl>
              <c:idx val="6"/>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mn-lt"/>
                      <a:ea typeface="+mn-ea"/>
                      <a:cs typeface="+mn-cs"/>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67F5-9C4D-8C2D-6E07A5DFDF67}"/>
                </c:ext>
              </c:extLst>
            </c:dLbl>
            <c:dLbl>
              <c:idx val="7"/>
              <c:delete val="1"/>
              <c:extLst>
                <c:ext xmlns:c15="http://schemas.microsoft.com/office/drawing/2012/chart" uri="{CE6537A1-D6FC-4f65-9D91-7224C49458BB}"/>
                <c:ext xmlns:c16="http://schemas.microsoft.com/office/drawing/2014/chart" uri="{C3380CC4-5D6E-409C-BE32-E72D297353CC}">
                  <c16:uniqueId val="{00000006-67F5-9C4D-8C2D-6E07A5DFDF67}"/>
                </c:ext>
              </c:extLst>
            </c:dLbl>
            <c:dLbl>
              <c:idx val="9"/>
              <c:delete val="1"/>
              <c:extLst>
                <c:ext xmlns:c15="http://schemas.microsoft.com/office/drawing/2012/chart" uri="{CE6537A1-D6FC-4f65-9D91-7224C49458BB}"/>
                <c:ext xmlns:c16="http://schemas.microsoft.com/office/drawing/2014/chart" uri="{C3380CC4-5D6E-409C-BE32-E72D297353CC}">
                  <c16:uniqueId val="{00000007-67F5-9C4D-8C2D-6E07A5DFDF6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'B3.Banks'!$BU$6:$CE$6</c:f>
              <c:strCache>
                <c:ptCount val="11"/>
                <c:pt idx="0">
                  <c:v>HCFC-22</c:v>
                </c:pt>
                <c:pt idx="1">
                  <c:v>HCFC-123</c:v>
                </c:pt>
                <c:pt idx="2">
                  <c:v>HFC-134a</c:v>
                </c:pt>
                <c:pt idx="3">
                  <c:v>HFC-404A</c:v>
                </c:pt>
                <c:pt idx="4">
                  <c:v>HFC-410A</c:v>
                </c:pt>
                <c:pt idx="5">
                  <c:v>HFC-407C</c:v>
                </c:pt>
                <c:pt idx="6">
                  <c:v>HFC-32</c:v>
                </c:pt>
                <c:pt idx="7">
                  <c:v>HFC-Mix</c:v>
                </c:pt>
                <c:pt idx="8">
                  <c:v>GWP &lt;2150</c:v>
                </c:pt>
                <c:pt idx="9">
                  <c:v>GWP &lt;1000</c:v>
                </c:pt>
                <c:pt idx="10">
                  <c:v>GWP &lt;10</c:v>
                </c:pt>
              </c:strCache>
            </c:strRef>
          </c:cat>
          <c:val>
            <c:numRef>
              <c:f>'B3.Banks'!$BU$7:$CE$7</c:f>
              <c:numCache>
                <c:formatCode>#,##0</c:formatCode>
                <c:ptCount val="11"/>
                <c:pt idx="0">
                  <c:v>5588890.0504767615</c:v>
                </c:pt>
                <c:pt idx="1">
                  <c:v>198570.12995863659</c:v>
                </c:pt>
                <c:pt idx="2">
                  <c:v>16813806.610740341</c:v>
                </c:pt>
                <c:pt idx="3">
                  <c:v>4561540.3950946126</c:v>
                </c:pt>
                <c:pt idx="4">
                  <c:v>21523638.757839184</c:v>
                </c:pt>
                <c:pt idx="5">
                  <c:v>1493581.9077835686</c:v>
                </c:pt>
                <c:pt idx="6">
                  <c:v>2327389.9608503915</c:v>
                </c:pt>
                <c:pt idx="7">
                  <c:v>0</c:v>
                </c:pt>
                <c:pt idx="8">
                  <c:v>431492.42888163181</c:v>
                </c:pt>
                <c:pt idx="9">
                  <c:v>22156.434714533902</c:v>
                </c:pt>
                <c:pt idx="10">
                  <c:v>901371.63468741532</c:v>
                </c:pt>
              </c:numCache>
            </c:numRef>
          </c:val>
          <c:extLst>
            <c:ext xmlns:c16="http://schemas.microsoft.com/office/drawing/2014/chart" uri="{C3380CC4-5D6E-409C-BE32-E72D297353CC}">
              <c16:uniqueId val="{00000000-67F5-9C4D-8C2D-6E07A5DFDF6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'B5.Usage'!$Z$6:$Z$17</c:f>
              <c:numCache>
                <c:formatCode>#,##0</c:formatCode>
                <c:ptCount val="12"/>
                <c:pt idx="0">
                  <c:v>180260.48235035868</c:v>
                </c:pt>
                <c:pt idx="1">
                  <c:v>145521.28560062611</c:v>
                </c:pt>
                <c:pt idx="2">
                  <c:v>114990.36988650296</c:v>
                </c:pt>
                <c:pt idx="3">
                  <c:v>88768.462572227887</c:v>
                </c:pt>
                <c:pt idx="4">
                  <c:v>66639.77855235961</c:v>
                </c:pt>
                <c:pt idx="5">
                  <c:v>51629.146701835336</c:v>
                </c:pt>
                <c:pt idx="6">
                  <c:v>39769.305851771023</c:v>
                </c:pt>
                <c:pt idx="7">
                  <c:v>30496.507863281808</c:v>
                </c:pt>
                <c:pt idx="8">
                  <c:v>23305.300339879785</c:v>
                </c:pt>
                <c:pt idx="9">
                  <c:v>17752.821823645532</c:v>
                </c:pt>
                <c:pt idx="10">
                  <c:v>13459.347408454219</c:v>
                </c:pt>
                <c:pt idx="11">
                  <c:v>10119.00982774076</c:v>
                </c:pt>
              </c:numCache>
            </c:numRef>
          </c:val>
          <c:extLst>
            <c:ext xmlns:c16="http://schemas.microsoft.com/office/drawing/2014/chart" uri="{C3380CC4-5D6E-409C-BE32-E72D297353CC}">
              <c16:uniqueId val="{00000000-6BA4-4C42-9EFC-2EB7C833B7A0}"/>
            </c:ext>
          </c:extLst>
        </c:ser>
        <c:ser>
          <c:idx val="1"/>
          <c:order val="1"/>
          <c:tx>
            <c:strRef>
              <c:f>'B5.Usage'!$AA$5</c:f>
              <c:strCache>
                <c:ptCount val="1"/>
                <c:pt idx="0">
                  <c:v>HCFC-123</c:v>
                </c:pt>
              </c:strCache>
            </c:strRef>
          </c:tx>
          <c:spPr>
            <a:solidFill>
              <a:schemeClr val="accent2"/>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'B5.Usage'!$AA$6:$AA$17</c:f>
              <c:numCache>
                <c:formatCode>#,##0</c:formatCode>
                <c:ptCount val="12"/>
                <c:pt idx="0">
                  <c:v>2221.8063360249389</c:v>
                </c:pt>
                <c:pt idx="1">
                  <c:v>2131.80315330958</c:v>
                </c:pt>
                <c:pt idx="2">
                  <c:v>2043.9554733589337</c:v>
                </c:pt>
                <c:pt idx="3">
                  <c:v>1955.7867392135872</c:v>
                </c:pt>
                <c:pt idx="4">
                  <c:v>1864.3009541511251</c:v>
                </c:pt>
                <c:pt idx="5">
                  <c:v>1767.4418422174629</c:v>
                </c:pt>
                <c:pt idx="6">
                  <c:v>1665.0767636859737</c:v>
                </c:pt>
                <c:pt idx="7">
                  <c:v>1558.6368324292048</c:v>
                </c:pt>
                <c:pt idx="8">
                  <c:v>1449.7387167163413</c:v>
                </c:pt>
                <c:pt idx="9">
                  <c:v>1338.9487528706177</c:v>
                </c:pt>
                <c:pt idx="10">
                  <c:v>1225.4825668658932</c:v>
                </c:pt>
                <c:pt idx="11">
                  <c:v>1107.7934131515644</c:v>
                </c:pt>
              </c:numCache>
            </c:numRef>
          </c:val>
          <c:extLst>
            <c:ext xmlns:c16="http://schemas.microsoft.com/office/drawing/2014/chart" uri="{C3380CC4-5D6E-409C-BE32-E72D297353CC}">
              <c16:uniqueId val="{00000001-6BA4-4C42-9EFC-2EB7C833B7A0}"/>
            </c:ext>
          </c:extLst>
        </c:ser>
        <c:ser>
          <c:idx val="2"/>
          <c:order val="2"/>
          <c:tx>
            <c:strRef>
              <c:f>'B5.Usage'!$AB$5</c:f>
              <c:strCache>
                <c:ptCount val="1"/>
                <c:pt idx="0">
                  <c:v>HFC-134a</c:v>
                </c:pt>
              </c:strCache>
            </c:strRef>
          </c:tx>
          <c:spPr>
            <a:solidFill>
              <a:schemeClr val="accent3"/>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'B5.Usage'!$AB$6:$AB$17</c:f>
              <c:numCache>
                <c:formatCode>#,##0</c:formatCode>
                <c:ptCount val="12"/>
                <c:pt idx="0">
                  <c:v>1456089.3470649298</c:v>
                </c:pt>
                <c:pt idx="1">
                  <c:v>1431261.4173792875</c:v>
                </c:pt>
                <c:pt idx="2">
                  <c:v>1417850.8435968617</c:v>
                </c:pt>
                <c:pt idx="3">
                  <c:v>1389683.2363754308</c:v>
                </c:pt>
                <c:pt idx="4">
                  <c:v>1353635.4207467209</c:v>
                </c:pt>
                <c:pt idx="5">
                  <c:v>1309389.5998378289</c:v>
                </c:pt>
                <c:pt idx="6">
                  <c:v>1257295.6218187772</c:v>
                </c:pt>
                <c:pt idx="7">
                  <c:v>1180868.9658653466</c:v>
                </c:pt>
                <c:pt idx="8">
                  <c:v>1098400.0597437106</c:v>
                </c:pt>
                <c:pt idx="9">
                  <c:v>1010850.9952257982</c:v>
                </c:pt>
                <c:pt idx="10">
                  <c:v>918191.34544154035</c:v>
                </c:pt>
                <c:pt idx="11">
                  <c:v>820174.52231749566</c:v>
                </c:pt>
              </c:numCache>
            </c:numRef>
          </c:val>
          <c:extLst>
            <c:ext xmlns:c16="http://schemas.microsoft.com/office/drawing/2014/chart" uri="{C3380CC4-5D6E-409C-BE32-E72D297353CC}">
              <c16:uniqueId val="{00000002-6BA4-4C42-9EFC-2EB7C833B7A0}"/>
            </c:ext>
          </c:extLst>
        </c:ser>
        <c:ser>
          <c:idx val="3"/>
          <c:order val="3"/>
          <c:tx>
            <c:strRef>
              <c:f>'B5.Usage'!$AC$5</c:f>
              <c:strCache>
                <c:ptCount val="1"/>
                <c:pt idx="0">
                  <c:v>HFC-404A</c:v>
                </c:pt>
              </c:strCache>
            </c:strRef>
          </c:tx>
          <c:spPr>
            <a:solidFill>
              <a:schemeClr val="accent4"/>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'B5.Usage'!$AC$6:$AC$17</c:f>
              <c:numCache>
                <c:formatCode>#,##0</c:formatCode>
                <c:ptCount val="12"/>
                <c:pt idx="0">
                  <c:v>822294.54612251744</c:v>
                </c:pt>
                <c:pt idx="1">
                  <c:v>795008.69978992373</c:v>
                </c:pt>
                <c:pt idx="2">
                  <c:v>768308.35674335866</c:v>
                </c:pt>
                <c:pt idx="3">
                  <c:v>725607.46566523251</c:v>
                </c:pt>
                <c:pt idx="4">
                  <c:v>679337.40291272593</c:v>
                </c:pt>
                <c:pt idx="5">
                  <c:v>626752.75606969337</c:v>
                </c:pt>
                <c:pt idx="6">
                  <c:v>570754.80817123782</c:v>
                </c:pt>
                <c:pt idx="7">
                  <c:v>524233.48535661527</c:v>
                </c:pt>
                <c:pt idx="8">
                  <c:v>475310.41204903997</c:v>
                </c:pt>
                <c:pt idx="9">
                  <c:v>424087.00582644698</c:v>
                </c:pt>
                <c:pt idx="10">
                  <c:v>370766.85685921606</c:v>
                </c:pt>
                <c:pt idx="11">
                  <c:v>315692.29942182917</c:v>
                </c:pt>
              </c:numCache>
            </c:numRef>
          </c:val>
          <c:extLst>
            <c:ext xmlns:c16="http://schemas.microsoft.com/office/drawing/2014/chart" uri="{C3380CC4-5D6E-409C-BE32-E72D297353CC}">
              <c16:uniqueId val="{00000003-6BA4-4C42-9EFC-2EB7C833B7A0}"/>
            </c:ext>
          </c:extLst>
        </c:ser>
        <c:ser>
          <c:idx val="4"/>
          <c:order val="4"/>
          <c:tx>
            <c:strRef>
              <c:f>'B5.Usage'!$AD$5</c:f>
              <c:strCache>
                <c:ptCount val="1"/>
                <c:pt idx="0">
                  <c:v>HFC-410A</c:v>
                </c:pt>
              </c:strCache>
            </c:strRef>
          </c:tx>
          <c:spPr>
            <a:solidFill>
              <a:schemeClr val="accent5"/>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'B5.Usage'!$AD$6:$AD$17</c:f>
              <c:numCache>
                <c:formatCode>#,##0</c:formatCode>
                <c:ptCount val="12"/>
                <c:pt idx="0">
                  <c:v>799317.37277176394</c:v>
                </c:pt>
                <c:pt idx="1">
                  <c:v>809166.48487653211</c:v>
                </c:pt>
                <c:pt idx="2">
                  <c:v>799714.09786445089</c:v>
                </c:pt>
                <c:pt idx="3">
                  <c:v>782905.69325568236</c:v>
                </c:pt>
                <c:pt idx="4">
                  <c:v>759854.30747361516</c:v>
                </c:pt>
                <c:pt idx="5">
                  <c:v>731370.85224409145</c:v>
                </c:pt>
                <c:pt idx="6">
                  <c:v>698397.57072574901</c:v>
                </c:pt>
                <c:pt idx="7">
                  <c:v>662850.02709053096</c:v>
                </c:pt>
                <c:pt idx="8">
                  <c:v>624933.98117174278</c:v>
                </c:pt>
                <c:pt idx="9">
                  <c:v>585008.42366063572</c:v>
                </c:pt>
                <c:pt idx="10">
                  <c:v>543406.42466755921</c:v>
                </c:pt>
                <c:pt idx="11">
                  <c:v>500918.21027494658</c:v>
                </c:pt>
              </c:numCache>
            </c:numRef>
          </c:val>
          <c:extLst>
            <c:ext xmlns:c16="http://schemas.microsoft.com/office/drawing/2014/chart" uri="{C3380CC4-5D6E-409C-BE32-E72D297353CC}">
              <c16:uniqueId val="{00000004-6BA4-4C42-9EFC-2EB7C833B7A0}"/>
            </c:ext>
          </c:extLst>
        </c:ser>
        <c:ser>
          <c:idx val="5"/>
          <c:order val="5"/>
          <c:tx>
            <c:strRef>
              <c:f>'B5.Usage'!$AE$5</c:f>
              <c:strCache>
                <c:ptCount val="1"/>
                <c:pt idx="0">
                  <c:v>HFC-407C</c:v>
                </c:pt>
              </c:strCache>
            </c:strRef>
          </c:tx>
          <c:spPr>
            <a:solidFill>
              <a:schemeClr val="accent6"/>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'B5.Usage'!$AE$6:$AE$17</c:f>
              <c:numCache>
                <c:formatCode>#,##0</c:formatCode>
                <c:ptCount val="12"/>
                <c:pt idx="0">
                  <c:v>180571.69087976211</c:v>
                </c:pt>
                <c:pt idx="1">
                  <c:v>173718.02787563263</c:v>
                </c:pt>
                <c:pt idx="2">
                  <c:v>163936.17437099491</c:v>
                </c:pt>
                <c:pt idx="3">
                  <c:v>154122.78194162002</c:v>
                </c:pt>
                <c:pt idx="4">
                  <c:v>143359.77388237545</c:v>
                </c:pt>
                <c:pt idx="5">
                  <c:v>131715.46879492901</c:v>
                </c:pt>
                <c:pt idx="6">
                  <c:v>119202.50687433667</c:v>
                </c:pt>
                <c:pt idx="7">
                  <c:v>110156.92233518419</c:v>
                </c:pt>
                <c:pt idx="8">
                  <c:v>100339.24162509313</c:v>
                </c:pt>
                <c:pt idx="9">
                  <c:v>89710.120909218604</c:v>
                </c:pt>
                <c:pt idx="10">
                  <c:v>78254.645722670612</c:v>
                </c:pt>
                <c:pt idx="11">
                  <c:v>66011.359792753487</c:v>
                </c:pt>
              </c:numCache>
            </c:numRef>
          </c:val>
          <c:extLst>
            <c:ext xmlns:c16="http://schemas.microsoft.com/office/drawing/2014/chart" uri="{C3380CC4-5D6E-409C-BE32-E72D297353CC}">
              <c16:uniqueId val="{00000005-6BA4-4C42-9EFC-2EB7C833B7A0}"/>
            </c:ext>
          </c:extLst>
        </c:ser>
        <c:ser>
          <c:idx val="6"/>
          <c:order val="6"/>
          <c:tx>
            <c:strRef>
              <c:f>'B5.Usage'!$AF$5</c:f>
              <c:strCache>
                <c:ptCount val="1"/>
                <c:pt idx="0">
                  <c:v>HFC-32</c:v>
                </c:pt>
              </c:strCache>
            </c:strRef>
          </c:tx>
          <c:spPr>
            <a:solidFill>
              <a:schemeClr val="accent1">
                <a:lumMod val="60000"/>
              </a:schemeClr>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'B5.Usage'!$AF$6:$AF$17</c:f>
              <c:numCache>
                <c:formatCode>#,##0</c:formatCode>
                <c:ptCount val="12"/>
                <c:pt idx="0">
                  <c:v>39444.502160329175</c:v>
                </c:pt>
                <c:pt idx="1">
                  <c:v>83085.021007884541</c:v>
                </c:pt>
                <c:pt idx="2">
                  <c:v>113398.42999139828</c:v>
                </c:pt>
                <c:pt idx="3">
                  <c:v>145133.84737054378</c:v>
                </c:pt>
                <c:pt idx="4">
                  <c:v>178945.67366587018</c:v>
                </c:pt>
                <c:pt idx="5">
                  <c:v>214746.93284621392</c:v>
                </c:pt>
                <c:pt idx="6">
                  <c:v>252360.53518511754</c:v>
                </c:pt>
                <c:pt idx="7">
                  <c:v>289807.93254465825</c:v>
                </c:pt>
                <c:pt idx="8">
                  <c:v>328418.34769886691</c:v>
                </c:pt>
                <c:pt idx="9">
                  <c:v>367535.8107018586</c:v>
                </c:pt>
                <c:pt idx="10">
                  <c:v>407057.74127831031</c:v>
                </c:pt>
                <c:pt idx="11">
                  <c:v>446991.00816802983</c:v>
                </c:pt>
              </c:numCache>
            </c:numRef>
          </c:val>
          <c:extLst>
            <c:ext xmlns:c16="http://schemas.microsoft.com/office/drawing/2014/chart" uri="{C3380CC4-5D6E-409C-BE32-E72D297353CC}">
              <c16:uniqueId val="{00000006-6BA4-4C42-9EFC-2EB7C833B7A0}"/>
            </c:ext>
          </c:extLst>
        </c:ser>
        <c:ser>
          <c:idx val="7"/>
          <c:order val="7"/>
          <c:tx>
            <c:strRef>
              <c:f>'B5.Usage'!$AG$5</c:f>
              <c:strCache>
                <c:ptCount val="1"/>
                <c:pt idx="0">
                  <c:v>HFC-Mix</c:v>
                </c:pt>
              </c:strCache>
            </c:strRef>
          </c:tx>
          <c:spPr>
            <a:solidFill>
              <a:schemeClr val="accent2">
                <a:lumMod val="60000"/>
              </a:schemeClr>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'B5.Usage'!$AG$6:$AG$17</c:f>
              <c:numCache>
                <c:formatCode>#,##0</c:formatCode>
                <c:ptCount val="12"/>
                <c:pt idx="0">
                  <c:v>103157.66666666666</c:v>
                </c:pt>
                <c:pt idx="1">
                  <c:v>92598.03921568628</c:v>
                </c:pt>
                <c:pt idx="2">
                  <c:v>83338.23529411765</c:v>
                </c:pt>
                <c:pt idx="3">
                  <c:v>74078.431372549021</c:v>
                </c:pt>
                <c:pt idx="4">
                  <c:v>64818.627450980384</c:v>
                </c:pt>
                <c:pt idx="5">
                  <c:v>55558.823529411762</c:v>
                </c:pt>
                <c:pt idx="6">
                  <c:v>46299.01960784314</c:v>
                </c:pt>
                <c:pt idx="7">
                  <c:v>37039.215686274511</c:v>
                </c:pt>
                <c:pt idx="8">
                  <c:v>27779.411764705881</c:v>
                </c:pt>
                <c:pt idx="9">
                  <c:v>18519.607843137252</c:v>
                </c:pt>
                <c:pt idx="10">
                  <c:v>9259.8039215686294</c:v>
                </c:pt>
                <c:pt idx="11">
                  <c:v>0</c:v>
                </c:pt>
              </c:numCache>
            </c:numRef>
          </c:val>
          <c:extLst>
            <c:ext xmlns:c16="http://schemas.microsoft.com/office/drawing/2014/chart" uri="{C3380CC4-5D6E-409C-BE32-E72D297353CC}">
              <c16:uniqueId val="{00000007-6BA4-4C42-9EFC-2EB7C833B7A0}"/>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'B5.Usage'!$AH$6:$AH$17</c:f>
              <c:numCache>
                <c:formatCode>#,##0</c:formatCode>
                <c:ptCount val="12"/>
                <c:pt idx="0">
                  <c:v>119986.8161664645</c:v>
                </c:pt>
                <c:pt idx="1">
                  <c:v>108326.93282925576</c:v>
                </c:pt>
                <c:pt idx="2">
                  <c:v>122452.52448005789</c:v>
                </c:pt>
                <c:pt idx="3">
                  <c:v>139351.46925087593</c:v>
                </c:pt>
                <c:pt idx="4">
                  <c:v>158997.87746472302</c:v>
                </c:pt>
                <c:pt idx="5">
                  <c:v>181423.49340046235</c:v>
                </c:pt>
                <c:pt idx="6">
                  <c:v>206656.25131483807</c:v>
                </c:pt>
                <c:pt idx="7">
                  <c:v>233194.45046263825</c:v>
                </c:pt>
                <c:pt idx="8">
                  <c:v>262401.12360808946</c:v>
                </c:pt>
                <c:pt idx="9">
                  <c:v>294295.98681225919</c:v>
                </c:pt>
                <c:pt idx="10">
                  <c:v>328886.92239981919</c:v>
                </c:pt>
                <c:pt idx="11">
                  <c:v>366155.72247793287</c:v>
                </c:pt>
              </c:numCache>
            </c:numRef>
          </c:val>
          <c:extLst>
            <c:ext xmlns:c16="http://schemas.microsoft.com/office/drawing/2014/chart" uri="{C3380CC4-5D6E-409C-BE32-E72D297353CC}">
              <c16:uniqueId val="{00000008-6BA4-4C42-9EFC-2EB7C833B7A0}"/>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'B5.Usage'!$AI$6:$AI$17</c:f>
              <c:numCache>
                <c:formatCode>#,##0</c:formatCode>
                <c:ptCount val="12"/>
                <c:pt idx="0">
                  <c:v>85854.524623100922</c:v>
                </c:pt>
                <c:pt idx="1">
                  <c:v>87778.195706062776</c:v>
                </c:pt>
                <c:pt idx="2">
                  <c:v>109199.43462646745</c:v>
                </c:pt>
                <c:pt idx="3">
                  <c:v>132988.00604850301</c:v>
                </c:pt>
                <c:pt idx="4">
                  <c:v>159240.60104919667</c:v>
                </c:pt>
                <c:pt idx="5">
                  <c:v>188010.52638232676</c:v>
                </c:pt>
                <c:pt idx="6">
                  <c:v>219352.21842328194</c:v>
                </c:pt>
                <c:pt idx="7">
                  <c:v>257153.74686072487</c:v>
                </c:pt>
                <c:pt idx="8">
                  <c:v>298277.22404626565</c:v>
                </c:pt>
                <c:pt idx="9">
                  <c:v>342785.10473019863</c:v>
                </c:pt>
                <c:pt idx="10">
                  <c:v>390733.36484106473</c:v>
                </c:pt>
                <c:pt idx="11">
                  <c:v>440255.25234767987</c:v>
                </c:pt>
              </c:numCache>
            </c:numRef>
          </c:val>
          <c:extLst>
            <c:ext xmlns:c16="http://schemas.microsoft.com/office/drawing/2014/chart" uri="{C3380CC4-5D6E-409C-BE32-E72D297353CC}">
              <c16:uniqueId val="{00000009-6BA4-4C42-9EFC-2EB7C833B7A0}"/>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'B5.Usage'!$Y$6:$Y$17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'B5.Usage'!$AJ$6:$AJ$17</c:f>
              <c:numCache>
                <c:formatCode>#,##0</c:formatCode>
                <c:ptCount val="12"/>
                <c:pt idx="0">
                  <c:v>128082.66867769088</c:v>
                </c:pt>
                <c:pt idx="1">
                  <c:v>161974.15126991645</c:v>
                </c:pt>
                <c:pt idx="2">
                  <c:v>201198.45911208543</c:v>
                </c:pt>
                <c:pt idx="3">
                  <c:v>246416.51429727903</c:v>
                </c:pt>
                <c:pt idx="4">
                  <c:v>297651.3147637212</c:v>
                </c:pt>
                <c:pt idx="5">
                  <c:v>355078.44222646719</c:v>
                </c:pt>
                <c:pt idx="6">
                  <c:v>418509.74625599984</c:v>
                </c:pt>
                <c:pt idx="7">
                  <c:v>489357.31100276188</c:v>
                </c:pt>
                <c:pt idx="8">
                  <c:v>563255.43740356923</c:v>
                </c:pt>
                <c:pt idx="9">
                  <c:v>640154.29911628424</c:v>
                </c:pt>
                <c:pt idx="10">
                  <c:v>719821.18468646752</c:v>
                </c:pt>
                <c:pt idx="11">
                  <c:v>804020.17528333643</c:v>
                </c:pt>
              </c:numCache>
            </c:numRef>
          </c:val>
          <c:extLst>
            <c:ext xmlns:c16="http://schemas.microsoft.com/office/drawing/2014/chart" uri="{C3380CC4-5D6E-409C-BE32-E72D297353CC}">
              <c16:uniqueId val="{0000000A-6BA4-4C42-9EFC-2EB7C833B7A0}"/>
            </c:ext>
          </c:extLst>
        </c:ser>
        <c:dLbls>
          <c:showLegendKey val="0"/>
          <c:showVal val="0"/>
          <c:showCatName val="0"/>
          <c:showSerName val="0"/>
          <c:showPercent val="0"/>
          <c:showBubbleSize val="0"/>
        </c:dLbls>
        <c:axId val="2129143840"/>
        <c:axId val="2129146048"/>
      </c:areaChart>
      <c:catAx>
        <c:axId val="21291438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146048"/>
        <c:crosses val="autoZero"/>
        <c:auto val="1"/>
        <c:lblAlgn val="ctr"/>
        <c:lblOffset val="100"/>
        <c:noMultiLvlLbl val="0"/>
      </c:catAx>
      <c:valAx>
        <c:axId val="21291460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14384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2"/>
          <c:order val="0"/>
          <c:tx>
            <c:strRef>
              <c:f>'B5.Usage'!$AP$5</c:f>
              <c:strCache>
                <c:ptCount val="1"/>
                <c:pt idx="0">
                  <c:v>HFC-134a</c:v>
                </c:pt>
              </c:strCache>
            </c:strRef>
          </c:tx>
          <c:spPr>
            <a:solidFill>
              <a:schemeClr val="accent3"/>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'B5.Usage'!$AP$6:$AP$17</c:f>
              <c:numCache>
                <c:formatCode>#,##0.000</c:formatCode>
                <c:ptCount val="12"/>
                <c:pt idx="0">
                  <c:v>2.0822077663028495</c:v>
                </c:pt>
                <c:pt idx="1">
                  <c:v>2.0467038268523812</c:v>
                </c:pt>
                <c:pt idx="2">
                  <c:v>2.0275267063435121</c:v>
                </c:pt>
                <c:pt idx="3">
                  <c:v>1.9872470280168664</c:v>
                </c:pt>
                <c:pt idx="4">
                  <c:v>1.9356986516678107</c:v>
                </c:pt>
                <c:pt idx="5">
                  <c:v>1.8724271277680951</c:v>
                </c:pt>
                <c:pt idx="6">
                  <c:v>1.7979327392008511</c:v>
                </c:pt>
                <c:pt idx="7">
                  <c:v>1.6886426211874455</c:v>
                </c:pt>
                <c:pt idx="8">
                  <c:v>1.5707120854335062</c:v>
                </c:pt>
                <c:pt idx="9">
                  <c:v>1.4455169231728913</c:v>
                </c:pt>
                <c:pt idx="10">
                  <c:v>1.3130136239814028</c:v>
                </c:pt>
                <c:pt idx="11">
                  <c:v>1.1728495669140189</c:v>
                </c:pt>
              </c:numCache>
            </c:numRef>
          </c:val>
          <c:extLst>
            <c:ext xmlns:c16="http://schemas.microsoft.com/office/drawing/2014/chart" uri="{C3380CC4-5D6E-409C-BE32-E72D297353CC}">
              <c16:uniqueId val="{00000002-C189-43CF-A941-CFB5B452DD63}"/>
            </c:ext>
          </c:extLst>
        </c:ser>
        <c:ser>
          <c:idx val="3"/>
          <c:order val="1"/>
          <c:tx>
            <c:strRef>
              <c:f>'B5.Usage'!$AQ$5</c:f>
              <c:strCache>
                <c:ptCount val="1"/>
                <c:pt idx="0">
                  <c:v>HFC-404A</c:v>
                </c:pt>
              </c:strCache>
            </c:strRef>
          </c:tx>
          <c:spPr>
            <a:solidFill>
              <a:schemeClr val="accent4"/>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'B5.Usage'!$AQ$6:$AQ$17</c:f>
              <c:numCache>
                <c:formatCode>#,##0.000</c:formatCode>
                <c:ptCount val="12"/>
                <c:pt idx="0">
                  <c:v>3.2250392098925129</c:v>
                </c:pt>
                <c:pt idx="1">
                  <c:v>3.1180241205760812</c:v>
                </c:pt>
                <c:pt idx="2">
                  <c:v>3.0133053751474526</c:v>
                </c:pt>
                <c:pt idx="3">
                  <c:v>2.8458324803390416</c:v>
                </c:pt>
                <c:pt idx="4">
                  <c:v>2.6643612942237112</c:v>
                </c:pt>
                <c:pt idx="5">
                  <c:v>2.4581243093053375</c:v>
                </c:pt>
                <c:pt idx="6">
                  <c:v>2.2385003576475944</c:v>
                </c:pt>
                <c:pt idx="7">
                  <c:v>2.0560437295686453</c:v>
                </c:pt>
                <c:pt idx="8">
                  <c:v>1.8641674360563347</c:v>
                </c:pt>
                <c:pt idx="9">
                  <c:v>1.6632692368513251</c:v>
                </c:pt>
                <c:pt idx="10">
                  <c:v>1.4541476126018456</c:v>
                </c:pt>
                <c:pt idx="11">
                  <c:v>1.2381451983324139</c:v>
                </c:pt>
              </c:numCache>
            </c:numRef>
          </c:val>
          <c:extLst>
            <c:ext xmlns:c16="http://schemas.microsoft.com/office/drawing/2014/chart" uri="{C3380CC4-5D6E-409C-BE32-E72D297353CC}">
              <c16:uniqueId val="{00000003-C189-43CF-A941-CFB5B452DD63}"/>
            </c:ext>
          </c:extLst>
        </c:ser>
        <c:ser>
          <c:idx val="4"/>
          <c:order val="2"/>
          <c:tx>
            <c:strRef>
              <c:f>'B5.Usage'!$AR$5</c:f>
              <c:strCache>
                <c:ptCount val="1"/>
                <c:pt idx="0">
                  <c:v>HFC-410A</c:v>
                </c:pt>
              </c:strCache>
            </c:strRef>
          </c:tx>
          <c:spPr>
            <a:solidFill>
              <a:schemeClr val="accent5"/>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'B5.Usage'!$AR$6:$AR$17</c:f>
              <c:numCache>
                <c:formatCode>#,##0.000</c:formatCode>
                <c:ptCount val="12"/>
                <c:pt idx="0">
                  <c:v>1.6689746743474427</c:v>
                </c:pt>
                <c:pt idx="1">
                  <c:v>1.6895396204221989</c:v>
                </c:pt>
                <c:pt idx="2">
                  <c:v>1.6698030363409735</c:v>
                </c:pt>
                <c:pt idx="3">
                  <c:v>1.6347070875178646</c:v>
                </c:pt>
                <c:pt idx="4">
                  <c:v>1.5865757940049083</c:v>
                </c:pt>
                <c:pt idx="5">
                  <c:v>1.5271023394856631</c:v>
                </c:pt>
                <c:pt idx="6">
                  <c:v>1.458254127675364</c:v>
                </c:pt>
                <c:pt idx="7">
                  <c:v>1.3840308565650286</c:v>
                </c:pt>
                <c:pt idx="8">
                  <c:v>1.3048621526865989</c:v>
                </c:pt>
                <c:pt idx="9">
                  <c:v>1.2214975886034072</c:v>
                </c:pt>
                <c:pt idx="10">
                  <c:v>1.1346326147058636</c:v>
                </c:pt>
                <c:pt idx="11">
                  <c:v>1.0459172230540883</c:v>
                </c:pt>
              </c:numCache>
            </c:numRef>
          </c:val>
          <c:extLst>
            <c:ext xmlns:c16="http://schemas.microsoft.com/office/drawing/2014/chart" uri="{C3380CC4-5D6E-409C-BE32-E72D297353CC}">
              <c16:uniqueId val="{00000004-C189-43CF-A941-CFB5B452DD63}"/>
            </c:ext>
          </c:extLst>
        </c:ser>
        <c:ser>
          <c:idx val="5"/>
          <c:order val="3"/>
          <c:tx>
            <c:strRef>
              <c:f>'B5.Usage'!$AS$5</c:f>
              <c:strCache>
                <c:ptCount val="1"/>
                <c:pt idx="0">
                  <c:v>HFC-407C</c:v>
                </c:pt>
              </c:strCache>
            </c:strRef>
          </c:tx>
          <c:spPr>
            <a:solidFill>
              <a:schemeClr val="accent6"/>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'B5.Usage'!$AS$6:$AS$17</c:f>
              <c:numCache>
                <c:formatCode>#,##0.000</c:formatCode>
                <c:ptCount val="12"/>
                <c:pt idx="0">
                  <c:v>0.32033417962069799</c:v>
                </c:pt>
                <c:pt idx="1">
                  <c:v>0.30817578145137225</c:v>
                </c:pt>
                <c:pt idx="2">
                  <c:v>0.29082277333414497</c:v>
                </c:pt>
                <c:pt idx="3">
                  <c:v>0.27341381516443392</c:v>
                </c:pt>
                <c:pt idx="4">
                  <c:v>0.25432023886733407</c:v>
                </c:pt>
                <c:pt idx="5">
                  <c:v>0.23366324164220409</c:v>
                </c:pt>
                <c:pt idx="6">
                  <c:v>0.21146524719507323</c:v>
                </c:pt>
                <c:pt idx="7">
                  <c:v>0.19541838022261676</c:v>
                </c:pt>
                <c:pt idx="8">
                  <c:v>0.17800181464291517</c:v>
                </c:pt>
                <c:pt idx="9">
                  <c:v>0.15914575449295382</c:v>
                </c:pt>
                <c:pt idx="10">
                  <c:v>0.13882374151201762</c:v>
                </c:pt>
                <c:pt idx="11">
                  <c:v>0.11710415227234466</c:v>
                </c:pt>
              </c:numCache>
            </c:numRef>
          </c:val>
          <c:extLst>
            <c:ext xmlns:c16="http://schemas.microsoft.com/office/drawing/2014/chart" uri="{C3380CC4-5D6E-409C-BE32-E72D297353CC}">
              <c16:uniqueId val="{00000005-C189-43CF-A941-CFB5B452DD63}"/>
            </c:ext>
          </c:extLst>
        </c:ser>
        <c:ser>
          <c:idx val="6"/>
          <c:order val="4"/>
          <c:tx>
            <c:strRef>
              <c:f>'B5.Usage'!$AT$5</c:f>
              <c:strCache>
                <c:ptCount val="1"/>
                <c:pt idx="0">
                  <c:v>HFC-32</c:v>
                </c:pt>
              </c:strCache>
            </c:strRef>
          </c:tx>
          <c:spPr>
            <a:solidFill>
              <a:schemeClr val="accent1">
                <a:lumMod val="60000"/>
              </a:schemeClr>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'B5.Usage'!$AT$6:$AT$17</c:f>
              <c:numCache>
                <c:formatCode>#,##0.000</c:formatCode>
                <c:ptCount val="12"/>
                <c:pt idx="0">
                  <c:v>2.6625038958222196E-2</c:v>
                </c:pt>
                <c:pt idx="1">
                  <c:v>5.6082389180322066E-2</c:v>
                </c:pt>
                <c:pt idx="2">
                  <c:v>7.6543940244193837E-2</c:v>
                </c:pt>
                <c:pt idx="3">
                  <c:v>9.7965346975117065E-2</c:v>
                </c:pt>
                <c:pt idx="4">
                  <c:v>0.12078832972446236</c:v>
                </c:pt>
                <c:pt idx="5">
                  <c:v>0.14495417967119439</c:v>
                </c:pt>
                <c:pt idx="6">
                  <c:v>0.17034336124995433</c:v>
                </c:pt>
                <c:pt idx="7">
                  <c:v>0.19562035446764436</c:v>
                </c:pt>
                <c:pt idx="8">
                  <c:v>0.22168238469673518</c:v>
                </c:pt>
                <c:pt idx="9">
                  <c:v>0.24808667222375458</c:v>
                </c:pt>
                <c:pt idx="10">
                  <c:v>0.2747639753628594</c:v>
                </c:pt>
                <c:pt idx="11">
                  <c:v>0.30171893051342014</c:v>
                </c:pt>
              </c:numCache>
            </c:numRef>
          </c:val>
          <c:extLst>
            <c:ext xmlns:c16="http://schemas.microsoft.com/office/drawing/2014/chart" uri="{C3380CC4-5D6E-409C-BE32-E72D297353CC}">
              <c16:uniqueId val="{00000006-C189-43CF-A941-CFB5B452DD63}"/>
            </c:ext>
          </c:extLst>
        </c:ser>
        <c:ser>
          <c:idx val="7"/>
          <c:order val="5"/>
          <c:tx>
            <c:strRef>
              <c:f>'B5.Usage'!$AU$5</c:f>
              <c:strCache>
                <c:ptCount val="1"/>
                <c:pt idx="0">
                  <c:v>HFC-Mix</c:v>
                </c:pt>
              </c:strCache>
            </c:strRef>
          </c:tx>
          <c:spPr>
            <a:solidFill>
              <a:schemeClr val="accent2">
                <a:lumMod val="60000"/>
              </a:schemeClr>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'B5.Usage'!$AU$6:$AU$17</c:f>
              <c:numCache>
                <c:formatCode>#,##0.000</c:formatCode>
                <c:ptCount val="12"/>
                <c:pt idx="0">
                  <c:v>0.33216768666666663</c:v>
                </c:pt>
                <c:pt idx="1">
                  <c:v>0.29816568627450984</c:v>
                </c:pt>
                <c:pt idx="2">
                  <c:v>0.26834911764705882</c:v>
                </c:pt>
                <c:pt idx="3">
                  <c:v>0.23853254901960785</c:v>
                </c:pt>
                <c:pt idx="4">
                  <c:v>0.20871598039215686</c:v>
                </c:pt>
                <c:pt idx="5">
                  <c:v>0.17889941176470586</c:v>
                </c:pt>
                <c:pt idx="6">
                  <c:v>0.14908284313725492</c:v>
                </c:pt>
                <c:pt idx="7">
                  <c:v>0.11926627450980393</c:v>
                </c:pt>
                <c:pt idx="8">
                  <c:v>8.9449705882352931E-2</c:v>
                </c:pt>
                <c:pt idx="9">
                  <c:v>5.9633137254901956E-2</c:v>
                </c:pt>
                <c:pt idx="10">
                  <c:v>2.9816568627450989E-2</c:v>
                </c:pt>
                <c:pt idx="11">
                  <c:v>0</c:v>
                </c:pt>
              </c:numCache>
            </c:numRef>
          </c:val>
          <c:extLst>
            <c:ext xmlns:c16="http://schemas.microsoft.com/office/drawing/2014/chart" uri="{C3380CC4-5D6E-409C-BE32-E72D297353CC}">
              <c16:uniqueId val="{00000007-C189-43CF-A941-CFB5B452DD63}"/>
            </c:ext>
          </c:extLst>
        </c:ser>
        <c:ser>
          <c:idx val="8"/>
          <c:order val="6"/>
          <c:tx>
            <c:strRef>
              <c:f>'B5.Usage'!$AV$5</c:f>
              <c:strCache>
                <c:ptCount val="1"/>
                <c:pt idx="0">
                  <c:v>GWP &lt;2150</c:v>
                </c:pt>
              </c:strCache>
            </c:strRef>
          </c:tx>
          <c:spPr>
            <a:solidFill>
              <a:schemeClr val="accent3">
                <a:lumMod val="60000"/>
              </a:schemeClr>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'B5.Usage'!$AV$6:$AV$17</c:f>
              <c:numCache>
                <c:formatCode>#,##0.000</c:formatCode>
                <c:ptCount val="12"/>
                <c:pt idx="0">
                  <c:v>0.17998022424969676</c:v>
                </c:pt>
                <c:pt idx="1">
                  <c:v>0.16249039924388364</c:v>
                </c:pt>
                <c:pt idx="2">
                  <c:v>0.18367878672008683</c:v>
                </c:pt>
                <c:pt idx="3">
                  <c:v>0.20902720387631393</c:v>
                </c:pt>
                <c:pt idx="4">
                  <c:v>0.23849681619708454</c:v>
                </c:pt>
                <c:pt idx="5">
                  <c:v>0.27213524010069357</c:v>
                </c:pt>
                <c:pt idx="6">
                  <c:v>0.30998437697225711</c:v>
                </c:pt>
                <c:pt idx="7">
                  <c:v>0.34979167569395742</c:v>
                </c:pt>
                <c:pt idx="8">
                  <c:v>0.39360168541213419</c:v>
                </c:pt>
                <c:pt idx="9">
                  <c:v>0.44144398021838877</c:v>
                </c:pt>
                <c:pt idx="10">
                  <c:v>0.49333038359972881</c:v>
                </c:pt>
                <c:pt idx="11">
                  <c:v>0.54923358371689923</c:v>
                </c:pt>
              </c:numCache>
            </c:numRef>
          </c:val>
          <c:extLst>
            <c:ext xmlns:c16="http://schemas.microsoft.com/office/drawing/2014/chart" uri="{C3380CC4-5D6E-409C-BE32-E72D297353CC}">
              <c16:uniqueId val="{00000008-C189-43CF-A941-CFB5B452DD63}"/>
            </c:ext>
          </c:extLst>
        </c:ser>
        <c:ser>
          <c:idx val="9"/>
          <c:order val="7"/>
          <c:tx>
            <c:strRef>
              <c:f>'B5.Usage'!$AW$5</c:f>
              <c:strCache>
                <c:ptCount val="1"/>
                <c:pt idx="0">
                  <c:v>GWP &lt;1000</c:v>
                </c:pt>
              </c:strCache>
            </c:strRef>
          </c:tx>
          <c:spPr>
            <a:solidFill>
              <a:schemeClr val="accent4">
                <a:lumMod val="60000"/>
              </a:schemeClr>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'B5.Usage'!$AW$6:$AW$17</c:f>
              <c:numCache>
                <c:formatCode>#,##0.000</c:formatCode>
                <c:ptCount val="12"/>
                <c:pt idx="0">
                  <c:v>4.2927262311550453E-2</c:v>
                </c:pt>
                <c:pt idx="1">
                  <c:v>4.3889097853031397E-2</c:v>
                </c:pt>
                <c:pt idx="2">
                  <c:v>5.4599717313233723E-2</c:v>
                </c:pt>
                <c:pt idx="3">
                  <c:v>6.6494003024251513E-2</c:v>
                </c:pt>
                <c:pt idx="4">
                  <c:v>7.9620300524598342E-2</c:v>
                </c:pt>
                <c:pt idx="5">
                  <c:v>9.4005263191163396E-2</c:v>
                </c:pt>
                <c:pt idx="6">
                  <c:v>0.10967610921164098</c:v>
                </c:pt>
                <c:pt idx="7">
                  <c:v>0.12857687343036245</c:v>
                </c:pt>
                <c:pt idx="8">
                  <c:v>0.1491386120231328</c:v>
                </c:pt>
                <c:pt idx="9">
                  <c:v>0.17139255236509932</c:v>
                </c:pt>
                <c:pt idx="10">
                  <c:v>0.19536668242053237</c:v>
                </c:pt>
                <c:pt idx="11">
                  <c:v>0.22012762617383991</c:v>
                </c:pt>
              </c:numCache>
            </c:numRef>
          </c:val>
          <c:extLst>
            <c:ext xmlns:c16="http://schemas.microsoft.com/office/drawing/2014/chart" uri="{C3380CC4-5D6E-409C-BE32-E72D297353CC}">
              <c16:uniqueId val="{00000009-C189-43CF-A941-CFB5B452DD63}"/>
            </c:ext>
          </c:extLst>
        </c:ser>
        <c:ser>
          <c:idx val="10"/>
          <c:order val="8"/>
          <c:tx>
            <c:strRef>
              <c:f>'B5.Usage'!$AX$5</c:f>
              <c:strCache>
                <c:ptCount val="1"/>
                <c:pt idx="0">
                  <c:v>GWP &lt;10</c:v>
                </c:pt>
              </c:strCache>
            </c:strRef>
          </c:tx>
          <c:spPr>
            <a:solidFill>
              <a:schemeClr val="accent5">
                <a:lumMod val="60000"/>
              </a:schemeClr>
            </a:solidFill>
            <a:ln>
              <a:noFill/>
            </a:ln>
            <a:effectLst/>
          </c:spP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'B5.Usage'!$AX$6:$AX$17</c:f>
              <c:numCache>
                <c:formatCode>#,##0.000</c:formatCode>
                <c:ptCount val="12"/>
                <c:pt idx="0">
                  <c:v>5.1233067471076357E-4</c:v>
                </c:pt>
                <c:pt idx="1">
                  <c:v>6.4789660507966575E-4</c:v>
                </c:pt>
                <c:pt idx="2">
                  <c:v>8.0479383644834152E-4</c:v>
                </c:pt>
                <c:pt idx="3">
                  <c:v>9.8566605718911613E-4</c:v>
                </c:pt>
                <c:pt idx="4">
                  <c:v>1.1906052590548845E-3</c:v>
                </c:pt>
                <c:pt idx="5">
                  <c:v>1.420313768905869E-3</c:v>
                </c:pt>
                <c:pt idx="6">
                  <c:v>1.6740389850239993E-3</c:v>
                </c:pt>
                <c:pt idx="7">
                  <c:v>1.9574292440110476E-3</c:v>
                </c:pt>
                <c:pt idx="8">
                  <c:v>2.2530217496142769E-3</c:v>
                </c:pt>
                <c:pt idx="9">
                  <c:v>2.560617196465137E-3</c:v>
                </c:pt>
                <c:pt idx="10">
                  <c:v>2.8792847387458706E-3</c:v>
                </c:pt>
                <c:pt idx="11">
                  <c:v>3.2160807011333459E-3</c:v>
                </c:pt>
              </c:numCache>
            </c:numRef>
          </c:val>
          <c:extLst>
            <c:ext xmlns:c16="http://schemas.microsoft.com/office/drawing/2014/chart" uri="{C3380CC4-5D6E-409C-BE32-E72D297353CC}">
              <c16:uniqueId val="{0000000A-C189-43CF-A941-CFB5B452DD63}"/>
            </c:ext>
          </c:extLst>
        </c:ser>
        <c:dLbls>
          <c:showLegendKey val="0"/>
          <c:showVal val="0"/>
          <c:showCatName val="0"/>
          <c:showSerName val="0"/>
          <c:showPercent val="0"/>
          <c:showBubbleSize val="0"/>
        </c:dLbls>
        <c:axId val="2129208544"/>
        <c:axId val="2129211296"/>
      </c:areaChart>
      <c:lineChart>
        <c:grouping val="standard"/>
        <c:varyColors val="0"/>
        <c:ser>
          <c:idx val="11"/>
          <c:order val="9"/>
          <c:tx>
            <c:strRef>
              <c:f>'B5.Usage'!$AZ$5</c:f>
              <c:strCache>
                <c:ptCount val="1"/>
                <c:pt idx="0">
                  <c:v>AU Phase-down</c:v>
                </c:pt>
              </c:strCache>
            </c:strRef>
          </c:tx>
          <c:spPr>
            <a:ln w="31750" cap="rnd">
              <a:solidFill>
                <a:srgbClr val="FF0000"/>
              </a:solidFill>
              <a:round/>
            </a:ln>
            <a:effectLst/>
          </c:spPr>
          <c:marker>
            <c:symbol val="none"/>
          </c:marke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'B5.Usage'!$AZ$6:$AZ$17</c:f>
              <c:numCache>
                <c:formatCode>#,##0.000</c:formatCode>
                <c:ptCount val="12"/>
                <c:pt idx="0">
                  <c:v>8</c:v>
                </c:pt>
                <c:pt idx="1">
                  <c:v>7.25</c:v>
                </c:pt>
                <c:pt idx="2">
                  <c:v>7.25</c:v>
                </c:pt>
                <c:pt idx="3">
                  <c:v>6.25</c:v>
                </c:pt>
                <c:pt idx="4">
                  <c:v>6.25</c:v>
                </c:pt>
                <c:pt idx="5">
                  <c:v>5.25</c:v>
                </c:pt>
                <c:pt idx="6">
                  <c:v>5.25</c:v>
                </c:pt>
                <c:pt idx="7">
                  <c:v>4.25</c:v>
                </c:pt>
                <c:pt idx="8">
                  <c:v>4.25</c:v>
                </c:pt>
                <c:pt idx="9">
                  <c:v>3.2</c:v>
                </c:pt>
                <c:pt idx="10">
                  <c:v>3.2</c:v>
                </c:pt>
                <c:pt idx="11">
                  <c:v>2.9</c:v>
                </c:pt>
              </c:numCache>
            </c:numRef>
          </c:val>
          <c:smooth val="0"/>
          <c:extLst>
            <c:ext xmlns:c16="http://schemas.microsoft.com/office/drawing/2014/chart" uri="{C3380CC4-5D6E-409C-BE32-E72D297353CC}">
              <c16:uniqueId val="{00000001-D7C4-7C41-AA3E-6D0CF49D15EF}"/>
            </c:ext>
          </c:extLst>
        </c:ser>
        <c:ser>
          <c:idx val="13"/>
          <c:order val="10"/>
          <c:tx>
            <c:strRef>
              <c:f>'B5.Usage'!$BA$5</c:f>
              <c:strCache>
                <c:ptCount val="1"/>
                <c:pt idx="0">
                  <c:v>MoP Phase-down</c:v>
                </c:pt>
              </c:strCache>
            </c:strRef>
          </c:tx>
          <c:spPr>
            <a:ln w="31750" cap="rnd">
              <a:solidFill>
                <a:srgbClr val="FFC000"/>
              </a:solidFill>
              <a:round/>
            </a:ln>
            <a:effectLst/>
          </c:spPr>
          <c:marker>
            <c:symbol val="none"/>
          </c:marker>
          <c:cat>
            <c:numRef>
              <c:f>'B5.Usage'!$AM$6:$AM$17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'B5.Usage'!$BA$6:$BA$17</c:f>
              <c:numCache>
                <c:formatCode>#,##0.000</c:formatCode>
                <c:ptCount val="12"/>
                <c:pt idx="0">
                  <c:v>9.7321185000000003</c:v>
                </c:pt>
                <c:pt idx="1">
                  <c:v>9.7321185000000003</c:v>
                </c:pt>
                <c:pt idx="2">
                  <c:v>9.7321185000000003</c:v>
                </c:pt>
                <c:pt idx="3">
                  <c:v>9.7321185000000003</c:v>
                </c:pt>
                <c:pt idx="4">
                  <c:v>9.7321185000000003</c:v>
                </c:pt>
                <c:pt idx="5">
                  <c:v>6.4880789999999999</c:v>
                </c:pt>
                <c:pt idx="6">
                  <c:v>6.4880789999999999</c:v>
                </c:pt>
                <c:pt idx="7">
                  <c:v>6.4880789999999999</c:v>
                </c:pt>
                <c:pt idx="8">
                  <c:v>6.4880789999999999</c:v>
                </c:pt>
                <c:pt idx="9">
                  <c:v>6.4880789999999999</c:v>
                </c:pt>
                <c:pt idx="10">
                  <c:v>3.2440395000000004</c:v>
                </c:pt>
                <c:pt idx="11">
                  <c:v>3.2440395000000004</c:v>
                </c:pt>
              </c:numCache>
            </c:numRef>
          </c:val>
          <c:smooth val="0"/>
          <c:extLst>
            <c:ext xmlns:c16="http://schemas.microsoft.com/office/drawing/2014/chart" uri="{C3380CC4-5D6E-409C-BE32-E72D297353CC}">
              <c16:uniqueId val="{00000002-D7C4-7C41-AA3E-6D0CF49D15EF}"/>
            </c:ext>
          </c:extLst>
        </c:ser>
        <c:dLbls>
          <c:showLegendKey val="0"/>
          <c:showVal val="0"/>
          <c:showCatName val="0"/>
          <c:showSerName val="0"/>
          <c:showPercent val="0"/>
          <c:showBubbleSize val="0"/>
        </c:dLbls>
        <c:marker val="1"/>
        <c:smooth val="0"/>
        <c:axId val="1529160879"/>
        <c:axId val="1700397823"/>
      </c:lineChart>
      <c:catAx>
        <c:axId val="21292085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211296"/>
        <c:crosses val="autoZero"/>
        <c:auto val="1"/>
        <c:lblAlgn val="ctr"/>
        <c:lblOffset val="100"/>
        <c:noMultiLvlLbl val="0"/>
      </c:catAx>
      <c:valAx>
        <c:axId val="2129211296"/>
        <c:scaling>
          <c:orientation val="minMax"/>
          <c:max val="11"/>
          <c:min val="0"/>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208544"/>
        <c:crosses val="autoZero"/>
        <c:crossBetween val="between"/>
        <c:majorUnit val="1"/>
      </c:valAx>
      <c:valAx>
        <c:axId val="1700397823"/>
        <c:scaling>
          <c:orientation val="minMax"/>
        </c:scaling>
        <c:delete val="1"/>
        <c:axPos val="r"/>
        <c:numFmt formatCode="#,##0.000" sourceLinked="1"/>
        <c:majorTickMark val="out"/>
        <c:minorTickMark val="none"/>
        <c:tickLblPos val="nextTo"/>
        <c:crossAx val="1529160879"/>
        <c:crosses val="max"/>
        <c:crossBetween val="between"/>
      </c:valAx>
      <c:catAx>
        <c:axId val="1529160879"/>
        <c:scaling>
          <c:orientation val="minMax"/>
        </c:scaling>
        <c:delete val="1"/>
        <c:axPos val="b"/>
        <c:numFmt formatCode="General" sourceLinked="1"/>
        <c:majorTickMark val="out"/>
        <c:minorTickMark val="none"/>
        <c:tickLblPos val="nextTo"/>
        <c:crossAx val="1700397823"/>
        <c:crosses val="autoZero"/>
        <c:auto val="1"/>
        <c:lblAlgn val="ctr"/>
        <c:lblOffset val="100"/>
        <c:noMultiLvlLbl val="0"/>
      </c:catAx>
      <c:spPr>
        <a:noFill/>
        <a:ln>
          <a:noFill/>
        </a:ln>
        <a:effectLst/>
      </c:spPr>
    </c:plotArea>
    <c:legend>
      <c:legendPos val="r"/>
      <c:layout>
        <c:manualLayout>
          <c:xMode val="edge"/>
          <c:yMode val="edge"/>
          <c:x val="0.85362840963155051"/>
          <c:y val="3.4073242828135987E-2"/>
          <c:w val="0.13750235042735043"/>
          <c:h val="0.8175878697650332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'B5.Usage'!$Z$28:$Z$39</c:f>
              <c:numCache>
                <c:formatCode>#,##0</c:formatCode>
                <c:ptCount val="12"/>
                <c:pt idx="0">
                  <c:v>5903.4513008054319</c:v>
                </c:pt>
                <c:pt idx="1">
                  <c:v>4524.3788440262824</c:v>
                </c:pt>
                <c:pt idx="2">
                  <c:v>3407.2012749616642</c:v>
                </c:pt>
                <c:pt idx="3">
                  <c:v>2490.601945070769</c:v>
                </c:pt>
                <c:pt idx="4">
                  <c:v>1739.5814745749699</c:v>
                </c:pt>
                <c:pt idx="5">
                  <c:v>1139.2036103033606</c:v>
                </c:pt>
                <c:pt idx="6">
                  <c:v>684.03222129474125</c:v>
                </c:pt>
                <c:pt idx="7">
                  <c:v>367.67157513519487</c:v>
                </c:pt>
                <c:pt idx="8">
                  <c:v>172.99378985927706</c:v>
                </c:pt>
                <c:pt idx="9">
                  <c:v>69.957273115684544</c:v>
                </c:pt>
                <c:pt idx="10">
                  <c:v>23.984879761116858</c:v>
                </c:pt>
                <c:pt idx="11">
                  <c:v>6.903156472375132</c:v>
                </c:pt>
              </c:numCache>
            </c:numRef>
          </c:val>
          <c:extLst>
            <c:ext xmlns:c16="http://schemas.microsoft.com/office/drawing/2014/chart" uri="{C3380CC4-5D6E-409C-BE32-E72D297353CC}">
              <c16:uniqueId val="{00000000-D132-4319-97DB-3968F3820767}"/>
            </c:ext>
          </c:extLst>
        </c:ser>
        <c:ser>
          <c:idx val="1"/>
          <c:order val="1"/>
          <c:tx>
            <c:strRef>
              <c:f>'B5.Usage'!$AA$5</c:f>
              <c:strCache>
                <c:ptCount val="1"/>
                <c:pt idx="0">
                  <c:v>HCFC-123</c:v>
                </c:pt>
              </c:strCache>
            </c:strRef>
          </c:tx>
          <c:spPr>
            <a:solidFill>
              <a:schemeClr val="accent2"/>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'B5.Usage'!$AA$28:$AA$39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132-4319-97DB-3968F3820767}"/>
            </c:ext>
          </c:extLst>
        </c:ser>
        <c:ser>
          <c:idx val="2"/>
          <c:order val="2"/>
          <c:tx>
            <c:strRef>
              <c:f>'B5.Usage'!$AB$5</c:f>
              <c:strCache>
                <c:ptCount val="1"/>
                <c:pt idx="0">
                  <c:v>HFC-134a</c:v>
                </c:pt>
              </c:strCache>
            </c:strRef>
          </c:tx>
          <c:spPr>
            <a:solidFill>
              <a:schemeClr val="accent3"/>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'B5.Usage'!$AB$28:$AB$39</c:f>
              <c:numCache>
                <c:formatCode>#,##0</c:formatCode>
                <c:ptCount val="12"/>
                <c:pt idx="0">
                  <c:v>7633.0777590174912</c:v>
                </c:pt>
                <c:pt idx="1">
                  <c:v>7438.1406016923338</c:v>
                </c:pt>
                <c:pt idx="2">
                  <c:v>7189.0017911301748</c:v>
                </c:pt>
                <c:pt idx="3">
                  <c:v>6888.6223144540691</c:v>
                </c:pt>
                <c:pt idx="4">
                  <c:v>6543.7022557069558</c:v>
                </c:pt>
                <c:pt idx="5">
                  <c:v>6164.4324094019621</c:v>
                </c:pt>
                <c:pt idx="6">
                  <c:v>5763.9541501866843</c:v>
                </c:pt>
                <c:pt idx="7">
                  <c:v>5347.9620526942008</c:v>
                </c:pt>
                <c:pt idx="8">
                  <c:v>4934.0502788413723</c:v>
                </c:pt>
                <c:pt idx="9">
                  <c:v>4537.5587252206378</c:v>
                </c:pt>
                <c:pt idx="10">
                  <c:v>4164.3170857261648</c:v>
                </c:pt>
                <c:pt idx="11">
                  <c:v>3803.4598985581433</c:v>
                </c:pt>
              </c:numCache>
            </c:numRef>
          </c:val>
          <c:extLst>
            <c:ext xmlns:c16="http://schemas.microsoft.com/office/drawing/2014/chart" uri="{C3380CC4-5D6E-409C-BE32-E72D297353CC}">
              <c16:uniqueId val="{00000002-D132-4319-97DB-3968F3820767}"/>
            </c:ext>
          </c:extLst>
        </c:ser>
        <c:ser>
          <c:idx val="3"/>
          <c:order val="3"/>
          <c:tx>
            <c:strRef>
              <c:f>'B5.Usage'!$AC$5</c:f>
              <c:strCache>
                <c:ptCount val="1"/>
                <c:pt idx="0">
                  <c:v>HFC-404A</c:v>
                </c:pt>
              </c:strCache>
            </c:strRef>
          </c:tx>
          <c:spPr>
            <a:solidFill>
              <a:schemeClr val="accent4"/>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'B5.Usage'!$AC$28:$AC$39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132-4319-97DB-3968F3820767}"/>
            </c:ext>
          </c:extLst>
        </c:ser>
        <c:ser>
          <c:idx val="4"/>
          <c:order val="4"/>
          <c:tx>
            <c:strRef>
              <c:f>'B5.Usage'!$AD$5</c:f>
              <c:strCache>
                <c:ptCount val="1"/>
                <c:pt idx="0">
                  <c:v>HFC-410A</c:v>
                </c:pt>
              </c:strCache>
            </c:strRef>
          </c:tx>
          <c:spPr>
            <a:solidFill>
              <a:schemeClr val="accent5"/>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'B5.Usage'!$AD$28:$AD$39</c:f>
              <c:numCache>
                <c:formatCode>#,##0</c:formatCode>
                <c:ptCount val="12"/>
                <c:pt idx="0">
                  <c:v>6718.3464937517401</c:v>
                </c:pt>
                <c:pt idx="1">
                  <c:v>6717.3629135310894</c:v>
                </c:pt>
                <c:pt idx="2">
                  <c:v>6606.2143534642291</c:v>
                </c:pt>
                <c:pt idx="3">
                  <c:v>6344.5401239324228</c:v>
                </c:pt>
                <c:pt idx="4">
                  <c:v>5917.3628553371755</c:v>
                </c:pt>
                <c:pt idx="5">
                  <c:v>5339.3105608616215</c:v>
                </c:pt>
                <c:pt idx="6">
                  <c:v>4652.4068700553744</c:v>
                </c:pt>
                <c:pt idx="7">
                  <c:v>3913.9960711214558</c:v>
                </c:pt>
                <c:pt idx="8">
                  <c:v>3181.5582238248321</c:v>
                </c:pt>
                <c:pt idx="9">
                  <c:v>2501.4708949438973</c:v>
                </c:pt>
                <c:pt idx="10">
                  <c:v>1904.5574450702984</c:v>
                </c:pt>
                <c:pt idx="11">
                  <c:v>1406.5449431762449</c:v>
                </c:pt>
              </c:numCache>
            </c:numRef>
          </c:val>
          <c:extLst>
            <c:ext xmlns:c16="http://schemas.microsoft.com/office/drawing/2014/chart" uri="{C3380CC4-5D6E-409C-BE32-E72D297353CC}">
              <c16:uniqueId val="{00000004-D132-4319-97DB-3968F3820767}"/>
            </c:ext>
          </c:extLst>
        </c:ser>
        <c:ser>
          <c:idx val="5"/>
          <c:order val="5"/>
          <c:tx>
            <c:strRef>
              <c:f>'B5.Usage'!$AE$5</c:f>
              <c:strCache>
                <c:ptCount val="1"/>
                <c:pt idx="0">
                  <c:v>HFC-407C</c:v>
                </c:pt>
              </c:strCache>
            </c:strRef>
          </c:tx>
          <c:spPr>
            <a:solidFill>
              <a:schemeClr val="accent6"/>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'B5.Usage'!$AE$28:$AE$39</c:f>
              <c:numCache>
                <c:formatCode>#,##0</c:formatCode>
                <c:ptCount val="12"/>
                <c:pt idx="0">
                  <c:v>1181.7160548006907</c:v>
                </c:pt>
                <c:pt idx="1">
                  <c:v>1017.1268592379877</c:v>
                </c:pt>
                <c:pt idx="2">
                  <c:v>841.97023118218817</c:v>
                </c:pt>
                <c:pt idx="3">
                  <c:v>669.46595956174963</c:v>
                </c:pt>
                <c:pt idx="4">
                  <c:v>510.61716148881936</c:v>
                </c:pt>
                <c:pt idx="5">
                  <c:v>373.29585782343901</c:v>
                </c:pt>
                <c:pt idx="6">
                  <c:v>261.53301285731573</c:v>
                </c:pt>
                <c:pt idx="7">
                  <c:v>175.60981735851419</c:v>
                </c:pt>
                <c:pt idx="8">
                  <c:v>112.97508565887338</c:v>
                </c:pt>
                <c:pt idx="9">
                  <c:v>69.530794367823873</c:v>
                </c:pt>
                <c:pt idx="10">
                  <c:v>40.836559895835023</c:v>
                </c:pt>
                <c:pt idx="11">
                  <c:v>22.836981395731193</c:v>
                </c:pt>
              </c:numCache>
            </c:numRef>
          </c:val>
          <c:extLst>
            <c:ext xmlns:c16="http://schemas.microsoft.com/office/drawing/2014/chart" uri="{C3380CC4-5D6E-409C-BE32-E72D297353CC}">
              <c16:uniqueId val="{00000005-D132-4319-97DB-3968F3820767}"/>
            </c:ext>
          </c:extLst>
        </c:ser>
        <c:ser>
          <c:idx val="6"/>
          <c:order val="6"/>
          <c:tx>
            <c:strRef>
              <c:f>'B5.Usage'!$AF$5</c:f>
              <c:strCache>
                <c:ptCount val="1"/>
                <c:pt idx="0">
                  <c:v>HFC-32</c:v>
                </c:pt>
              </c:strCache>
            </c:strRef>
          </c:tx>
          <c:spPr>
            <a:solidFill>
              <a:schemeClr val="accent1">
                <a:lumMod val="60000"/>
              </a:schemeClr>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'B5.Usage'!$AF$28:$AF$39</c:f>
              <c:numCache>
                <c:formatCode>#,##0</c:formatCode>
                <c:ptCount val="12"/>
                <c:pt idx="0">
                  <c:v>1972.9098800717177</c:v>
                </c:pt>
                <c:pt idx="1">
                  <c:v>2318.3233596352911</c:v>
                </c:pt>
                <c:pt idx="2">
                  <c:v>2667.67556617429</c:v>
                </c:pt>
                <c:pt idx="3">
                  <c:v>3002.1507346816493</c:v>
                </c:pt>
                <c:pt idx="4">
                  <c:v>3319.0831139571474</c:v>
                </c:pt>
                <c:pt idx="5">
                  <c:v>3612.0743732516812</c:v>
                </c:pt>
                <c:pt idx="6">
                  <c:v>3869.8331469588138</c:v>
                </c:pt>
                <c:pt idx="7">
                  <c:v>4076.7726507029852</c:v>
                </c:pt>
                <c:pt idx="8">
                  <c:v>4215.689552283261</c:v>
                </c:pt>
                <c:pt idx="9">
                  <c:v>4272.5614433045821</c:v>
                </c:pt>
                <c:pt idx="10">
                  <c:v>4243.6041855907852</c:v>
                </c:pt>
                <c:pt idx="11">
                  <c:v>4141.3957743609571</c:v>
                </c:pt>
              </c:numCache>
            </c:numRef>
          </c:val>
          <c:extLst>
            <c:ext xmlns:c16="http://schemas.microsoft.com/office/drawing/2014/chart" uri="{C3380CC4-5D6E-409C-BE32-E72D297353CC}">
              <c16:uniqueId val="{00000006-D132-4319-97DB-3968F3820767}"/>
            </c:ext>
          </c:extLst>
        </c:ser>
        <c:ser>
          <c:idx val="7"/>
          <c:order val="7"/>
          <c:tx>
            <c:strRef>
              <c:f>'B5.Usage'!$AG$5</c:f>
              <c:strCache>
                <c:ptCount val="1"/>
                <c:pt idx="0">
                  <c:v>HFC-Mix</c:v>
                </c:pt>
              </c:strCache>
            </c:strRef>
          </c:tx>
          <c:spPr>
            <a:solidFill>
              <a:schemeClr val="accent2">
                <a:lumMod val="60000"/>
              </a:schemeClr>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'B5.Usage'!$AG$28:$AG$39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132-4319-97DB-3968F3820767}"/>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'B5.Usage'!$AH$28:$AH$39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132-4319-97DB-3968F3820767}"/>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'B5.Usage'!$AI$28:$AI$39</c:f>
              <c:numCache>
                <c:formatCode>#,##0</c:formatCode>
                <c:ptCount val="12"/>
                <c:pt idx="0">
                  <c:v>0</c:v>
                </c:pt>
                <c:pt idx="1">
                  <c:v>0</c:v>
                </c:pt>
                <c:pt idx="2">
                  <c:v>3.4799774759999842</c:v>
                </c:pt>
                <c:pt idx="3">
                  <c:v>10.405132653239244</c:v>
                </c:pt>
                <c:pt idx="4">
                  <c:v>20.740926755243482</c:v>
                </c:pt>
                <c:pt idx="5">
                  <c:v>34.453080263197165</c:v>
                </c:pt>
                <c:pt idx="6">
                  <c:v>51.507571173374167</c:v>
                </c:pt>
                <c:pt idx="7">
                  <c:v>75.264476753153119</c:v>
                </c:pt>
                <c:pt idx="8">
                  <c:v>105.65634321878866</c:v>
                </c:pt>
                <c:pt idx="9">
                  <c:v>142.61619338235619</c:v>
                </c:pt>
                <c:pt idx="10">
                  <c:v>186.07731711521132</c:v>
                </c:pt>
                <c:pt idx="11">
                  <c:v>235.97207732696995</c:v>
                </c:pt>
              </c:numCache>
            </c:numRef>
          </c:val>
          <c:extLst>
            <c:ext xmlns:c16="http://schemas.microsoft.com/office/drawing/2014/chart" uri="{C3380CC4-5D6E-409C-BE32-E72D297353CC}">
              <c16:uniqueId val="{00000009-D132-4319-97DB-3968F3820767}"/>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'B5.Usage'!$Y$28:$Y$39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'B5.Usage'!$AJ$28:$AJ$39</c:f>
              <c:numCache>
                <c:formatCode>#,##0</c:formatCode>
                <c:ptCount val="12"/>
                <c:pt idx="0">
                  <c:v>473.29846460853861</c:v>
                </c:pt>
                <c:pt idx="1">
                  <c:v>815.37941990636341</c:v>
                </c:pt>
                <c:pt idx="2">
                  <c:v>1166.0385800195679</c:v>
                </c:pt>
                <c:pt idx="3">
                  <c:v>1524.5707547321849</c:v>
                </c:pt>
                <c:pt idx="4">
                  <c:v>1890.267601263289</c:v>
                </c:pt>
                <c:pt idx="5">
                  <c:v>2262.5178463970105</c:v>
                </c:pt>
                <c:pt idx="6">
                  <c:v>2640.9767300915673</c:v>
                </c:pt>
                <c:pt idx="7">
                  <c:v>3030.1951238480801</c:v>
                </c:pt>
                <c:pt idx="8">
                  <c:v>3430.8732117534032</c:v>
                </c:pt>
                <c:pt idx="9">
                  <c:v>3844.1202992249946</c:v>
                </c:pt>
                <c:pt idx="10">
                  <c:v>4270.8349532305938</c:v>
                </c:pt>
                <c:pt idx="11">
                  <c:v>4710.9566845794752</c:v>
                </c:pt>
              </c:numCache>
            </c:numRef>
          </c:val>
          <c:extLst>
            <c:ext xmlns:c16="http://schemas.microsoft.com/office/drawing/2014/chart" uri="{C3380CC4-5D6E-409C-BE32-E72D297353CC}">
              <c16:uniqueId val="{0000000A-D132-4319-97DB-3968F3820767}"/>
            </c:ext>
          </c:extLst>
        </c:ser>
        <c:dLbls>
          <c:showLegendKey val="0"/>
          <c:showVal val="0"/>
          <c:showCatName val="0"/>
          <c:showSerName val="0"/>
          <c:showPercent val="0"/>
          <c:showBubbleSize val="0"/>
        </c:dLbls>
        <c:axId val="2129271872"/>
        <c:axId val="2129274624"/>
      </c:areaChart>
      <c:catAx>
        <c:axId val="21292718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274624"/>
        <c:crosses val="autoZero"/>
        <c:auto val="1"/>
        <c:lblAlgn val="ctr"/>
        <c:lblOffset val="100"/>
        <c:noMultiLvlLbl val="0"/>
      </c:catAx>
      <c:valAx>
        <c:axId val="2129274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27187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'B5.Usage'!$AN$28:$AN$39</c:f>
              <c:numCache>
                <c:formatCode>#,##0.000</c:formatCode>
                <c:ptCount val="12"/>
                <c:pt idx="0">
                  <c:v>1.0685246854457832E-2</c:v>
                </c:pt>
                <c:pt idx="1">
                  <c:v>8.189125707687572E-3</c:v>
                </c:pt>
                <c:pt idx="2">
                  <c:v>6.1670343076806128E-3</c:v>
                </c:pt>
                <c:pt idx="3">
                  <c:v>4.5079895205780924E-3</c:v>
                </c:pt>
                <c:pt idx="4">
                  <c:v>3.1486424689806955E-3</c:v>
                </c:pt>
                <c:pt idx="5">
                  <c:v>2.0619585346490828E-3</c:v>
                </c:pt>
                <c:pt idx="6">
                  <c:v>1.2380983205434817E-3</c:v>
                </c:pt>
                <c:pt idx="7">
                  <c:v>6.6548555099470272E-4</c:v>
                </c:pt>
                <c:pt idx="8">
                  <c:v>3.1311875964529147E-4</c:v>
                </c:pt>
                <c:pt idx="9">
                  <c:v>1.2662266433938904E-4</c:v>
                </c:pt>
                <c:pt idx="10">
                  <c:v>4.3412632367621507E-5</c:v>
                </c:pt>
                <c:pt idx="11">
                  <c:v>1.2494713214998988E-5</c:v>
                </c:pt>
              </c:numCache>
            </c:numRef>
          </c:val>
          <c:extLst>
            <c:ext xmlns:c16="http://schemas.microsoft.com/office/drawing/2014/chart" uri="{C3380CC4-5D6E-409C-BE32-E72D297353CC}">
              <c16:uniqueId val="{00000000-A242-477F-9431-F21BB2FDA869}"/>
            </c:ext>
          </c:extLst>
        </c:ser>
        <c:ser>
          <c:idx val="1"/>
          <c:order val="1"/>
          <c:tx>
            <c:strRef>
              <c:f>'B5.Usage'!$AO$5</c:f>
              <c:strCache>
                <c:ptCount val="1"/>
                <c:pt idx="0">
                  <c:v>HCFC-123</c:v>
                </c:pt>
              </c:strCache>
            </c:strRef>
          </c:tx>
          <c:spPr>
            <a:solidFill>
              <a:schemeClr val="accent2"/>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'B5.Usage'!$AO$28:$AO$39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242-477F-9431-F21BB2FDA869}"/>
            </c:ext>
          </c:extLst>
        </c:ser>
        <c:ser>
          <c:idx val="2"/>
          <c:order val="2"/>
          <c:tx>
            <c:strRef>
              <c:f>'B5.Usage'!$AP$5</c:f>
              <c:strCache>
                <c:ptCount val="1"/>
                <c:pt idx="0">
                  <c:v>HFC-134a</c:v>
                </c:pt>
              </c:strCache>
            </c:strRef>
          </c:tx>
          <c:spPr>
            <a:solidFill>
              <a:schemeClr val="accent3"/>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'B5.Usage'!$AP$28:$AP$39</c:f>
              <c:numCache>
                <c:formatCode>#,##0.000</c:formatCode>
                <c:ptCount val="12"/>
                <c:pt idx="0">
                  <c:v>1.0915301195395013E-2</c:v>
                </c:pt>
                <c:pt idx="1">
                  <c:v>1.0636541060420038E-2</c:v>
                </c:pt>
                <c:pt idx="2">
                  <c:v>1.028027256131615E-2</c:v>
                </c:pt>
                <c:pt idx="3">
                  <c:v>9.8507299096693198E-3</c:v>
                </c:pt>
                <c:pt idx="4">
                  <c:v>9.3574942256609457E-3</c:v>
                </c:pt>
                <c:pt idx="5">
                  <c:v>8.8151383454448066E-3</c:v>
                </c:pt>
                <c:pt idx="6">
                  <c:v>8.2424544347669583E-3</c:v>
                </c:pt>
                <c:pt idx="7">
                  <c:v>7.6475857353527068E-3</c:v>
                </c:pt>
                <c:pt idx="8">
                  <c:v>7.0556918987431626E-3</c:v>
                </c:pt>
                <c:pt idx="9">
                  <c:v>6.488708977065512E-3</c:v>
                </c:pt>
                <c:pt idx="10">
                  <c:v>5.9549734325884153E-3</c:v>
                </c:pt>
                <c:pt idx="11">
                  <c:v>5.4389476549381449E-3</c:v>
                </c:pt>
              </c:numCache>
            </c:numRef>
          </c:val>
          <c:extLst>
            <c:ext xmlns:c16="http://schemas.microsoft.com/office/drawing/2014/chart" uri="{C3380CC4-5D6E-409C-BE32-E72D297353CC}">
              <c16:uniqueId val="{00000002-A242-477F-9431-F21BB2FDA869}"/>
            </c:ext>
          </c:extLst>
        </c:ser>
        <c:ser>
          <c:idx val="3"/>
          <c:order val="3"/>
          <c:tx>
            <c:strRef>
              <c:f>'B5.Usage'!$AQ$5</c:f>
              <c:strCache>
                <c:ptCount val="1"/>
                <c:pt idx="0">
                  <c:v>HFC-404A</c:v>
                </c:pt>
              </c:strCache>
            </c:strRef>
          </c:tx>
          <c:spPr>
            <a:solidFill>
              <a:schemeClr val="accent4"/>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'B5.Usage'!$AQ$28:$AQ$39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242-477F-9431-F21BB2FDA869}"/>
            </c:ext>
          </c:extLst>
        </c:ser>
        <c:ser>
          <c:idx val="4"/>
          <c:order val="4"/>
          <c:tx>
            <c:strRef>
              <c:f>'B5.Usage'!$AR$5</c:f>
              <c:strCache>
                <c:ptCount val="1"/>
                <c:pt idx="0">
                  <c:v>HFC-410A</c:v>
                </c:pt>
              </c:strCache>
            </c:strRef>
          </c:tx>
          <c:spPr>
            <a:solidFill>
              <a:schemeClr val="accent5"/>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'B5.Usage'!$AR$28:$AR$39</c:f>
              <c:numCache>
                <c:formatCode>#,##0.000</c:formatCode>
                <c:ptCount val="12"/>
                <c:pt idx="0">
                  <c:v>1.4027907478953633E-2</c:v>
                </c:pt>
                <c:pt idx="1">
                  <c:v>1.4025853763452915E-2</c:v>
                </c:pt>
                <c:pt idx="2">
                  <c:v>1.379377557003331E-2</c:v>
                </c:pt>
                <c:pt idx="3">
                  <c:v>1.32473997787709E-2</c:v>
                </c:pt>
                <c:pt idx="4">
                  <c:v>1.2355453641944023E-2</c:v>
                </c:pt>
                <c:pt idx="5">
                  <c:v>1.1148480451079065E-2</c:v>
                </c:pt>
                <c:pt idx="6">
                  <c:v>9.7142255446756223E-3</c:v>
                </c:pt>
                <c:pt idx="7">
                  <c:v>8.1724237965015989E-3</c:v>
                </c:pt>
                <c:pt idx="8">
                  <c:v>6.643093571346249E-3</c:v>
                </c:pt>
                <c:pt idx="9">
                  <c:v>5.2230712286428574E-3</c:v>
                </c:pt>
                <c:pt idx="10">
                  <c:v>3.976715945306783E-3</c:v>
                </c:pt>
                <c:pt idx="11">
                  <c:v>2.9368658413519992E-3</c:v>
                </c:pt>
              </c:numCache>
            </c:numRef>
          </c:val>
          <c:extLst>
            <c:ext xmlns:c16="http://schemas.microsoft.com/office/drawing/2014/chart" uri="{C3380CC4-5D6E-409C-BE32-E72D297353CC}">
              <c16:uniqueId val="{00000004-A242-477F-9431-F21BB2FDA869}"/>
            </c:ext>
          </c:extLst>
        </c:ser>
        <c:ser>
          <c:idx val="5"/>
          <c:order val="5"/>
          <c:tx>
            <c:strRef>
              <c:f>'B5.Usage'!$AS$5</c:f>
              <c:strCache>
                <c:ptCount val="1"/>
                <c:pt idx="0">
                  <c:v>HFC-407C</c:v>
                </c:pt>
              </c:strCache>
            </c:strRef>
          </c:tx>
          <c:spPr>
            <a:solidFill>
              <a:schemeClr val="accent6"/>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'B5.Usage'!$AS$28:$AS$39</c:f>
              <c:numCache>
                <c:formatCode>#,##0.000</c:formatCode>
                <c:ptCount val="12"/>
                <c:pt idx="0">
                  <c:v>2.0963642812164254E-3</c:v>
                </c:pt>
                <c:pt idx="1">
                  <c:v>1.80438304828819E-3</c:v>
                </c:pt>
                <c:pt idx="2">
                  <c:v>1.4936551901172017E-3</c:v>
                </c:pt>
                <c:pt idx="3">
                  <c:v>1.1876326122625437E-3</c:v>
                </c:pt>
                <c:pt idx="4">
                  <c:v>9.0583484448116555E-4</c:v>
                </c:pt>
                <c:pt idx="5">
                  <c:v>6.6222685177878078E-4</c:v>
                </c:pt>
                <c:pt idx="6">
                  <c:v>4.6395956480887811E-4</c:v>
                </c:pt>
                <c:pt idx="7">
                  <c:v>3.1153181599400417E-4</c:v>
                </c:pt>
                <c:pt idx="8">
                  <c:v>2.0041780195884139E-4</c:v>
                </c:pt>
                <c:pt idx="9">
                  <c:v>1.2334762920851954E-4</c:v>
                </c:pt>
                <c:pt idx="10">
                  <c:v>7.2444057255211327E-5</c:v>
                </c:pt>
                <c:pt idx="11">
                  <c:v>4.0512804996027141E-5</c:v>
                </c:pt>
              </c:numCache>
            </c:numRef>
          </c:val>
          <c:extLst>
            <c:ext xmlns:c16="http://schemas.microsoft.com/office/drawing/2014/chart" uri="{C3380CC4-5D6E-409C-BE32-E72D297353CC}">
              <c16:uniqueId val="{00000005-A242-477F-9431-F21BB2FDA869}"/>
            </c:ext>
          </c:extLst>
        </c:ser>
        <c:ser>
          <c:idx val="6"/>
          <c:order val="6"/>
          <c:tx>
            <c:strRef>
              <c:f>'B5.Usage'!$AT$5</c:f>
              <c:strCache>
                <c:ptCount val="1"/>
                <c:pt idx="0">
                  <c:v>HFC-32</c:v>
                </c:pt>
              </c:strCache>
            </c:strRef>
          </c:tx>
          <c:spPr>
            <a:solidFill>
              <a:schemeClr val="accent1">
                <a:lumMod val="60000"/>
              </a:schemeClr>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'B5.Usage'!$AT$28:$AT$39</c:f>
              <c:numCache>
                <c:formatCode>#,##0.000</c:formatCode>
                <c:ptCount val="12"/>
                <c:pt idx="0">
                  <c:v>1.3317141690484095E-3</c:v>
                </c:pt>
                <c:pt idx="1">
                  <c:v>1.5648682677538216E-3</c:v>
                </c:pt>
                <c:pt idx="2">
                  <c:v>1.8006810071676458E-3</c:v>
                </c:pt>
                <c:pt idx="3">
                  <c:v>2.026451745910113E-3</c:v>
                </c:pt>
                <c:pt idx="4">
                  <c:v>2.2403811019210745E-3</c:v>
                </c:pt>
                <c:pt idx="5">
                  <c:v>2.4381502019448849E-3</c:v>
                </c:pt>
                <c:pt idx="6">
                  <c:v>2.6121373741971993E-3</c:v>
                </c:pt>
                <c:pt idx="7">
                  <c:v>2.7518215392245151E-3</c:v>
                </c:pt>
                <c:pt idx="8">
                  <c:v>2.8455904477912011E-3</c:v>
                </c:pt>
                <c:pt idx="9">
                  <c:v>2.883978974230593E-3</c:v>
                </c:pt>
                <c:pt idx="10">
                  <c:v>2.86443282527378E-3</c:v>
                </c:pt>
                <c:pt idx="11">
                  <c:v>2.7954421476936464E-3</c:v>
                </c:pt>
              </c:numCache>
            </c:numRef>
          </c:val>
          <c:extLst>
            <c:ext xmlns:c16="http://schemas.microsoft.com/office/drawing/2014/chart" uri="{C3380CC4-5D6E-409C-BE32-E72D297353CC}">
              <c16:uniqueId val="{00000006-A242-477F-9431-F21BB2FDA869}"/>
            </c:ext>
          </c:extLst>
        </c:ser>
        <c:ser>
          <c:idx val="7"/>
          <c:order val="7"/>
          <c:tx>
            <c:strRef>
              <c:f>'B5.Usage'!$AU$5</c:f>
              <c:strCache>
                <c:ptCount val="1"/>
                <c:pt idx="0">
                  <c:v>HFC-Mix</c:v>
                </c:pt>
              </c:strCache>
            </c:strRef>
          </c:tx>
          <c:spPr>
            <a:solidFill>
              <a:schemeClr val="accent2">
                <a:lumMod val="60000"/>
              </a:schemeClr>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'B5.Usage'!$AU$28:$AU$39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242-477F-9431-F21BB2FDA869}"/>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'B5.Usage'!$AV$28:$AV$39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A242-477F-9431-F21BB2FDA869}"/>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'B5.Usage'!$AW$28:$AW$39</c:f>
              <c:numCache>
                <c:formatCode>#,##0.000</c:formatCode>
                <c:ptCount val="12"/>
                <c:pt idx="0">
                  <c:v>0</c:v>
                </c:pt>
                <c:pt idx="1">
                  <c:v>0</c:v>
                </c:pt>
                <c:pt idx="2">
                  <c:v>1.739988737999992E-6</c:v>
                </c:pt>
                <c:pt idx="3">
                  <c:v>5.2025663266196224E-6</c:v>
                </c:pt>
                <c:pt idx="4">
                  <c:v>1.0370463377621742E-5</c:v>
                </c:pt>
                <c:pt idx="5">
                  <c:v>1.7226540131598584E-5</c:v>
                </c:pt>
                <c:pt idx="6">
                  <c:v>2.5753785586687084E-5</c:v>
                </c:pt>
                <c:pt idx="7">
                  <c:v>3.7632238376576563E-5</c:v>
                </c:pt>
                <c:pt idx="8">
                  <c:v>5.2828171609394334E-5</c:v>
                </c:pt>
                <c:pt idx="9">
                  <c:v>7.1308096691178097E-5</c:v>
                </c:pt>
                <c:pt idx="10">
                  <c:v>9.3038658557605651E-5</c:v>
                </c:pt>
                <c:pt idx="11">
                  <c:v>1.1798603866348498E-4</c:v>
                </c:pt>
              </c:numCache>
            </c:numRef>
          </c:val>
          <c:extLst>
            <c:ext xmlns:c16="http://schemas.microsoft.com/office/drawing/2014/chart" uri="{C3380CC4-5D6E-409C-BE32-E72D297353CC}">
              <c16:uniqueId val="{00000009-A242-477F-9431-F21BB2FDA869}"/>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'B5.Usage'!$AM$28:$AM$39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'B5.Usage'!$AX$28:$AX$39</c:f>
              <c:numCache>
                <c:formatCode>#,##0.000</c:formatCode>
                <c:ptCount val="12"/>
                <c:pt idx="0">
                  <c:v>1.8931938584341545E-6</c:v>
                </c:pt>
                <c:pt idx="1">
                  <c:v>3.2615176796254537E-6</c:v>
                </c:pt>
                <c:pt idx="2">
                  <c:v>4.6641543200782714E-6</c:v>
                </c:pt>
                <c:pt idx="3">
                  <c:v>6.09828301892874E-6</c:v>
                </c:pt>
                <c:pt idx="4">
                  <c:v>7.561070405053156E-6</c:v>
                </c:pt>
                <c:pt idx="5">
                  <c:v>9.0500713855880414E-6</c:v>
                </c:pt>
                <c:pt idx="6">
                  <c:v>1.056390692036627E-5</c:v>
                </c:pt>
                <c:pt idx="7">
                  <c:v>1.2120780495392321E-5</c:v>
                </c:pt>
                <c:pt idx="8">
                  <c:v>1.3723492847013613E-5</c:v>
                </c:pt>
                <c:pt idx="9">
                  <c:v>1.5376481196899977E-5</c:v>
                </c:pt>
                <c:pt idx="10">
                  <c:v>1.7083339812922374E-5</c:v>
                </c:pt>
                <c:pt idx="11">
                  <c:v>1.88438267383179E-5</c:v>
                </c:pt>
              </c:numCache>
            </c:numRef>
          </c:val>
          <c:extLst>
            <c:ext xmlns:c16="http://schemas.microsoft.com/office/drawing/2014/chart" uri="{C3380CC4-5D6E-409C-BE32-E72D297353CC}">
              <c16:uniqueId val="{0000000A-A242-477F-9431-F21BB2FDA869}"/>
            </c:ext>
          </c:extLst>
        </c:ser>
        <c:dLbls>
          <c:showLegendKey val="0"/>
          <c:showVal val="0"/>
          <c:showCatName val="0"/>
          <c:showSerName val="0"/>
          <c:showPercent val="0"/>
          <c:showBubbleSize val="0"/>
        </c:dLbls>
        <c:axId val="2129336720"/>
        <c:axId val="2129339472"/>
      </c:areaChart>
      <c:catAx>
        <c:axId val="21293367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339472"/>
        <c:crosses val="autoZero"/>
        <c:auto val="1"/>
        <c:lblAlgn val="ctr"/>
        <c:lblOffset val="100"/>
        <c:noMultiLvlLbl val="0"/>
      </c:catAx>
      <c:valAx>
        <c:axId val="2129339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33672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'B5.Usage'!$Z$50:$Z$61</c:f>
              <c:numCache>
                <c:formatCode>#,##0</c:formatCode>
                <c:ptCount val="12"/>
                <c:pt idx="0">
                  <c:v>23408.745124464578</c:v>
                </c:pt>
                <c:pt idx="1">
                  <c:v>14396.228291904563</c:v>
                </c:pt>
                <c:pt idx="2">
                  <c:v>8169.655215908957</c:v>
                </c:pt>
                <c:pt idx="3">
                  <c:v>4249.0014529279033</c:v>
                </c:pt>
                <c:pt idx="4">
                  <c:v>2000.6409579955523</c:v>
                </c:pt>
                <c:pt idx="5">
                  <c:v>838.53369870770712</c:v>
                </c:pt>
                <c:pt idx="6">
                  <c:v>307.16289097877461</c:v>
                </c:pt>
                <c:pt idx="7">
                  <c:v>96.712591499045445</c:v>
                </c:pt>
                <c:pt idx="8">
                  <c:v>25.826738330376767</c:v>
                </c:pt>
                <c:pt idx="9">
                  <c:v>5.7907420739946911</c:v>
                </c:pt>
                <c:pt idx="10">
                  <c:v>1.0815349174202034</c:v>
                </c:pt>
                <c:pt idx="11">
                  <c:v>0.16711193282176864</c:v>
                </c:pt>
              </c:numCache>
            </c:numRef>
          </c:val>
          <c:extLst>
            <c:ext xmlns:c16="http://schemas.microsoft.com/office/drawing/2014/chart" uri="{C3380CC4-5D6E-409C-BE32-E72D297353CC}">
              <c16:uniqueId val="{00000000-159C-413B-A73D-A7FD83FDAB78}"/>
            </c:ext>
          </c:extLst>
        </c:ser>
        <c:ser>
          <c:idx val="1"/>
          <c:order val="1"/>
          <c:tx>
            <c:strRef>
              <c:f>'B5.Usage'!$AA$5</c:f>
              <c:strCache>
                <c:ptCount val="1"/>
                <c:pt idx="0">
                  <c:v>HCFC-123</c:v>
                </c:pt>
              </c:strCache>
            </c:strRef>
          </c:tx>
          <c:spPr>
            <a:solidFill>
              <a:schemeClr val="accent2"/>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'B5.Usage'!$AA$50:$AA$61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59C-413B-A73D-A7FD83FDAB78}"/>
            </c:ext>
          </c:extLst>
        </c:ser>
        <c:ser>
          <c:idx val="2"/>
          <c:order val="2"/>
          <c:tx>
            <c:strRef>
              <c:f>'B5.Usage'!$AB$5</c:f>
              <c:strCache>
                <c:ptCount val="1"/>
                <c:pt idx="0">
                  <c:v>HFC-134a</c:v>
                </c:pt>
              </c:strCache>
            </c:strRef>
          </c:tx>
          <c:spPr>
            <a:solidFill>
              <a:schemeClr val="accent3"/>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'B5.Usage'!$AB$50:$AB$61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59C-413B-A73D-A7FD83FDAB78}"/>
            </c:ext>
          </c:extLst>
        </c:ser>
        <c:ser>
          <c:idx val="3"/>
          <c:order val="3"/>
          <c:tx>
            <c:strRef>
              <c:f>'B5.Usage'!$AC$5</c:f>
              <c:strCache>
                <c:ptCount val="1"/>
                <c:pt idx="0">
                  <c:v>HFC-404A</c:v>
                </c:pt>
              </c:strCache>
            </c:strRef>
          </c:tx>
          <c:spPr>
            <a:solidFill>
              <a:schemeClr val="accent4"/>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'B5.Usage'!$AC$50:$AC$61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59C-413B-A73D-A7FD83FDAB78}"/>
            </c:ext>
          </c:extLst>
        </c:ser>
        <c:ser>
          <c:idx val="4"/>
          <c:order val="4"/>
          <c:tx>
            <c:strRef>
              <c:f>'B5.Usage'!$AD$5</c:f>
              <c:strCache>
                <c:ptCount val="1"/>
                <c:pt idx="0">
                  <c:v>HFC-410A</c:v>
                </c:pt>
              </c:strCache>
            </c:strRef>
          </c:tx>
          <c:spPr>
            <a:solidFill>
              <a:schemeClr val="accent5"/>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'B5.Usage'!$AD$50:$AD$61</c:f>
              <c:numCache>
                <c:formatCode>#,##0</c:formatCode>
                <c:ptCount val="12"/>
                <c:pt idx="0">
                  <c:v>259146.2401213611</c:v>
                </c:pt>
                <c:pt idx="1">
                  <c:v>247059.84503225391</c:v>
                </c:pt>
                <c:pt idx="2">
                  <c:v>232156.99250013084</c:v>
                </c:pt>
                <c:pt idx="3">
                  <c:v>214048.27311338307</c:v>
                </c:pt>
                <c:pt idx="4">
                  <c:v>193552.14565135943</c:v>
                </c:pt>
                <c:pt idx="5">
                  <c:v>171510.49087484114</c:v>
                </c:pt>
                <c:pt idx="6">
                  <c:v>148712.56517422397</c:v>
                </c:pt>
                <c:pt idx="7">
                  <c:v>126678.58027579042</c:v>
                </c:pt>
                <c:pt idx="8">
                  <c:v>105625.40015376154</c:v>
                </c:pt>
                <c:pt idx="9">
                  <c:v>85730.36813419305</c:v>
                </c:pt>
                <c:pt idx="10">
                  <c:v>67250.999567290492</c:v>
                </c:pt>
                <c:pt idx="11">
                  <c:v>50683.004776561465</c:v>
                </c:pt>
              </c:numCache>
            </c:numRef>
          </c:val>
          <c:extLst>
            <c:ext xmlns:c16="http://schemas.microsoft.com/office/drawing/2014/chart" uri="{C3380CC4-5D6E-409C-BE32-E72D297353CC}">
              <c16:uniqueId val="{00000004-159C-413B-A73D-A7FD83FDAB78}"/>
            </c:ext>
          </c:extLst>
        </c:ser>
        <c:ser>
          <c:idx val="5"/>
          <c:order val="5"/>
          <c:tx>
            <c:strRef>
              <c:f>'B5.Usage'!$AE$5</c:f>
              <c:strCache>
                <c:ptCount val="1"/>
                <c:pt idx="0">
                  <c:v>HFC-407C</c:v>
                </c:pt>
              </c:strCache>
            </c:strRef>
          </c:tx>
          <c:spPr>
            <a:solidFill>
              <a:schemeClr val="accent6"/>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'B5.Usage'!$AE$50:$AE$61</c:f>
              <c:numCache>
                <c:formatCode>#,##0</c:formatCode>
                <c:ptCount val="12"/>
                <c:pt idx="0">
                  <c:v>2304.7096794789245</c:v>
                </c:pt>
                <c:pt idx="1">
                  <c:v>1843.7869607292339</c:v>
                </c:pt>
                <c:pt idx="2">
                  <c:v>1378.1611423055983</c:v>
                </c:pt>
                <c:pt idx="3">
                  <c:v>945.86953120106773</c:v>
                </c:pt>
                <c:pt idx="4">
                  <c:v>583.72596039927419</c:v>
                </c:pt>
                <c:pt idx="5">
                  <c:v>316.92701156297562</c:v>
                </c:pt>
                <c:pt idx="6">
                  <c:v>148.32476669251079</c:v>
                </c:pt>
                <c:pt idx="7">
                  <c:v>58.777735641434845</c:v>
                </c:pt>
                <c:pt idx="8">
                  <c:v>19.427457176215338</c:v>
                </c:pt>
                <c:pt idx="9">
                  <c:v>5.2894313544934981</c:v>
                </c:pt>
                <c:pt idx="10">
                  <c:v>1.1742152630489933</c:v>
                </c:pt>
                <c:pt idx="11">
                  <c:v>0.21076525856242601</c:v>
                </c:pt>
              </c:numCache>
            </c:numRef>
          </c:val>
          <c:extLst>
            <c:ext xmlns:c16="http://schemas.microsoft.com/office/drawing/2014/chart" uri="{C3380CC4-5D6E-409C-BE32-E72D297353CC}">
              <c16:uniqueId val="{00000005-159C-413B-A73D-A7FD83FDAB78}"/>
            </c:ext>
          </c:extLst>
        </c:ser>
        <c:ser>
          <c:idx val="6"/>
          <c:order val="6"/>
          <c:tx>
            <c:strRef>
              <c:f>'B5.Usage'!$AF$5</c:f>
              <c:strCache>
                <c:ptCount val="1"/>
                <c:pt idx="0">
                  <c:v>HFC-32</c:v>
                </c:pt>
              </c:strCache>
            </c:strRef>
          </c:tx>
          <c:spPr>
            <a:solidFill>
              <a:schemeClr val="accent1">
                <a:lumMod val="60000"/>
              </a:schemeClr>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'B5.Usage'!$AF$50:$AF$61</c:f>
              <c:numCache>
                <c:formatCode>#,##0</c:formatCode>
                <c:ptCount val="12"/>
                <c:pt idx="0">
                  <c:v>23923.256716935506</c:v>
                </c:pt>
                <c:pt idx="1">
                  <c:v>61789.692940357287</c:v>
                </c:pt>
                <c:pt idx="2">
                  <c:v>76074.599514451213</c:v>
                </c:pt>
                <c:pt idx="3">
                  <c:v>90377.471991288752</c:v>
                </c:pt>
                <c:pt idx="4">
                  <c:v>105097.68269896011</c:v>
                </c:pt>
                <c:pt idx="5">
                  <c:v>120097.01880890151</c:v>
                </c:pt>
                <c:pt idx="6">
                  <c:v>135149.43374078773</c:v>
                </c:pt>
                <c:pt idx="7">
                  <c:v>149390.84786338813</c:v>
                </c:pt>
                <c:pt idx="8">
                  <c:v>162742.29090373559</c:v>
                </c:pt>
                <c:pt idx="9">
                  <c:v>174951.07349928544</c:v>
                </c:pt>
                <c:pt idx="10">
                  <c:v>185863.68311875779</c:v>
                </c:pt>
                <c:pt idx="11">
                  <c:v>195429.62865012116</c:v>
                </c:pt>
              </c:numCache>
            </c:numRef>
          </c:val>
          <c:extLst>
            <c:ext xmlns:c16="http://schemas.microsoft.com/office/drawing/2014/chart" uri="{C3380CC4-5D6E-409C-BE32-E72D297353CC}">
              <c16:uniqueId val="{00000006-159C-413B-A73D-A7FD83FDAB78}"/>
            </c:ext>
          </c:extLst>
        </c:ser>
        <c:ser>
          <c:idx val="7"/>
          <c:order val="7"/>
          <c:tx>
            <c:strRef>
              <c:f>'B5.Usage'!$AG$5</c:f>
              <c:strCache>
                <c:ptCount val="1"/>
                <c:pt idx="0">
                  <c:v>HFC-Mix</c:v>
                </c:pt>
              </c:strCache>
            </c:strRef>
          </c:tx>
          <c:spPr>
            <a:solidFill>
              <a:schemeClr val="accent2">
                <a:lumMod val="60000"/>
              </a:schemeClr>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'B5.Usage'!$AG$50:$AG$61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59C-413B-A73D-A7FD83FDAB78}"/>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'B5.Usage'!$AH$50:$AH$61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59C-413B-A73D-A7FD83FDAB78}"/>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'B5.Usage'!$AI$50:$AI$61</c:f>
              <c:numCache>
                <c:formatCode>#,##0</c:formatCode>
                <c:ptCount val="12"/>
                <c:pt idx="0">
                  <c:v>0</c:v>
                </c:pt>
                <c:pt idx="1">
                  <c:v>0</c:v>
                </c:pt>
                <c:pt idx="2">
                  <c:v>137.95355456398931</c:v>
                </c:pt>
                <c:pt idx="3">
                  <c:v>404.9354862186762</c:v>
                </c:pt>
                <c:pt idx="4">
                  <c:v>804.78559778646638</c:v>
                </c:pt>
                <c:pt idx="5">
                  <c:v>1341.4297462046557</c:v>
                </c:pt>
                <c:pt idx="6">
                  <c:v>2018.8805784394087</c:v>
                </c:pt>
                <c:pt idx="7">
                  <c:v>2791.6934566746058</c:v>
                </c:pt>
                <c:pt idx="8">
                  <c:v>3667.2069289594733</c:v>
                </c:pt>
                <c:pt idx="9">
                  <c:v>4648.0280560057172</c:v>
                </c:pt>
                <c:pt idx="10">
                  <c:v>5735.9645494851584</c:v>
                </c:pt>
                <c:pt idx="11">
                  <c:v>6930.5333520378199</c:v>
                </c:pt>
              </c:numCache>
            </c:numRef>
          </c:val>
          <c:extLst>
            <c:ext xmlns:c16="http://schemas.microsoft.com/office/drawing/2014/chart" uri="{C3380CC4-5D6E-409C-BE32-E72D297353CC}">
              <c16:uniqueId val="{00000009-159C-413B-A73D-A7FD83FDAB78}"/>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'B5.Usage'!$Y$50:$Y$61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'B5.Usage'!$AJ$50:$AJ$61</c:f>
              <c:numCache>
                <c:formatCode>#,##0</c:formatCode>
                <c:ptCount val="12"/>
                <c:pt idx="0">
                  <c:v>3.0688906416310817</c:v>
                </c:pt>
                <c:pt idx="1">
                  <c:v>15.98079946979815</c:v>
                </c:pt>
                <c:pt idx="2">
                  <c:v>67.180428606362</c:v>
                </c:pt>
                <c:pt idx="3">
                  <c:v>154.63124632949933</c:v>
                </c:pt>
                <c:pt idx="4">
                  <c:v>279.47537312132408</c:v>
                </c:pt>
                <c:pt idx="5">
                  <c:v>442.81375066099196</c:v>
                </c:pt>
                <c:pt idx="6">
                  <c:v>645.76740351869762</c:v>
                </c:pt>
                <c:pt idx="7">
                  <c:v>877.57632936663117</c:v>
                </c:pt>
                <c:pt idx="8">
                  <c:v>1140.1113381956179</c:v>
                </c:pt>
                <c:pt idx="9">
                  <c:v>1434.0201749713965</c:v>
                </c:pt>
                <c:pt idx="10">
                  <c:v>1759.5911331656225</c:v>
                </c:pt>
                <c:pt idx="11">
                  <c:v>2116.296984121861</c:v>
                </c:pt>
              </c:numCache>
            </c:numRef>
          </c:val>
          <c:extLst>
            <c:ext xmlns:c16="http://schemas.microsoft.com/office/drawing/2014/chart" uri="{C3380CC4-5D6E-409C-BE32-E72D297353CC}">
              <c16:uniqueId val="{0000000A-159C-413B-A73D-A7FD83FDAB78}"/>
            </c:ext>
          </c:extLst>
        </c:ser>
        <c:dLbls>
          <c:showLegendKey val="0"/>
          <c:showVal val="0"/>
          <c:showCatName val="0"/>
          <c:showSerName val="0"/>
          <c:showPercent val="0"/>
          <c:showBubbleSize val="0"/>
        </c:dLbls>
        <c:axId val="2129400272"/>
        <c:axId val="2129403024"/>
      </c:areaChart>
      <c:catAx>
        <c:axId val="2129400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403024"/>
        <c:crosses val="autoZero"/>
        <c:auto val="1"/>
        <c:lblAlgn val="ctr"/>
        <c:lblOffset val="100"/>
        <c:noMultiLvlLbl val="0"/>
      </c:catAx>
      <c:valAx>
        <c:axId val="2129403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40027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'B5.Usage'!$AN$50:$AN$61</c:f>
              <c:numCache>
                <c:formatCode>#,##0.000</c:formatCode>
                <c:ptCount val="12"/>
                <c:pt idx="0">
                  <c:v>4.2369828675280885E-2</c:v>
                </c:pt>
                <c:pt idx="1">
                  <c:v>2.6057173208347256E-2</c:v>
                </c:pt>
                <c:pt idx="2">
                  <c:v>1.4787075940795213E-2</c:v>
                </c:pt>
                <c:pt idx="3">
                  <c:v>7.6906926297995049E-3</c:v>
                </c:pt>
                <c:pt idx="4">
                  <c:v>3.6211601339719494E-3</c:v>
                </c:pt>
                <c:pt idx="5">
                  <c:v>1.5177459946609498E-3</c:v>
                </c:pt>
                <c:pt idx="6">
                  <c:v>5.5596483267158201E-4</c:v>
                </c:pt>
                <c:pt idx="7">
                  <c:v>1.7504979061327226E-4</c:v>
                </c:pt>
                <c:pt idx="8">
                  <c:v>4.6746396377981947E-5</c:v>
                </c:pt>
                <c:pt idx="9">
                  <c:v>1.0481243153930391E-5</c:v>
                </c:pt>
                <c:pt idx="10">
                  <c:v>1.9575782005305681E-6</c:v>
                </c:pt>
                <c:pt idx="11">
                  <c:v>3.0247259840740123E-7</c:v>
                </c:pt>
              </c:numCache>
            </c:numRef>
          </c:val>
          <c:extLst>
            <c:ext xmlns:c16="http://schemas.microsoft.com/office/drawing/2014/chart" uri="{C3380CC4-5D6E-409C-BE32-E72D297353CC}">
              <c16:uniqueId val="{00000000-BEF5-4A61-9022-9F2D4D41D398}"/>
            </c:ext>
          </c:extLst>
        </c:ser>
        <c:ser>
          <c:idx val="1"/>
          <c:order val="1"/>
          <c:tx>
            <c:strRef>
              <c:f>'B5.Usage'!$AO$5</c:f>
              <c:strCache>
                <c:ptCount val="1"/>
                <c:pt idx="0">
                  <c:v>HCFC-123</c:v>
                </c:pt>
              </c:strCache>
            </c:strRef>
          </c:tx>
          <c:spPr>
            <a:solidFill>
              <a:schemeClr val="accent2"/>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'B5.Usage'!$AO$50:$AO$61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EF5-4A61-9022-9F2D4D41D398}"/>
            </c:ext>
          </c:extLst>
        </c:ser>
        <c:ser>
          <c:idx val="2"/>
          <c:order val="2"/>
          <c:tx>
            <c:strRef>
              <c:f>'B5.Usage'!$AP$5</c:f>
              <c:strCache>
                <c:ptCount val="1"/>
                <c:pt idx="0">
                  <c:v>HFC-134a</c:v>
                </c:pt>
              </c:strCache>
            </c:strRef>
          </c:tx>
          <c:spPr>
            <a:solidFill>
              <a:schemeClr val="accent3"/>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'B5.Usage'!$AP$50:$AP$61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EF5-4A61-9022-9F2D4D41D398}"/>
            </c:ext>
          </c:extLst>
        </c:ser>
        <c:ser>
          <c:idx val="3"/>
          <c:order val="3"/>
          <c:tx>
            <c:strRef>
              <c:f>'B5.Usage'!$AQ$5</c:f>
              <c:strCache>
                <c:ptCount val="1"/>
                <c:pt idx="0">
                  <c:v>HFC-404A</c:v>
                </c:pt>
              </c:strCache>
            </c:strRef>
          </c:tx>
          <c:spPr>
            <a:solidFill>
              <a:schemeClr val="accent4"/>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'B5.Usage'!$AQ$50:$AQ$61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EF5-4A61-9022-9F2D4D41D398}"/>
            </c:ext>
          </c:extLst>
        </c:ser>
        <c:ser>
          <c:idx val="4"/>
          <c:order val="4"/>
          <c:tx>
            <c:strRef>
              <c:f>'B5.Usage'!$AR$5</c:f>
              <c:strCache>
                <c:ptCount val="1"/>
                <c:pt idx="0">
                  <c:v>HFC-410A</c:v>
                </c:pt>
              </c:strCache>
            </c:strRef>
          </c:tx>
          <c:spPr>
            <a:solidFill>
              <a:schemeClr val="accent5"/>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'B5.Usage'!$AR$50:$AR$61</c:f>
              <c:numCache>
                <c:formatCode>#,##0.000</c:formatCode>
                <c:ptCount val="12"/>
                <c:pt idx="0">
                  <c:v>0.54109734937340204</c:v>
                </c:pt>
                <c:pt idx="1">
                  <c:v>0.5158609564273462</c:v>
                </c:pt>
                <c:pt idx="2">
                  <c:v>0.4847438003402732</c:v>
                </c:pt>
                <c:pt idx="3">
                  <c:v>0.44693279426074384</c:v>
                </c:pt>
                <c:pt idx="4">
                  <c:v>0.40413688012003851</c:v>
                </c:pt>
                <c:pt idx="5">
                  <c:v>0.35811390494666834</c:v>
                </c:pt>
                <c:pt idx="6">
                  <c:v>0.31051183608377964</c:v>
                </c:pt>
                <c:pt idx="7">
                  <c:v>0.2645048756158504</c:v>
                </c:pt>
                <c:pt idx="8">
                  <c:v>0.22054583552105408</c:v>
                </c:pt>
                <c:pt idx="9">
                  <c:v>0.17900500866419508</c:v>
                </c:pt>
                <c:pt idx="10">
                  <c:v>0.14042008709650255</c:v>
                </c:pt>
                <c:pt idx="11">
                  <c:v>0.10582611397346034</c:v>
                </c:pt>
              </c:numCache>
            </c:numRef>
          </c:val>
          <c:extLst>
            <c:ext xmlns:c16="http://schemas.microsoft.com/office/drawing/2014/chart" uri="{C3380CC4-5D6E-409C-BE32-E72D297353CC}">
              <c16:uniqueId val="{00000004-BEF5-4A61-9022-9F2D4D41D398}"/>
            </c:ext>
          </c:extLst>
        </c:ser>
        <c:ser>
          <c:idx val="5"/>
          <c:order val="5"/>
          <c:tx>
            <c:strRef>
              <c:f>'B5.Usage'!$AS$5</c:f>
              <c:strCache>
                <c:ptCount val="1"/>
                <c:pt idx="0">
                  <c:v>HFC-407C</c:v>
                </c:pt>
              </c:strCache>
            </c:strRef>
          </c:tx>
          <c:spPr>
            <a:solidFill>
              <a:schemeClr val="accent6"/>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'B5.Usage'!$AS$50:$AS$61</c:f>
              <c:numCache>
                <c:formatCode>#,##0.000</c:formatCode>
                <c:ptCount val="12"/>
                <c:pt idx="0">
                  <c:v>4.0885549713956118E-3</c:v>
                </c:pt>
                <c:pt idx="1">
                  <c:v>3.2708780683336608E-3</c:v>
                </c:pt>
                <c:pt idx="2">
                  <c:v>2.4448578664501312E-3</c:v>
                </c:pt>
                <c:pt idx="3">
                  <c:v>1.6779725483506941E-3</c:v>
                </c:pt>
                <c:pt idx="4">
                  <c:v>1.0355298537483124E-3</c:v>
                </c:pt>
                <c:pt idx="5">
                  <c:v>5.6222851851271878E-4</c:v>
                </c:pt>
                <c:pt idx="6">
                  <c:v>2.6312813611251411E-4</c:v>
                </c:pt>
                <c:pt idx="7">
                  <c:v>1.0427170302790541E-4</c:v>
                </c:pt>
                <c:pt idx="8">
                  <c:v>3.446430903060601E-5</c:v>
                </c:pt>
                <c:pt idx="9">
                  <c:v>9.3834512228714651E-6</c:v>
                </c:pt>
                <c:pt idx="10">
                  <c:v>2.0830578766489137E-6</c:v>
                </c:pt>
                <c:pt idx="11">
                  <c:v>3.7389756868974369E-7</c:v>
                </c:pt>
              </c:numCache>
            </c:numRef>
          </c:val>
          <c:extLst>
            <c:ext xmlns:c16="http://schemas.microsoft.com/office/drawing/2014/chart" uri="{C3380CC4-5D6E-409C-BE32-E72D297353CC}">
              <c16:uniqueId val="{00000005-BEF5-4A61-9022-9F2D4D41D398}"/>
            </c:ext>
          </c:extLst>
        </c:ser>
        <c:ser>
          <c:idx val="6"/>
          <c:order val="6"/>
          <c:tx>
            <c:strRef>
              <c:f>'B5.Usage'!$AT$5</c:f>
              <c:strCache>
                <c:ptCount val="1"/>
                <c:pt idx="0">
                  <c:v>HFC-32</c:v>
                </c:pt>
              </c:strCache>
            </c:strRef>
          </c:tx>
          <c:spPr>
            <a:solidFill>
              <a:schemeClr val="accent1">
                <a:lumMod val="60000"/>
              </a:schemeClr>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'B5.Usage'!$AT$50:$AT$61</c:f>
              <c:numCache>
                <c:formatCode>#,##0.000</c:formatCode>
                <c:ptCount val="12"/>
                <c:pt idx="0">
                  <c:v>1.6148198283931464E-2</c:v>
                </c:pt>
                <c:pt idx="1">
                  <c:v>4.1708042734741164E-2</c:v>
                </c:pt>
                <c:pt idx="2">
                  <c:v>5.1350354672254572E-2</c:v>
                </c:pt>
                <c:pt idx="3">
                  <c:v>6.1004793594119908E-2</c:v>
                </c:pt>
                <c:pt idx="4">
                  <c:v>7.0940935821798071E-2</c:v>
                </c:pt>
                <c:pt idx="5">
                  <c:v>8.106548769600852E-2</c:v>
                </c:pt>
                <c:pt idx="6">
                  <c:v>9.1225867775031722E-2</c:v>
                </c:pt>
                <c:pt idx="7">
                  <c:v>0.10083882230778698</c:v>
                </c:pt>
                <c:pt idx="8">
                  <c:v>0.10985104636002152</c:v>
                </c:pt>
                <c:pt idx="9">
                  <c:v>0.11809197461201767</c:v>
                </c:pt>
                <c:pt idx="10">
                  <c:v>0.12545798610516151</c:v>
                </c:pt>
                <c:pt idx="11">
                  <c:v>0.13191499933883177</c:v>
                </c:pt>
              </c:numCache>
            </c:numRef>
          </c:val>
          <c:extLst>
            <c:ext xmlns:c16="http://schemas.microsoft.com/office/drawing/2014/chart" uri="{C3380CC4-5D6E-409C-BE32-E72D297353CC}">
              <c16:uniqueId val="{00000006-BEF5-4A61-9022-9F2D4D41D398}"/>
            </c:ext>
          </c:extLst>
        </c:ser>
        <c:ser>
          <c:idx val="7"/>
          <c:order val="7"/>
          <c:tx>
            <c:strRef>
              <c:f>'B5.Usage'!$AU$5</c:f>
              <c:strCache>
                <c:ptCount val="1"/>
                <c:pt idx="0">
                  <c:v>HFC-Mix</c:v>
                </c:pt>
              </c:strCache>
            </c:strRef>
          </c:tx>
          <c:spPr>
            <a:solidFill>
              <a:schemeClr val="accent2">
                <a:lumMod val="60000"/>
              </a:schemeClr>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'B5.Usage'!$AU$50:$AU$61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BEF5-4A61-9022-9F2D4D41D398}"/>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'B5.Usage'!$AV$50:$AV$61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BEF5-4A61-9022-9F2D4D41D398}"/>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'B5.Usage'!$AW$50:$AW$61</c:f>
              <c:numCache>
                <c:formatCode>#,##0.000</c:formatCode>
                <c:ptCount val="12"/>
                <c:pt idx="0">
                  <c:v>0</c:v>
                </c:pt>
                <c:pt idx="1">
                  <c:v>0</c:v>
                </c:pt>
                <c:pt idx="2">
                  <c:v>6.8976777281994653E-5</c:v>
                </c:pt>
                <c:pt idx="3">
                  <c:v>2.024677431093381E-4</c:v>
                </c:pt>
                <c:pt idx="4">
                  <c:v>4.023927988932332E-4</c:v>
                </c:pt>
                <c:pt idx="5">
                  <c:v>6.7071487310232784E-4</c:v>
                </c:pt>
                <c:pt idx="6">
                  <c:v>1.0094402892197043E-3</c:v>
                </c:pt>
                <c:pt idx="7">
                  <c:v>1.3958467283373029E-3</c:v>
                </c:pt>
                <c:pt idx="8">
                  <c:v>1.8336034644797368E-3</c:v>
                </c:pt>
                <c:pt idx="9">
                  <c:v>2.3240140280028588E-3</c:v>
                </c:pt>
                <c:pt idx="10">
                  <c:v>2.8679822747425792E-3</c:v>
                </c:pt>
                <c:pt idx="11">
                  <c:v>3.46526667601891E-3</c:v>
                </c:pt>
              </c:numCache>
            </c:numRef>
          </c:val>
          <c:extLst>
            <c:ext xmlns:c16="http://schemas.microsoft.com/office/drawing/2014/chart" uri="{C3380CC4-5D6E-409C-BE32-E72D297353CC}">
              <c16:uniqueId val="{00000009-BEF5-4A61-9022-9F2D4D41D398}"/>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'B5.Usage'!$AM$50:$AM$61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'B5.Usage'!$AX$50:$AX$61</c:f>
              <c:numCache>
                <c:formatCode>#,##0.000</c:formatCode>
                <c:ptCount val="12"/>
                <c:pt idx="0">
                  <c:v>1.2275562566524326E-8</c:v>
                </c:pt>
                <c:pt idx="1">
                  <c:v>6.3923197879192601E-8</c:v>
                </c:pt>
                <c:pt idx="2">
                  <c:v>2.6872171442544798E-7</c:v>
                </c:pt>
                <c:pt idx="3">
                  <c:v>6.1852498531799733E-7</c:v>
                </c:pt>
                <c:pt idx="4">
                  <c:v>1.1179014924852963E-6</c:v>
                </c:pt>
                <c:pt idx="5">
                  <c:v>1.7712550026439677E-6</c:v>
                </c:pt>
                <c:pt idx="6">
                  <c:v>2.5830696140747905E-6</c:v>
                </c:pt>
                <c:pt idx="7">
                  <c:v>3.5103053174665248E-6</c:v>
                </c:pt>
                <c:pt idx="8">
                  <c:v>4.5604453527824719E-6</c:v>
                </c:pt>
                <c:pt idx="9">
                  <c:v>5.7360806998855861E-6</c:v>
                </c:pt>
                <c:pt idx="10">
                  <c:v>7.0383645326624898E-6</c:v>
                </c:pt>
                <c:pt idx="11">
                  <c:v>8.4651879364874439E-6</c:v>
                </c:pt>
              </c:numCache>
            </c:numRef>
          </c:val>
          <c:extLst>
            <c:ext xmlns:c16="http://schemas.microsoft.com/office/drawing/2014/chart" uri="{C3380CC4-5D6E-409C-BE32-E72D297353CC}">
              <c16:uniqueId val="{0000000A-BEF5-4A61-9022-9F2D4D41D398}"/>
            </c:ext>
          </c:extLst>
        </c:ser>
        <c:dLbls>
          <c:showLegendKey val="0"/>
          <c:showVal val="0"/>
          <c:showCatName val="0"/>
          <c:showSerName val="0"/>
          <c:showPercent val="0"/>
          <c:showBubbleSize val="0"/>
        </c:dLbls>
        <c:axId val="2129464896"/>
        <c:axId val="2129467648"/>
      </c:areaChart>
      <c:catAx>
        <c:axId val="212946489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467648"/>
        <c:crosses val="autoZero"/>
        <c:auto val="1"/>
        <c:lblAlgn val="ctr"/>
        <c:lblOffset val="100"/>
        <c:noMultiLvlLbl val="0"/>
      </c:catAx>
      <c:valAx>
        <c:axId val="21294676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46489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'B2.1.Sales.Mix.Input'!$M$101</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'B2.1.Sales.Mix.Input'!$N$101:$Y$101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8F63-174A-95ED-3A039E502616}"/>
            </c:ext>
          </c:extLst>
        </c:ser>
        <c:ser>
          <c:idx val="1"/>
          <c:order val="1"/>
          <c:tx>
            <c:strRef>
              <c:f>'B2.1.Sales.Mix.Input'!$M$102</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'B2.1.Sales.Mix.Input'!$N$102:$Y$102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8F63-174A-95ED-3A039E502616}"/>
            </c:ext>
          </c:extLst>
        </c:ser>
        <c:ser>
          <c:idx val="2"/>
          <c:order val="2"/>
          <c:tx>
            <c:strRef>
              <c:f>'B2.1.Sales.Mix.Input'!$M$103</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'B2.1.Sales.Mix.Input'!$N$103:$Y$103</c:f>
              <c:numCache>
                <c:formatCode>0.0%</c:formatCode>
                <c:ptCount val="12"/>
                <c:pt idx="0">
                  <c:v>0.65</c:v>
                </c:pt>
                <c:pt idx="1">
                  <c:v>0.65</c:v>
                </c:pt>
                <c:pt idx="2">
                  <c:v>0.61499999999999999</c:v>
                </c:pt>
                <c:pt idx="3">
                  <c:v>0.57999999999999996</c:v>
                </c:pt>
                <c:pt idx="4">
                  <c:v>0.54499999999999993</c:v>
                </c:pt>
                <c:pt idx="5">
                  <c:v>0.5099999999999999</c:v>
                </c:pt>
                <c:pt idx="6">
                  <c:v>0.47499999999999998</c:v>
                </c:pt>
                <c:pt idx="7">
                  <c:v>0.38</c:v>
                </c:pt>
                <c:pt idx="8">
                  <c:v>0.28500000000000003</c:v>
                </c:pt>
                <c:pt idx="9">
                  <c:v>0.19000000000000006</c:v>
                </c:pt>
                <c:pt idx="10">
                  <c:v>9.4999999999999973E-2</c:v>
                </c:pt>
                <c:pt idx="11">
                  <c:v>0</c:v>
                </c:pt>
              </c:numCache>
            </c:numRef>
          </c:val>
          <c:smooth val="0"/>
          <c:extLst>
            <c:ext xmlns:c16="http://schemas.microsoft.com/office/drawing/2014/chart" uri="{C3380CC4-5D6E-409C-BE32-E72D297353CC}">
              <c16:uniqueId val="{00000002-8F63-174A-95ED-3A039E502616}"/>
            </c:ext>
          </c:extLst>
        </c:ser>
        <c:ser>
          <c:idx val="3"/>
          <c:order val="3"/>
          <c:tx>
            <c:strRef>
              <c:f>'B2.1.Sales.Mix.Input'!$M$104</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'B2.1.Sales.Mix.Input'!$N$104:$Y$104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8F63-174A-95ED-3A039E502616}"/>
            </c:ext>
          </c:extLst>
        </c:ser>
        <c:ser>
          <c:idx val="4"/>
          <c:order val="4"/>
          <c:tx>
            <c:strRef>
              <c:f>'B2.1.Sales.Mix.Input'!$M$105</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'B2.1.Sales.Mix.Input'!$N$105:$Y$105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8F63-174A-95ED-3A039E502616}"/>
            </c:ext>
          </c:extLst>
        </c:ser>
        <c:ser>
          <c:idx val="5"/>
          <c:order val="5"/>
          <c:tx>
            <c:strRef>
              <c:f>'B2.1.Sales.Mix.Input'!$M$106</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'B2.1.Sales.Mix.Input'!$N$106:$Y$106</c:f>
              <c:numCache>
                <c:formatCode>0.0%</c:formatCode>
                <c:ptCount val="12"/>
                <c:pt idx="0">
                  <c:v>0.35</c:v>
                </c:pt>
                <c:pt idx="1">
                  <c:v>0.35</c:v>
                </c:pt>
                <c:pt idx="2">
                  <c:v>0.32</c:v>
                </c:pt>
                <c:pt idx="3">
                  <c:v>0.29000000000000004</c:v>
                </c:pt>
                <c:pt idx="4">
                  <c:v>0.26000000000000006</c:v>
                </c:pt>
                <c:pt idx="5">
                  <c:v>0.23000000000000007</c:v>
                </c:pt>
                <c:pt idx="6">
                  <c:v>0.2</c:v>
                </c:pt>
                <c:pt idx="7">
                  <c:v>0.16</c:v>
                </c:pt>
                <c:pt idx="8">
                  <c:v>0.12</c:v>
                </c:pt>
                <c:pt idx="9">
                  <c:v>7.9999999999999988E-2</c:v>
                </c:pt>
                <c:pt idx="10">
                  <c:v>3.9999999999999987E-2</c:v>
                </c:pt>
                <c:pt idx="11">
                  <c:v>0</c:v>
                </c:pt>
              </c:numCache>
            </c:numRef>
          </c:val>
          <c:smooth val="0"/>
          <c:extLst>
            <c:ext xmlns:c16="http://schemas.microsoft.com/office/drawing/2014/chart" uri="{C3380CC4-5D6E-409C-BE32-E72D297353CC}">
              <c16:uniqueId val="{00000005-8F63-174A-95ED-3A039E502616}"/>
            </c:ext>
          </c:extLst>
        </c:ser>
        <c:ser>
          <c:idx val="6"/>
          <c:order val="6"/>
          <c:tx>
            <c:strRef>
              <c:f>'B2.1.Sales.Mix.Input'!$M$107</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'B2.1.Sales.Mix.Input'!$N$107:$Y$107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F63-174A-95ED-3A039E502616}"/>
            </c:ext>
          </c:extLst>
        </c:ser>
        <c:ser>
          <c:idx val="7"/>
          <c:order val="7"/>
          <c:tx>
            <c:strRef>
              <c:f>'B2.1.Sales.Mix.Input'!$M$108</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'B2.1.Sales.Mix.Input'!$N$108:$Y$108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8F63-174A-95ED-3A039E502616}"/>
            </c:ext>
          </c:extLst>
        </c:ser>
        <c:ser>
          <c:idx val="8"/>
          <c:order val="8"/>
          <c:tx>
            <c:strRef>
              <c:f>'B2.1.Sales.Mix.Input'!$M$109</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'B2.1.Sales.Mix.Input'!$N$109:$Y$109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8F63-174A-95ED-3A039E502616}"/>
            </c:ext>
          </c:extLst>
        </c:ser>
        <c:ser>
          <c:idx val="9"/>
          <c:order val="9"/>
          <c:tx>
            <c:strRef>
              <c:f>'B2.1.Sales.Mix.Input'!$M$110</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'B2.1.Sales.Mix.Input'!$N$110:$Y$110</c:f>
              <c:numCache>
                <c:formatCode>0.0%</c:formatCode>
                <c:ptCount val="12"/>
                <c:pt idx="0">
                  <c:v>0</c:v>
                </c:pt>
                <c:pt idx="1">
                  <c:v>0</c:v>
                </c:pt>
                <c:pt idx="2">
                  <c:v>0.06</c:v>
                </c:pt>
                <c:pt idx="3">
                  <c:v>0.12</c:v>
                </c:pt>
                <c:pt idx="4">
                  <c:v>0.18</c:v>
                </c:pt>
                <c:pt idx="5">
                  <c:v>0.24</c:v>
                </c:pt>
                <c:pt idx="6">
                  <c:v>0.3</c:v>
                </c:pt>
                <c:pt idx="7">
                  <c:v>0.42999999999999994</c:v>
                </c:pt>
                <c:pt idx="8">
                  <c:v>0.55999999999999994</c:v>
                </c:pt>
                <c:pt idx="9">
                  <c:v>0.69</c:v>
                </c:pt>
                <c:pt idx="10">
                  <c:v>0.82</c:v>
                </c:pt>
                <c:pt idx="11">
                  <c:v>0.95</c:v>
                </c:pt>
              </c:numCache>
            </c:numRef>
          </c:val>
          <c:smooth val="0"/>
          <c:extLst>
            <c:ext xmlns:c16="http://schemas.microsoft.com/office/drawing/2014/chart" uri="{C3380CC4-5D6E-409C-BE32-E72D297353CC}">
              <c16:uniqueId val="{00000009-8F63-174A-95ED-3A039E502616}"/>
            </c:ext>
          </c:extLst>
        </c:ser>
        <c:ser>
          <c:idx val="10"/>
          <c:order val="10"/>
          <c:tx>
            <c:strRef>
              <c:f>'B2.1.Sales.Mix.Input'!$M$111</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'B2.1.Sales.Mix.Input'!$N$111:$Y$111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8F63-174A-95ED-3A039E502616}"/>
            </c:ext>
          </c:extLst>
        </c:ser>
        <c:ser>
          <c:idx val="11"/>
          <c:order val="11"/>
          <c:tx>
            <c:strRef>
              <c:f>'B2.1.Sales.Mix.Input'!$M$112</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'B2.1.Sales.Mix.Input'!$N$112:$Y$112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8F63-174A-95ED-3A039E502616}"/>
            </c:ext>
          </c:extLst>
        </c:ser>
        <c:ser>
          <c:idx val="12"/>
          <c:order val="12"/>
          <c:tx>
            <c:strRef>
              <c:f>'B2.1.Sales.Mix.Input'!$M$113</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'B2.1.Sales.Mix.Input'!$N$113:$Y$113</c:f>
              <c:numCache>
                <c:formatCode>0.0%</c:formatCode>
                <c:ptCount val="12"/>
                <c:pt idx="0">
                  <c:v>0</c:v>
                </c:pt>
                <c:pt idx="1">
                  <c:v>0</c:v>
                </c:pt>
                <c:pt idx="2">
                  <c:v>5.0000000000000001E-3</c:v>
                </c:pt>
                <c:pt idx="3">
                  <c:v>0.01</c:v>
                </c:pt>
                <c:pt idx="4">
                  <c:v>1.4999999999999999E-2</c:v>
                </c:pt>
                <c:pt idx="5">
                  <c:v>0.02</c:v>
                </c:pt>
                <c:pt idx="6">
                  <c:v>2.5000000000000001E-2</c:v>
                </c:pt>
                <c:pt idx="7">
                  <c:v>3.0000000000000002E-2</c:v>
                </c:pt>
                <c:pt idx="8">
                  <c:v>3.5000000000000003E-2</c:v>
                </c:pt>
                <c:pt idx="9">
                  <c:v>0.04</c:v>
                </c:pt>
                <c:pt idx="10">
                  <c:v>4.4999999999999998E-2</c:v>
                </c:pt>
                <c:pt idx="11">
                  <c:v>0.05</c:v>
                </c:pt>
              </c:numCache>
            </c:numRef>
          </c:val>
          <c:smooth val="0"/>
          <c:extLst>
            <c:ext xmlns:c16="http://schemas.microsoft.com/office/drawing/2014/chart" uri="{C3380CC4-5D6E-409C-BE32-E72D297353CC}">
              <c16:uniqueId val="{0000000C-8F63-174A-95ED-3A039E502616}"/>
            </c:ext>
          </c:extLst>
        </c:ser>
        <c:ser>
          <c:idx val="13"/>
          <c:order val="13"/>
          <c:tx>
            <c:strRef>
              <c:f>'B2.1.Sales.Mix.Input'!$M$114</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'B2.1.Sales.Mix.Input'!$N$114:$Y$114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8F63-174A-95ED-3A039E502616}"/>
            </c:ext>
          </c:extLst>
        </c:ser>
        <c:dLbls>
          <c:showLegendKey val="0"/>
          <c:showVal val="0"/>
          <c:showCatName val="0"/>
          <c:showSerName val="0"/>
          <c:showPercent val="0"/>
          <c:showBubbleSize val="0"/>
        </c:dLbls>
        <c:smooth val="0"/>
        <c:axId val="2124947296"/>
        <c:axId val="2124949776"/>
      </c:lineChart>
      <c:catAx>
        <c:axId val="21249472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949776"/>
        <c:crosses val="autoZero"/>
        <c:auto val="1"/>
        <c:lblAlgn val="ctr"/>
        <c:lblOffset val="100"/>
        <c:noMultiLvlLbl val="0"/>
      </c:catAx>
      <c:valAx>
        <c:axId val="21249497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947296"/>
        <c:crosses val="autoZero"/>
        <c:crossBetween val="between"/>
      </c:valAx>
      <c:spPr>
        <a:noFill/>
        <a:ln>
          <a:noFill/>
        </a:ln>
        <a:effectLst/>
      </c:spPr>
    </c:plotArea>
    <c:legend>
      <c:legendPos val="r"/>
      <c:layout>
        <c:manualLayout>
          <c:xMode val="edge"/>
          <c:yMode val="edge"/>
          <c:x val="0.88909075347961442"/>
          <c:y val="3.0103801169590647E-2"/>
          <c:w val="0.10275715982155274"/>
          <c:h val="0.9583593567251461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'B5.Usage'!$Z$72:$Z$83</c:f>
              <c:numCache>
                <c:formatCode>#,##0</c:formatCode>
                <c:ptCount val="12"/>
                <c:pt idx="0">
                  <c:v>69296.654703159613</c:v>
                </c:pt>
                <c:pt idx="1">
                  <c:v>56903.82450139556</c:v>
                </c:pt>
                <c:pt idx="2">
                  <c:v>44878.08955190194</c:v>
                </c:pt>
                <c:pt idx="3">
                  <c:v>33903.840198633327</c:v>
                </c:pt>
                <c:pt idx="4">
                  <c:v>24525.921301127146</c:v>
                </c:pt>
                <c:pt idx="5">
                  <c:v>16995.316907053275</c:v>
                </c:pt>
                <c:pt idx="6">
                  <c:v>11274.04717363803</c:v>
                </c:pt>
                <c:pt idx="7">
                  <c:v>7143.1473886018457</c:v>
                </c:pt>
                <c:pt idx="8">
                  <c:v>4308.6814012869481</c:v>
                </c:pt>
                <c:pt idx="9">
                  <c:v>2464.824745338572</c:v>
                </c:pt>
                <c:pt idx="10">
                  <c:v>1329.7351999738153</c:v>
                </c:pt>
                <c:pt idx="11">
                  <c:v>669.75669489350003</c:v>
                </c:pt>
              </c:numCache>
            </c:numRef>
          </c:val>
          <c:extLst>
            <c:ext xmlns:c16="http://schemas.microsoft.com/office/drawing/2014/chart" uri="{C3380CC4-5D6E-409C-BE32-E72D297353CC}">
              <c16:uniqueId val="{00000000-A6A5-40B5-9265-3E71B5DB5E94}"/>
            </c:ext>
          </c:extLst>
        </c:ser>
        <c:ser>
          <c:idx val="1"/>
          <c:order val="1"/>
          <c:tx>
            <c:strRef>
              <c:f>'B5.Usage'!$AA$5</c:f>
              <c:strCache>
                <c:ptCount val="1"/>
                <c:pt idx="0">
                  <c:v>HCFC-123</c:v>
                </c:pt>
              </c:strCache>
            </c:strRef>
          </c:tx>
          <c:spPr>
            <a:solidFill>
              <a:schemeClr val="accent2"/>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'B5.Usage'!$AA$72:$AA$83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A6A5-40B5-9265-3E71B5DB5E94}"/>
            </c:ext>
          </c:extLst>
        </c:ser>
        <c:ser>
          <c:idx val="2"/>
          <c:order val="2"/>
          <c:tx>
            <c:strRef>
              <c:f>'B5.Usage'!$AB$5</c:f>
              <c:strCache>
                <c:ptCount val="1"/>
                <c:pt idx="0">
                  <c:v>HFC-134a</c:v>
                </c:pt>
              </c:strCache>
            </c:strRef>
          </c:tx>
          <c:spPr>
            <a:solidFill>
              <a:schemeClr val="accent3"/>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'B5.Usage'!$AB$72:$AB$83</c:f>
              <c:numCache>
                <c:formatCode>#,##0</c:formatCode>
                <c:ptCount val="12"/>
                <c:pt idx="0">
                  <c:v>13.522172826082949</c:v>
                </c:pt>
                <c:pt idx="1">
                  <c:v>13.52217054851211</c:v>
                </c:pt>
                <c:pt idx="2">
                  <c:v>13.522149829589383</c:v>
                </c:pt>
                <c:pt idx="3">
                  <c:v>13.52200223254586</c:v>
                </c:pt>
                <c:pt idx="4">
                  <c:v>13.521177235651155</c:v>
                </c:pt>
                <c:pt idx="5">
                  <c:v>13.517543564728944</c:v>
                </c:pt>
                <c:pt idx="6">
                  <c:v>13.504813031845256</c:v>
                </c:pt>
                <c:pt idx="7">
                  <c:v>13.468621400369454</c:v>
                </c:pt>
                <c:pt idx="8">
                  <c:v>13.381942753153858</c:v>
                </c:pt>
                <c:pt idx="9">
                  <c:v>13.197258474941066</c:v>
                </c:pt>
                <c:pt idx="10">
                  <c:v>12.830883306066267</c:v>
                </c:pt>
                <c:pt idx="11">
                  <c:v>12.155574445037082</c:v>
                </c:pt>
              </c:numCache>
            </c:numRef>
          </c:val>
          <c:extLst>
            <c:ext xmlns:c16="http://schemas.microsoft.com/office/drawing/2014/chart" uri="{C3380CC4-5D6E-409C-BE32-E72D297353CC}">
              <c16:uniqueId val="{00000002-A6A5-40B5-9265-3E71B5DB5E94}"/>
            </c:ext>
          </c:extLst>
        </c:ser>
        <c:ser>
          <c:idx val="3"/>
          <c:order val="3"/>
          <c:tx>
            <c:strRef>
              <c:f>'B5.Usage'!$AC$5</c:f>
              <c:strCache>
                <c:ptCount val="1"/>
                <c:pt idx="0">
                  <c:v>HFC-404A</c:v>
                </c:pt>
              </c:strCache>
            </c:strRef>
          </c:tx>
          <c:spPr>
            <a:solidFill>
              <a:schemeClr val="accent4"/>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'B5.Usage'!$AC$72:$AC$83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A6A5-40B5-9265-3E71B5DB5E94}"/>
            </c:ext>
          </c:extLst>
        </c:ser>
        <c:ser>
          <c:idx val="4"/>
          <c:order val="4"/>
          <c:tx>
            <c:strRef>
              <c:f>'B5.Usage'!$AD$5</c:f>
              <c:strCache>
                <c:ptCount val="1"/>
                <c:pt idx="0">
                  <c:v>HFC-410A</c:v>
                </c:pt>
              </c:strCache>
            </c:strRef>
          </c:tx>
          <c:spPr>
            <a:solidFill>
              <a:schemeClr val="accent5"/>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'B5.Usage'!$AD$72:$AD$83</c:f>
              <c:numCache>
                <c:formatCode>#,##0</c:formatCode>
                <c:ptCount val="12"/>
                <c:pt idx="0">
                  <c:v>508879.54519393027</c:v>
                </c:pt>
                <c:pt idx="1">
                  <c:v>529448.82504693849</c:v>
                </c:pt>
                <c:pt idx="2">
                  <c:v>534215.4647205337</c:v>
                </c:pt>
                <c:pt idx="3">
                  <c:v>535166.87499752943</c:v>
                </c:pt>
                <c:pt idx="4">
                  <c:v>532635.95517124562</c:v>
                </c:pt>
                <c:pt idx="5">
                  <c:v>526601.39984863612</c:v>
                </c:pt>
                <c:pt idx="6">
                  <c:v>517195.15774861857</c:v>
                </c:pt>
                <c:pt idx="7">
                  <c:v>504493.38394264068</c:v>
                </c:pt>
                <c:pt idx="8">
                  <c:v>488748.31153739314</c:v>
                </c:pt>
                <c:pt idx="9">
                  <c:v>470094.05603089201</c:v>
                </c:pt>
                <c:pt idx="10">
                  <c:v>448574.26113919518</c:v>
                </c:pt>
                <c:pt idx="11">
                  <c:v>424469.10916234861</c:v>
                </c:pt>
              </c:numCache>
            </c:numRef>
          </c:val>
          <c:extLst>
            <c:ext xmlns:c16="http://schemas.microsoft.com/office/drawing/2014/chart" uri="{C3380CC4-5D6E-409C-BE32-E72D297353CC}">
              <c16:uniqueId val="{00000004-A6A5-40B5-9265-3E71B5DB5E94}"/>
            </c:ext>
          </c:extLst>
        </c:ser>
        <c:ser>
          <c:idx val="5"/>
          <c:order val="5"/>
          <c:tx>
            <c:strRef>
              <c:f>'B5.Usage'!$AE$5</c:f>
              <c:strCache>
                <c:ptCount val="1"/>
                <c:pt idx="0">
                  <c:v>HFC-407C</c:v>
                </c:pt>
              </c:strCache>
            </c:strRef>
          </c:tx>
          <c:spPr>
            <a:solidFill>
              <a:schemeClr val="accent6"/>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'B5.Usage'!$AE$72:$AE$83</c:f>
              <c:numCache>
                <c:formatCode>#,##0</c:formatCode>
                <c:ptCount val="12"/>
                <c:pt idx="0">
                  <c:v>96249.253247901681</c:v>
                </c:pt>
                <c:pt idx="1">
                  <c:v>87228.583430722443</c:v>
                </c:pt>
                <c:pt idx="2">
                  <c:v>78098.595938847458</c:v>
                </c:pt>
                <c:pt idx="3">
                  <c:v>69132.974623038579</c:v>
                </c:pt>
                <c:pt idx="4">
                  <c:v>59629.68425840867</c:v>
                </c:pt>
                <c:pt idx="5">
                  <c:v>49630.187885411964</c:v>
                </c:pt>
                <c:pt idx="6">
                  <c:v>39148.105469992151</c:v>
                </c:pt>
                <c:pt idx="7">
                  <c:v>34291.177929982092</c:v>
                </c:pt>
                <c:pt idx="8">
                  <c:v>29316.544151679529</c:v>
                </c:pt>
                <c:pt idx="9">
                  <c:v>24149.934322809346</c:v>
                </c:pt>
                <c:pt idx="10">
                  <c:v>18719.21590292154</c:v>
                </c:pt>
                <c:pt idx="11">
                  <c:v>12999.272086226911</c:v>
                </c:pt>
              </c:numCache>
            </c:numRef>
          </c:val>
          <c:extLst>
            <c:ext xmlns:c16="http://schemas.microsoft.com/office/drawing/2014/chart" uri="{C3380CC4-5D6E-409C-BE32-E72D297353CC}">
              <c16:uniqueId val="{00000005-A6A5-40B5-9265-3E71B5DB5E94}"/>
            </c:ext>
          </c:extLst>
        </c:ser>
        <c:ser>
          <c:idx val="6"/>
          <c:order val="6"/>
          <c:tx>
            <c:strRef>
              <c:f>'B5.Usage'!$AF$5</c:f>
              <c:strCache>
                <c:ptCount val="1"/>
                <c:pt idx="0">
                  <c:v>HFC-32</c:v>
                </c:pt>
              </c:strCache>
            </c:strRef>
          </c:tx>
          <c:spPr>
            <a:solidFill>
              <a:schemeClr val="accent1">
                <a:lumMod val="60000"/>
              </a:schemeClr>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'B5.Usage'!$AF$72:$AF$83</c:f>
              <c:numCache>
                <c:formatCode>#,##0</c:formatCode>
                <c:ptCount val="12"/>
                <c:pt idx="0">
                  <c:v>9650.2119561772633</c:v>
                </c:pt>
                <c:pt idx="1">
                  <c:v>14220.622481785955</c:v>
                </c:pt>
                <c:pt idx="2">
                  <c:v>28848.36054475066</c:v>
                </c:pt>
                <c:pt idx="3">
                  <c:v>44792.307808673155</c:v>
                </c:pt>
                <c:pt idx="4">
                  <c:v>62308.481981957615</c:v>
                </c:pt>
                <c:pt idx="5">
                  <c:v>81452.84828685956</c:v>
                </c:pt>
                <c:pt idx="6">
                  <c:v>102283.99134401081</c:v>
                </c:pt>
                <c:pt idx="7">
                  <c:v>124294.37544259633</c:v>
                </c:pt>
                <c:pt idx="8">
                  <c:v>147881.37393780594</c:v>
                </c:pt>
                <c:pt idx="9">
                  <c:v>173100.63644868654</c:v>
                </c:pt>
                <c:pt idx="10">
                  <c:v>200005.85457298392</c:v>
                </c:pt>
                <c:pt idx="11">
                  <c:v>228640.90847165883</c:v>
                </c:pt>
              </c:numCache>
            </c:numRef>
          </c:val>
          <c:extLst>
            <c:ext xmlns:c16="http://schemas.microsoft.com/office/drawing/2014/chart" uri="{C3380CC4-5D6E-409C-BE32-E72D297353CC}">
              <c16:uniqueId val="{00000006-A6A5-40B5-9265-3E71B5DB5E94}"/>
            </c:ext>
          </c:extLst>
        </c:ser>
        <c:ser>
          <c:idx val="7"/>
          <c:order val="7"/>
          <c:tx>
            <c:strRef>
              <c:f>'B5.Usage'!$AG$5</c:f>
              <c:strCache>
                <c:ptCount val="1"/>
                <c:pt idx="0">
                  <c:v>HFC-Mix</c:v>
                </c:pt>
              </c:strCache>
            </c:strRef>
          </c:tx>
          <c:spPr>
            <a:solidFill>
              <a:schemeClr val="accent2">
                <a:lumMod val="60000"/>
              </a:schemeClr>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'B5.Usage'!$AG$72:$AG$83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A6A5-40B5-9265-3E71B5DB5E94}"/>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'B5.Usage'!$AH$72:$AH$83</c:f>
              <c:numCache>
                <c:formatCode>#,##0</c:formatCode>
                <c:ptCount val="12"/>
                <c:pt idx="0">
                  <c:v>68357.142857142855</c:v>
                </c:pt>
                <c:pt idx="1">
                  <c:v>62142.857142857145</c:v>
                </c:pt>
                <c:pt idx="2">
                  <c:v>55928.571428571428</c:v>
                </c:pt>
                <c:pt idx="3">
                  <c:v>49714.285714285717</c:v>
                </c:pt>
                <c:pt idx="4">
                  <c:v>43500</c:v>
                </c:pt>
                <c:pt idx="5">
                  <c:v>37285.71428571429</c:v>
                </c:pt>
                <c:pt idx="6">
                  <c:v>31071.428571428565</c:v>
                </c:pt>
                <c:pt idx="7">
                  <c:v>24857.142857142855</c:v>
                </c:pt>
                <c:pt idx="8">
                  <c:v>18642.857142857145</c:v>
                </c:pt>
                <c:pt idx="9">
                  <c:v>12428.571428571435</c:v>
                </c:pt>
                <c:pt idx="10">
                  <c:v>6214.2857142857101</c:v>
                </c:pt>
                <c:pt idx="11">
                  <c:v>0</c:v>
                </c:pt>
              </c:numCache>
            </c:numRef>
          </c:val>
          <c:extLst>
            <c:ext xmlns:c16="http://schemas.microsoft.com/office/drawing/2014/chart" uri="{C3380CC4-5D6E-409C-BE32-E72D297353CC}">
              <c16:uniqueId val="{00000008-A6A5-40B5-9265-3E71B5DB5E94}"/>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'B5.Usage'!$AI$72:$AI$83</c:f>
              <c:numCache>
                <c:formatCode>#,##0</c:formatCode>
                <c:ptCount val="12"/>
                <c:pt idx="0">
                  <c:v>0</c:v>
                </c:pt>
                <c:pt idx="1">
                  <c:v>0</c:v>
                </c:pt>
                <c:pt idx="2">
                  <c:v>8276.2436511430551</c:v>
                </c:pt>
                <c:pt idx="3">
                  <c:v>17165.549545673064</c:v>
                </c:pt>
                <c:pt idx="4">
                  <c:v>26688.555728987543</c:v>
                </c:pt>
                <c:pt idx="5">
                  <c:v>36866.844718553417</c:v>
                </c:pt>
                <c:pt idx="6">
                  <c:v>47722.993224931568</c:v>
                </c:pt>
                <c:pt idx="7">
                  <c:v>59368.673001236311</c:v>
                </c:pt>
                <c:pt idx="8">
                  <c:v>71789.590435119957</c:v>
                </c:pt>
                <c:pt idx="9">
                  <c:v>85013.204646701997</c:v>
                </c:pt>
                <c:pt idx="10">
                  <c:v>99068.131298913475</c:v>
                </c:pt>
                <c:pt idx="11">
                  <c:v>113983.96329884461</c:v>
                </c:pt>
              </c:numCache>
            </c:numRef>
          </c:val>
          <c:extLst>
            <c:ext xmlns:c16="http://schemas.microsoft.com/office/drawing/2014/chart" uri="{C3380CC4-5D6E-409C-BE32-E72D297353CC}">
              <c16:uniqueId val="{00000009-A6A5-40B5-9265-3E71B5DB5E94}"/>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'B5.Usage'!$Y$72:$Y$83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'B5.Usage'!$AJ$72:$AJ$83</c:f>
              <c:numCache>
                <c:formatCode>#,##0</c:formatCode>
                <c:ptCount val="12"/>
                <c:pt idx="0">
                  <c:v>30.328034985799775</c:v>
                </c:pt>
                <c:pt idx="1">
                  <c:v>44.674609717593967</c:v>
                </c:pt>
                <c:pt idx="2">
                  <c:v>64.913604053088505</c:v>
                </c:pt>
                <c:pt idx="3">
                  <c:v>91.249928024348691</c:v>
                </c:pt>
                <c:pt idx="4">
                  <c:v>123.80882616182882</c:v>
                </c:pt>
                <c:pt idx="5">
                  <c:v>162.71512749260839</c:v>
                </c:pt>
                <c:pt idx="6">
                  <c:v>208.09127686705548</c:v>
                </c:pt>
                <c:pt idx="7">
                  <c:v>302.72180167038852</c:v>
                </c:pt>
                <c:pt idx="8">
                  <c:v>447.46388011784109</c:v>
                </c:pt>
                <c:pt idx="9">
                  <c:v>643.17646179680264</c:v>
                </c:pt>
                <c:pt idx="10">
                  <c:v>890.72718177493778</c:v>
                </c:pt>
                <c:pt idx="11">
                  <c:v>1000.6778185506394</c:v>
                </c:pt>
              </c:numCache>
            </c:numRef>
          </c:val>
          <c:extLst>
            <c:ext xmlns:c16="http://schemas.microsoft.com/office/drawing/2014/chart" uri="{C3380CC4-5D6E-409C-BE32-E72D297353CC}">
              <c16:uniqueId val="{0000000A-A6A5-40B5-9265-3E71B5DB5E94}"/>
            </c:ext>
          </c:extLst>
        </c:ser>
        <c:dLbls>
          <c:showLegendKey val="0"/>
          <c:showVal val="0"/>
          <c:showCatName val="0"/>
          <c:showSerName val="0"/>
          <c:showPercent val="0"/>
          <c:showBubbleSize val="0"/>
        </c:dLbls>
        <c:axId val="2129527952"/>
        <c:axId val="2129530704"/>
      </c:areaChart>
      <c:catAx>
        <c:axId val="212952795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530704"/>
        <c:crosses val="autoZero"/>
        <c:auto val="1"/>
        <c:lblAlgn val="ctr"/>
        <c:lblOffset val="100"/>
        <c:noMultiLvlLbl val="0"/>
      </c:catAx>
      <c:valAx>
        <c:axId val="2129530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52795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'B5.Usage'!$AN$72:$AN$83</c:f>
              <c:numCache>
                <c:formatCode>#,##0.000</c:formatCode>
                <c:ptCount val="12"/>
                <c:pt idx="0">
                  <c:v>0.12542694501271889</c:v>
                </c:pt>
                <c:pt idx="1">
                  <c:v>0.10299592234752597</c:v>
                </c:pt>
                <c:pt idx="2">
                  <c:v>8.1229342088942516E-2</c:v>
                </c:pt>
                <c:pt idx="3">
                  <c:v>6.1365950759526319E-2</c:v>
                </c:pt>
                <c:pt idx="4">
                  <c:v>4.4391917555040135E-2</c:v>
                </c:pt>
                <c:pt idx="5">
                  <c:v>3.0761523601766427E-2</c:v>
                </c:pt>
                <c:pt idx="6">
                  <c:v>2.0406025384284834E-2</c:v>
                </c:pt>
                <c:pt idx="7">
                  <c:v>1.292909677336934E-2</c:v>
                </c:pt>
                <c:pt idx="8">
                  <c:v>7.7987133363293763E-3</c:v>
                </c:pt>
                <c:pt idx="9">
                  <c:v>4.4613327890628161E-3</c:v>
                </c:pt>
                <c:pt idx="10">
                  <c:v>2.4068207119526059E-3</c:v>
                </c:pt>
                <c:pt idx="11">
                  <c:v>1.2122596177572349E-3</c:v>
                </c:pt>
              </c:numCache>
            </c:numRef>
          </c:val>
          <c:extLst>
            <c:ext xmlns:c16="http://schemas.microsoft.com/office/drawing/2014/chart" uri="{C3380CC4-5D6E-409C-BE32-E72D297353CC}">
              <c16:uniqueId val="{00000000-5C0A-44FA-A6F0-132B30B8580C}"/>
            </c:ext>
          </c:extLst>
        </c:ser>
        <c:ser>
          <c:idx val="1"/>
          <c:order val="1"/>
          <c:tx>
            <c:strRef>
              <c:f>'B5.Usage'!$AO$5</c:f>
              <c:strCache>
                <c:ptCount val="1"/>
                <c:pt idx="0">
                  <c:v>HCFC-123</c:v>
                </c:pt>
              </c:strCache>
            </c:strRef>
          </c:tx>
          <c:spPr>
            <a:solidFill>
              <a:schemeClr val="accent2"/>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'B5.Usage'!$AO$72:$AO$83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C0A-44FA-A6F0-132B30B8580C}"/>
            </c:ext>
          </c:extLst>
        </c:ser>
        <c:ser>
          <c:idx val="2"/>
          <c:order val="2"/>
          <c:tx>
            <c:strRef>
              <c:f>'B5.Usage'!$AP$5</c:f>
              <c:strCache>
                <c:ptCount val="1"/>
                <c:pt idx="0">
                  <c:v>HFC-134a</c:v>
                </c:pt>
              </c:strCache>
            </c:strRef>
          </c:tx>
          <c:spPr>
            <a:solidFill>
              <a:schemeClr val="accent3"/>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'B5.Usage'!$AP$72:$AP$83</c:f>
              <c:numCache>
                <c:formatCode>#,##0.000</c:formatCode>
                <c:ptCount val="12"/>
                <c:pt idx="0">
                  <c:v>1.9336707141298617E-5</c:v>
                </c:pt>
                <c:pt idx="1">
                  <c:v>1.9336703884372317E-5</c:v>
                </c:pt>
                <c:pt idx="2">
                  <c:v>1.9336674256312817E-5</c:v>
                </c:pt>
                <c:pt idx="3">
                  <c:v>1.933646319254058E-5</c:v>
                </c:pt>
                <c:pt idx="4">
                  <c:v>1.9335283446981154E-5</c:v>
                </c:pt>
                <c:pt idx="5">
                  <c:v>1.9330087297562391E-5</c:v>
                </c:pt>
                <c:pt idx="6">
                  <c:v>1.9311882635538718E-5</c:v>
                </c:pt>
                <c:pt idx="7">
                  <c:v>1.9260128602528321E-5</c:v>
                </c:pt>
                <c:pt idx="8">
                  <c:v>1.9136178137010017E-5</c:v>
                </c:pt>
                <c:pt idx="9">
                  <c:v>1.8872079619165724E-5</c:v>
                </c:pt>
                <c:pt idx="10">
                  <c:v>1.8348163127674761E-5</c:v>
                </c:pt>
                <c:pt idx="11">
                  <c:v>1.7382471456403028E-5</c:v>
                </c:pt>
              </c:numCache>
            </c:numRef>
          </c:val>
          <c:extLst>
            <c:ext xmlns:c16="http://schemas.microsoft.com/office/drawing/2014/chart" uri="{C3380CC4-5D6E-409C-BE32-E72D297353CC}">
              <c16:uniqueId val="{00000002-5C0A-44FA-A6F0-132B30B8580C}"/>
            </c:ext>
          </c:extLst>
        </c:ser>
        <c:ser>
          <c:idx val="3"/>
          <c:order val="3"/>
          <c:tx>
            <c:strRef>
              <c:f>'B5.Usage'!$AQ$5</c:f>
              <c:strCache>
                <c:ptCount val="1"/>
                <c:pt idx="0">
                  <c:v>HFC-404A</c:v>
                </c:pt>
              </c:strCache>
            </c:strRef>
          </c:tx>
          <c:spPr>
            <a:solidFill>
              <a:schemeClr val="accent4"/>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'B5.Usage'!$AQ$72:$AQ$83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C0A-44FA-A6F0-132B30B8580C}"/>
            </c:ext>
          </c:extLst>
        </c:ser>
        <c:ser>
          <c:idx val="4"/>
          <c:order val="4"/>
          <c:tx>
            <c:strRef>
              <c:f>'B5.Usage'!$AR$5</c:f>
              <c:strCache>
                <c:ptCount val="1"/>
                <c:pt idx="0">
                  <c:v>HFC-410A</c:v>
                </c:pt>
              </c:strCache>
            </c:strRef>
          </c:tx>
          <c:spPr>
            <a:solidFill>
              <a:schemeClr val="accent5"/>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'B5.Usage'!$AR$72:$AR$83</c:f>
              <c:numCache>
                <c:formatCode>#,##0.000</c:formatCode>
                <c:ptCount val="12"/>
                <c:pt idx="0">
                  <c:v>1.0625404903649265</c:v>
                </c:pt>
                <c:pt idx="1">
                  <c:v>1.1054891466980077</c:v>
                </c:pt>
                <c:pt idx="2">
                  <c:v>1.1154418903364745</c:v>
                </c:pt>
                <c:pt idx="3">
                  <c:v>1.1174284349948416</c:v>
                </c:pt>
                <c:pt idx="4">
                  <c:v>1.1121438743975609</c:v>
                </c:pt>
                <c:pt idx="5">
                  <c:v>1.0995437228839522</c:v>
                </c:pt>
                <c:pt idx="6">
                  <c:v>1.0799034893791155</c:v>
                </c:pt>
                <c:pt idx="7">
                  <c:v>1.0533821856722336</c:v>
                </c:pt>
                <c:pt idx="8">
                  <c:v>1.0205064744900769</c:v>
                </c:pt>
                <c:pt idx="9">
                  <c:v>0.98155638899250253</c:v>
                </c:pt>
                <c:pt idx="10">
                  <c:v>0.93662305725863959</c:v>
                </c:pt>
                <c:pt idx="11">
                  <c:v>0.88629149993098388</c:v>
                </c:pt>
              </c:numCache>
            </c:numRef>
          </c:val>
          <c:extLst>
            <c:ext xmlns:c16="http://schemas.microsoft.com/office/drawing/2014/chart" uri="{C3380CC4-5D6E-409C-BE32-E72D297353CC}">
              <c16:uniqueId val="{00000004-5C0A-44FA-A6F0-132B30B8580C}"/>
            </c:ext>
          </c:extLst>
        </c:ser>
        <c:ser>
          <c:idx val="5"/>
          <c:order val="5"/>
          <c:tx>
            <c:strRef>
              <c:f>'B5.Usage'!$AS$5</c:f>
              <c:strCache>
                <c:ptCount val="1"/>
                <c:pt idx="0">
                  <c:v>HFC-407C</c:v>
                </c:pt>
              </c:strCache>
            </c:strRef>
          </c:tx>
          <c:spPr>
            <a:solidFill>
              <a:schemeClr val="accent6"/>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'B5.Usage'!$AS$72:$AS$83</c:f>
              <c:numCache>
                <c:formatCode>#,##0.000</c:formatCode>
                <c:ptCount val="12"/>
                <c:pt idx="0">
                  <c:v>0.17074617526177757</c:v>
                </c:pt>
                <c:pt idx="1">
                  <c:v>0.15474350700610162</c:v>
                </c:pt>
                <c:pt idx="2">
                  <c:v>0.13854690919551541</c:v>
                </c:pt>
                <c:pt idx="3">
                  <c:v>0.12264189698127043</c:v>
                </c:pt>
                <c:pt idx="4">
                  <c:v>0.10578305987441698</c:v>
                </c:pt>
                <c:pt idx="5">
                  <c:v>8.8043953308720821E-2</c:v>
                </c:pt>
                <c:pt idx="6">
                  <c:v>6.9448739103766088E-2</c:v>
                </c:pt>
                <c:pt idx="7">
                  <c:v>6.0832549647788232E-2</c:v>
                </c:pt>
                <c:pt idx="8">
                  <c:v>5.2007549325079484E-2</c:v>
                </c:pt>
                <c:pt idx="9">
                  <c:v>4.2841983488663776E-2</c:v>
                </c:pt>
                <c:pt idx="10">
                  <c:v>3.3207889011782808E-2</c:v>
                </c:pt>
                <c:pt idx="11">
                  <c:v>2.3060708680966543E-2</c:v>
                </c:pt>
              </c:numCache>
            </c:numRef>
          </c:val>
          <c:extLst>
            <c:ext xmlns:c16="http://schemas.microsoft.com/office/drawing/2014/chart" uri="{C3380CC4-5D6E-409C-BE32-E72D297353CC}">
              <c16:uniqueId val="{00000005-5C0A-44FA-A6F0-132B30B8580C}"/>
            </c:ext>
          </c:extLst>
        </c:ser>
        <c:ser>
          <c:idx val="6"/>
          <c:order val="6"/>
          <c:tx>
            <c:strRef>
              <c:f>'B5.Usage'!$AT$5</c:f>
              <c:strCache>
                <c:ptCount val="1"/>
                <c:pt idx="0">
                  <c:v>HFC-32</c:v>
                </c:pt>
              </c:strCache>
            </c:strRef>
          </c:tx>
          <c:spPr>
            <a:solidFill>
              <a:schemeClr val="accent1">
                <a:lumMod val="60000"/>
              </a:schemeClr>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'B5.Usage'!$AT$72:$AT$83</c:f>
              <c:numCache>
                <c:formatCode>#,##0.000</c:formatCode>
                <c:ptCount val="12"/>
                <c:pt idx="0">
                  <c:v>6.5138930704196525E-3</c:v>
                </c:pt>
                <c:pt idx="1">
                  <c:v>9.5989201752055189E-3</c:v>
                </c:pt>
                <c:pt idx="2">
                  <c:v>1.9472643367706693E-2</c:v>
                </c:pt>
                <c:pt idx="3">
                  <c:v>3.0234807770854379E-2</c:v>
                </c:pt>
                <c:pt idx="4">
                  <c:v>4.2058225337821387E-2</c:v>
                </c:pt>
                <c:pt idx="5">
                  <c:v>5.4980672593630202E-2</c:v>
                </c:pt>
                <c:pt idx="6">
                  <c:v>6.904169415720729E-2</c:v>
                </c:pt>
                <c:pt idx="7">
                  <c:v>8.389870342375251E-2</c:v>
                </c:pt>
                <c:pt idx="8">
                  <c:v>9.981992740801901E-2</c:v>
                </c:pt>
                <c:pt idx="9">
                  <c:v>0.11684292960286341</c:v>
                </c:pt>
                <c:pt idx="10">
                  <c:v>0.13500395183676417</c:v>
                </c:pt>
                <c:pt idx="11">
                  <c:v>0.15433261321836972</c:v>
                </c:pt>
              </c:numCache>
            </c:numRef>
          </c:val>
          <c:extLst>
            <c:ext xmlns:c16="http://schemas.microsoft.com/office/drawing/2014/chart" uri="{C3380CC4-5D6E-409C-BE32-E72D297353CC}">
              <c16:uniqueId val="{00000006-5C0A-44FA-A6F0-132B30B8580C}"/>
            </c:ext>
          </c:extLst>
        </c:ser>
        <c:ser>
          <c:idx val="7"/>
          <c:order val="7"/>
          <c:tx>
            <c:strRef>
              <c:f>'B5.Usage'!$AU$5</c:f>
              <c:strCache>
                <c:ptCount val="1"/>
                <c:pt idx="0">
                  <c:v>HFC-Mix</c:v>
                </c:pt>
              </c:strCache>
            </c:strRef>
          </c:tx>
          <c:spPr>
            <a:solidFill>
              <a:schemeClr val="accent2">
                <a:lumMod val="60000"/>
              </a:schemeClr>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'B5.Usage'!$AU$72:$AU$83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C0A-44FA-A6F0-132B30B8580C}"/>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'B5.Usage'!$AV$72:$AV$83</c:f>
              <c:numCache>
                <c:formatCode>#,##0.000</c:formatCode>
                <c:ptCount val="12"/>
                <c:pt idx="0">
                  <c:v>0.10253571428571429</c:v>
                </c:pt>
                <c:pt idx="1">
                  <c:v>9.3214285714285722E-2</c:v>
                </c:pt>
                <c:pt idx="2">
                  <c:v>8.389285714285713E-2</c:v>
                </c:pt>
                <c:pt idx="3">
                  <c:v>7.457142857142858E-2</c:v>
                </c:pt>
                <c:pt idx="4">
                  <c:v>6.5250000000000002E-2</c:v>
                </c:pt>
                <c:pt idx="5">
                  <c:v>5.5928571428571432E-2</c:v>
                </c:pt>
                <c:pt idx="6">
                  <c:v>4.6607142857142854E-2</c:v>
                </c:pt>
                <c:pt idx="7">
                  <c:v>3.7285714285714283E-2</c:v>
                </c:pt>
                <c:pt idx="8">
                  <c:v>2.7964285714285716E-2</c:v>
                </c:pt>
                <c:pt idx="9">
                  <c:v>1.8642857142857152E-2</c:v>
                </c:pt>
                <c:pt idx="10">
                  <c:v>9.3214285714285656E-3</c:v>
                </c:pt>
                <c:pt idx="11">
                  <c:v>0</c:v>
                </c:pt>
              </c:numCache>
            </c:numRef>
          </c:val>
          <c:extLst>
            <c:ext xmlns:c16="http://schemas.microsoft.com/office/drawing/2014/chart" uri="{C3380CC4-5D6E-409C-BE32-E72D297353CC}">
              <c16:uniqueId val="{00000008-5C0A-44FA-A6F0-132B30B8580C}"/>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'B5.Usage'!$AW$72:$AW$83</c:f>
              <c:numCache>
                <c:formatCode>#,##0.000</c:formatCode>
                <c:ptCount val="12"/>
                <c:pt idx="0">
                  <c:v>0</c:v>
                </c:pt>
                <c:pt idx="1">
                  <c:v>0</c:v>
                </c:pt>
                <c:pt idx="2">
                  <c:v>4.1381218255715276E-3</c:v>
                </c:pt>
                <c:pt idx="3">
                  <c:v>8.5827747728365322E-3</c:v>
                </c:pt>
                <c:pt idx="4">
                  <c:v>1.3344277864493772E-2</c:v>
                </c:pt>
                <c:pt idx="5">
                  <c:v>1.8433422359276707E-2</c:v>
                </c:pt>
                <c:pt idx="6">
                  <c:v>2.3861496612465782E-2</c:v>
                </c:pt>
                <c:pt idx="7">
                  <c:v>2.9684336500618157E-2</c:v>
                </c:pt>
                <c:pt idx="8">
                  <c:v>3.5894795217559977E-2</c:v>
                </c:pt>
                <c:pt idx="9">
                  <c:v>4.2506602323350996E-2</c:v>
                </c:pt>
                <c:pt idx="10">
                  <c:v>4.9534065649456741E-2</c:v>
                </c:pt>
                <c:pt idx="11">
                  <c:v>5.6991981649422305E-2</c:v>
                </c:pt>
              </c:numCache>
            </c:numRef>
          </c:val>
          <c:extLst>
            <c:ext xmlns:c16="http://schemas.microsoft.com/office/drawing/2014/chart" uri="{C3380CC4-5D6E-409C-BE32-E72D297353CC}">
              <c16:uniqueId val="{00000009-5C0A-44FA-A6F0-132B30B8580C}"/>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'B5.Usage'!$AM$72:$AM$83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'B5.Usage'!$AX$72:$AX$83</c:f>
              <c:numCache>
                <c:formatCode>#,##0.000</c:formatCode>
                <c:ptCount val="12"/>
                <c:pt idx="0">
                  <c:v>1.2131213994319911E-7</c:v>
                </c:pt>
                <c:pt idx="1">
                  <c:v>1.7869843887037586E-7</c:v>
                </c:pt>
                <c:pt idx="2">
                  <c:v>2.5965441621235402E-7</c:v>
                </c:pt>
                <c:pt idx="3">
                  <c:v>3.6499971209739477E-7</c:v>
                </c:pt>
                <c:pt idx="4">
                  <c:v>4.9523530464731528E-7</c:v>
                </c:pt>
                <c:pt idx="5">
                  <c:v>6.5086050997043356E-7</c:v>
                </c:pt>
                <c:pt idx="6">
                  <c:v>8.3236510746822194E-7</c:v>
                </c:pt>
                <c:pt idx="7">
                  <c:v>1.2108872066815541E-6</c:v>
                </c:pt>
                <c:pt idx="8">
                  <c:v>1.7898555204713643E-6</c:v>
                </c:pt>
                <c:pt idx="9">
                  <c:v>2.5727058471872105E-6</c:v>
                </c:pt>
                <c:pt idx="10">
                  <c:v>3.5629087270997511E-6</c:v>
                </c:pt>
                <c:pt idx="11">
                  <c:v>4.0027112742025576E-6</c:v>
                </c:pt>
              </c:numCache>
            </c:numRef>
          </c:val>
          <c:extLst>
            <c:ext xmlns:c16="http://schemas.microsoft.com/office/drawing/2014/chart" uri="{C3380CC4-5D6E-409C-BE32-E72D297353CC}">
              <c16:uniqueId val="{0000000A-5C0A-44FA-A6F0-132B30B8580C}"/>
            </c:ext>
          </c:extLst>
        </c:ser>
        <c:dLbls>
          <c:showLegendKey val="0"/>
          <c:showVal val="0"/>
          <c:showCatName val="0"/>
          <c:showSerName val="0"/>
          <c:showPercent val="0"/>
          <c:showBubbleSize val="0"/>
        </c:dLbls>
        <c:axId val="2129591200"/>
        <c:axId val="2129593952"/>
      </c:areaChart>
      <c:catAx>
        <c:axId val="21295912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593952"/>
        <c:crosses val="autoZero"/>
        <c:auto val="1"/>
        <c:lblAlgn val="ctr"/>
        <c:lblOffset val="100"/>
        <c:noMultiLvlLbl val="0"/>
      </c:catAx>
      <c:valAx>
        <c:axId val="212959395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59120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'B5.Usage'!$Z$94:$Z$105</c:f>
              <c:numCache>
                <c:formatCode>#,##0</c:formatCode>
                <c:ptCount val="12"/>
                <c:pt idx="0">
                  <c:v>37101.273507997073</c:v>
                </c:pt>
                <c:pt idx="1">
                  <c:v>33118.975645179315</c:v>
                </c:pt>
                <c:pt idx="2">
                  <c:v>29573.749669610028</c:v>
                </c:pt>
                <c:pt idx="3">
                  <c:v>26396.331049495675</c:v>
                </c:pt>
                <c:pt idx="4">
                  <c:v>23485.002732911766</c:v>
                </c:pt>
                <c:pt idx="5">
                  <c:v>20748.895841910031</c:v>
                </c:pt>
                <c:pt idx="6">
                  <c:v>18142.647265333144</c:v>
                </c:pt>
                <c:pt idx="7">
                  <c:v>15669.25359007519</c:v>
                </c:pt>
                <c:pt idx="8">
                  <c:v>13352.958996300489</c:v>
                </c:pt>
                <c:pt idx="9">
                  <c:v>11210.28243345472</c:v>
                </c:pt>
                <c:pt idx="10">
                  <c:v>9241.955887407199</c:v>
                </c:pt>
                <c:pt idx="11">
                  <c:v>7442.056803492208</c:v>
                </c:pt>
              </c:numCache>
            </c:numRef>
          </c:val>
          <c:extLst>
            <c:ext xmlns:c16="http://schemas.microsoft.com/office/drawing/2014/chart" uri="{C3380CC4-5D6E-409C-BE32-E72D297353CC}">
              <c16:uniqueId val="{00000000-25F2-4E1A-95E9-1AE63B671CFD}"/>
            </c:ext>
          </c:extLst>
        </c:ser>
        <c:ser>
          <c:idx val="1"/>
          <c:order val="1"/>
          <c:tx>
            <c:strRef>
              <c:f>'B5.Usage'!$AA$5</c:f>
              <c:strCache>
                <c:ptCount val="1"/>
                <c:pt idx="0">
                  <c:v>HCFC-123</c:v>
                </c:pt>
              </c:strCache>
            </c:strRef>
          </c:tx>
          <c:spPr>
            <a:solidFill>
              <a:schemeClr val="accent2"/>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'B5.Usage'!$AA$94:$AA$105</c:f>
              <c:numCache>
                <c:formatCode>#,##0</c:formatCode>
                <c:ptCount val="12"/>
                <c:pt idx="0">
                  <c:v>2221.8063360249389</c:v>
                </c:pt>
                <c:pt idx="1">
                  <c:v>2131.80315330958</c:v>
                </c:pt>
                <c:pt idx="2">
                  <c:v>2043.9554733589337</c:v>
                </c:pt>
                <c:pt idx="3">
                  <c:v>1955.7867392135872</c:v>
                </c:pt>
                <c:pt idx="4">
                  <c:v>1864.3009541511251</c:v>
                </c:pt>
                <c:pt idx="5">
                  <c:v>1767.4418422174629</c:v>
                </c:pt>
                <c:pt idx="6">
                  <c:v>1665.0767636859737</c:v>
                </c:pt>
                <c:pt idx="7">
                  <c:v>1558.6368324292048</c:v>
                </c:pt>
                <c:pt idx="8">
                  <c:v>1449.7387167163413</c:v>
                </c:pt>
                <c:pt idx="9">
                  <c:v>1338.9487528706177</c:v>
                </c:pt>
                <c:pt idx="10">
                  <c:v>1225.4825668658932</c:v>
                </c:pt>
                <c:pt idx="11">
                  <c:v>1107.7934131515644</c:v>
                </c:pt>
              </c:numCache>
            </c:numRef>
          </c:val>
          <c:extLst>
            <c:ext xmlns:c16="http://schemas.microsoft.com/office/drawing/2014/chart" uri="{C3380CC4-5D6E-409C-BE32-E72D297353CC}">
              <c16:uniqueId val="{00000001-25F2-4E1A-95E9-1AE63B671CFD}"/>
            </c:ext>
          </c:extLst>
        </c:ser>
        <c:ser>
          <c:idx val="2"/>
          <c:order val="2"/>
          <c:tx>
            <c:strRef>
              <c:f>'B5.Usage'!$AB$5</c:f>
              <c:strCache>
                <c:ptCount val="1"/>
                <c:pt idx="0">
                  <c:v>HFC-134a</c:v>
                </c:pt>
              </c:strCache>
            </c:strRef>
          </c:tx>
          <c:spPr>
            <a:solidFill>
              <a:schemeClr val="accent3"/>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'B5.Usage'!$AB$94:$AB$105</c:f>
              <c:numCache>
                <c:formatCode>#,##0</c:formatCode>
                <c:ptCount val="12"/>
                <c:pt idx="0">
                  <c:v>279219.27593151497</c:v>
                </c:pt>
                <c:pt idx="1">
                  <c:v>274689.86853359779</c:v>
                </c:pt>
                <c:pt idx="2">
                  <c:v>267410.27674819285</c:v>
                </c:pt>
                <c:pt idx="3">
                  <c:v>259050.20869929995</c:v>
                </c:pt>
                <c:pt idx="4">
                  <c:v>249478.10625281179</c:v>
                </c:pt>
                <c:pt idx="5">
                  <c:v>238693.68378782511</c:v>
                </c:pt>
                <c:pt idx="6">
                  <c:v>226849.53209251849</c:v>
                </c:pt>
                <c:pt idx="7">
                  <c:v>209838.58993245877</c:v>
                </c:pt>
                <c:pt idx="8">
                  <c:v>190899.03636248107</c:v>
                </c:pt>
                <c:pt idx="9">
                  <c:v>170906.39176703061</c:v>
                </c:pt>
                <c:pt idx="10">
                  <c:v>149815.03878188372</c:v>
                </c:pt>
                <c:pt idx="11">
                  <c:v>127514.66975487067</c:v>
                </c:pt>
              </c:numCache>
            </c:numRef>
          </c:val>
          <c:extLst>
            <c:ext xmlns:c16="http://schemas.microsoft.com/office/drawing/2014/chart" uri="{C3380CC4-5D6E-409C-BE32-E72D297353CC}">
              <c16:uniqueId val="{00000002-25F2-4E1A-95E9-1AE63B671CFD}"/>
            </c:ext>
          </c:extLst>
        </c:ser>
        <c:ser>
          <c:idx val="3"/>
          <c:order val="3"/>
          <c:tx>
            <c:strRef>
              <c:f>'B5.Usage'!$AC$5</c:f>
              <c:strCache>
                <c:ptCount val="1"/>
                <c:pt idx="0">
                  <c:v>HFC-404A</c:v>
                </c:pt>
              </c:strCache>
            </c:strRef>
          </c:tx>
          <c:spPr>
            <a:solidFill>
              <a:schemeClr val="accent4"/>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'B5.Usage'!$AC$94:$AC$105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5F2-4E1A-95E9-1AE63B671CFD}"/>
            </c:ext>
          </c:extLst>
        </c:ser>
        <c:ser>
          <c:idx val="4"/>
          <c:order val="4"/>
          <c:tx>
            <c:strRef>
              <c:f>'B5.Usage'!$AD$5</c:f>
              <c:strCache>
                <c:ptCount val="1"/>
                <c:pt idx="0">
                  <c:v>HFC-410A</c:v>
                </c:pt>
              </c:strCache>
            </c:strRef>
          </c:tx>
          <c:spPr>
            <a:solidFill>
              <a:schemeClr val="accent5"/>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'B5.Usage'!$AD$94:$AD$105</c:f>
              <c:numCache>
                <c:formatCode>#,##0</c:formatCode>
                <c:ptCount val="12"/>
                <c:pt idx="0">
                  <c:v>8903.1441732259027</c:v>
                </c:pt>
                <c:pt idx="1">
                  <c:v>9338.7924853800396</c:v>
                </c:pt>
                <c:pt idx="2">
                  <c:v>9299.2237959944177</c:v>
                </c:pt>
                <c:pt idx="3">
                  <c:v>9182.960467298497</c:v>
                </c:pt>
                <c:pt idx="4">
                  <c:v>8989.1213122943172</c:v>
                </c:pt>
                <c:pt idx="5">
                  <c:v>8716.4808651406565</c:v>
                </c:pt>
                <c:pt idx="6">
                  <c:v>8363.4200410678095</c:v>
                </c:pt>
                <c:pt idx="7">
                  <c:v>8295.109014924903</c:v>
                </c:pt>
                <c:pt idx="8">
                  <c:v>8192.7991961696043</c:v>
                </c:pt>
                <c:pt idx="9">
                  <c:v>8050.9569339011296</c:v>
                </c:pt>
                <c:pt idx="10">
                  <c:v>7861.4303222416765</c:v>
                </c:pt>
                <c:pt idx="11">
                  <c:v>7614.2574028233294</c:v>
                </c:pt>
              </c:numCache>
            </c:numRef>
          </c:val>
          <c:extLst>
            <c:ext xmlns:c16="http://schemas.microsoft.com/office/drawing/2014/chart" uri="{C3380CC4-5D6E-409C-BE32-E72D297353CC}">
              <c16:uniqueId val="{00000004-25F2-4E1A-95E9-1AE63B671CFD}"/>
            </c:ext>
          </c:extLst>
        </c:ser>
        <c:ser>
          <c:idx val="5"/>
          <c:order val="5"/>
          <c:tx>
            <c:strRef>
              <c:f>'B5.Usage'!$AE$5</c:f>
              <c:strCache>
                <c:ptCount val="1"/>
                <c:pt idx="0">
                  <c:v>HFC-407C</c:v>
                </c:pt>
              </c:strCache>
            </c:strRef>
          </c:tx>
          <c:spPr>
            <a:solidFill>
              <a:schemeClr val="accent6"/>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'B5.Usage'!$AE$94:$AE$105</c:f>
              <c:numCache>
                <c:formatCode>#,##0</c:formatCode>
                <c:ptCount val="12"/>
                <c:pt idx="0">
                  <c:v>1974.9011315285156</c:v>
                </c:pt>
                <c:pt idx="1">
                  <c:v>2071.3318126040699</c:v>
                </c:pt>
                <c:pt idx="2">
                  <c:v>2051.7992524444562</c:v>
                </c:pt>
                <c:pt idx="3">
                  <c:v>2012.8016980970328</c:v>
                </c:pt>
                <c:pt idx="4">
                  <c:v>1954.1901764610989</c:v>
                </c:pt>
                <c:pt idx="5">
                  <c:v>1875.7102386129093</c:v>
                </c:pt>
                <c:pt idx="6">
                  <c:v>1776.9879936495449</c:v>
                </c:pt>
                <c:pt idx="7">
                  <c:v>1772.8784416270241</c:v>
                </c:pt>
                <c:pt idx="8">
                  <c:v>1766.0164665345687</c:v>
                </c:pt>
                <c:pt idx="9">
                  <c:v>1754.7631870722043</c:v>
                </c:pt>
                <c:pt idx="10">
                  <c:v>1736.7343754129231</c:v>
                </c:pt>
                <c:pt idx="11">
                  <c:v>1709.0277385615268</c:v>
                </c:pt>
              </c:numCache>
            </c:numRef>
          </c:val>
          <c:extLst>
            <c:ext xmlns:c16="http://schemas.microsoft.com/office/drawing/2014/chart" uri="{C3380CC4-5D6E-409C-BE32-E72D297353CC}">
              <c16:uniqueId val="{00000005-25F2-4E1A-95E9-1AE63B671CFD}"/>
            </c:ext>
          </c:extLst>
        </c:ser>
        <c:ser>
          <c:idx val="6"/>
          <c:order val="6"/>
          <c:tx>
            <c:strRef>
              <c:f>'B5.Usage'!$AF$5</c:f>
              <c:strCache>
                <c:ptCount val="1"/>
                <c:pt idx="0">
                  <c:v>HFC-32</c:v>
                </c:pt>
              </c:strCache>
            </c:strRef>
          </c:tx>
          <c:spPr>
            <a:solidFill>
              <a:schemeClr val="accent1">
                <a:lumMod val="60000"/>
              </a:schemeClr>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'B5.Usage'!$AF$94:$AF$105</c:f>
              <c:numCache>
                <c:formatCode>#,##0</c:formatCode>
                <c:ptCount val="12"/>
                <c:pt idx="0">
                  <c:v>368.71184243879958</c:v>
                </c:pt>
                <c:pt idx="1">
                  <c:v>638.73516728247205</c:v>
                </c:pt>
                <c:pt idx="2">
                  <c:v>1047.806126506734</c:v>
                </c:pt>
                <c:pt idx="3">
                  <c:v>1503.858352521944</c:v>
                </c:pt>
                <c:pt idx="4">
                  <c:v>2006.9083825231273</c:v>
                </c:pt>
                <c:pt idx="5">
                  <c:v>2556.9291726612028</c:v>
                </c:pt>
                <c:pt idx="6">
                  <c:v>3153.8493796575917</c:v>
                </c:pt>
                <c:pt idx="7">
                  <c:v>3204.549342953369</c:v>
                </c:pt>
                <c:pt idx="8">
                  <c:v>3735.2393850417066</c:v>
                </c:pt>
                <c:pt idx="9">
                  <c:v>4299.162395389023</c:v>
                </c:pt>
                <c:pt idx="10">
                  <c:v>4895.4750968927001</c:v>
                </c:pt>
                <c:pt idx="11">
                  <c:v>5523.2735429140412</c:v>
                </c:pt>
              </c:numCache>
            </c:numRef>
          </c:val>
          <c:extLst>
            <c:ext xmlns:c16="http://schemas.microsoft.com/office/drawing/2014/chart" uri="{C3380CC4-5D6E-409C-BE32-E72D297353CC}">
              <c16:uniqueId val="{00000006-25F2-4E1A-95E9-1AE63B671CFD}"/>
            </c:ext>
          </c:extLst>
        </c:ser>
        <c:ser>
          <c:idx val="7"/>
          <c:order val="7"/>
          <c:tx>
            <c:strRef>
              <c:f>'B5.Usage'!$AG$5</c:f>
              <c:strCache>
                <c:ptCount val="1"/>
                <c:pt idx="0">
                  <c:v>HFC-Mix</c:v>
                </c:pt>
              </c:strCache>
            </c:strRef>
          </c:tx>
          <c:spPr>
            <a:solidFill>
              <a:schemeClr val="accent2">
                <a:lumMod val="60000"/>
              </a:schemeClr>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'B5.Usage'!$AG$94:$AG$105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5F2-4E1A-95E9-1AE63B671CFD}"/>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'B5.Usage'!$AH$94:$AH$105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5F2-4E1A-95E9-1AE63B671CFD}"/>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'B5.Usage'!$AI$94:$AI$105</c:f>
              <c:numCache>
                <c:formatCode>#,##0</c:formatCode>
                <c:ptCount val="12"/>
                <c:pt idx="0">
                  <c:v>1123.9113435495931</c:v>
                </c:pt>
                <c:pt idx="1">
                  <c:v>1911.2714117315029</c:v>
                </c:pt>
                <c:pt idx="2">
                  <c:v>2823.0387661016357</c:v>
                </c:pt>
                <c:pt idx="3">
                  <c:v>3910.1193692761917</c:v>
                </c:pt>
                <c:pt idx="4">
                  <c:v>5174.6840479478396</c:v>
                </c:pt>
                <c:pt idx="5">
                  <c:v>6618.5954457780717</c:v>
                </c:pt>
                <c:pt idx="6">
                  <c:v>8243.3965730190703</c:v>
                </c:pt>
                <c:pt idx="7">
                  <c:v>10223.871815952953</c:v>
                </c:pt>
                <c:pt idx="8">
                  <c:v>12465.796998341455</c:v>
                </c:pt>
                <c:pt idx="9">
                  <c:v>14969.838915625221</c:v>
                </c:pt>
                <c:pt idx="10">
                  <c:v>17736.108940573795</c:v>
                </c:pt>
                <c:pt idx="11">
                  <c:v>20764.159586759441</c:v>
                </c:pt>
              </c:numCache>
            </c:numRef>
          </c:val>
          <c:extLst>
            <c:ext xmlns:c16="http://schemas.microsoft.com/office/drawing/2014/chart" uri="{C3380CC4-5D6E-409C-BE32-E72D297353CC}">
              <c16:uniqueId val="{00000009-25F2-4E1A-95E9-1AE63B671CFD}"/>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'B5.Usage'!$Y$94:$Y$105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'B5.Usage'!$AJ$94:$AJ$105</c:f>
              <c:numCache>
                <c:formatCode>#,##0</c:formatCode>
                <c:ptCount val="12"/>
                <c:pt idx="0">
                  <c:v>3406.230545425512</c:v>
                </c:pt>
                <c:pt idx="1">
                  <c:v>12659.472209643351</c:v>
                </c:pt>
                <c:pt idx="2">
                  <c:v>22812.102445957615</c:v>
                </c:pt>
                <c:pt idx="3">
                  <c:v>33330.468826383505</c:v>
                </c:pt>
                <c:pt idx="4">
                  <c:v>44219.800590432205</c:v>
                </c:pt>
                <c:pt idx="5">
                  <c:v>55484.631881242982</c:v>
                </c:pt>
                <c:pt idx="6">
                  <c:v>67128.77585722589</c:v>
                </c:pt>
                <c:pt idx="7">
                  <c:v>79589.774558994119</c:v>
                </c:pt>
                <c:pt idx="8">
                  <c:v>92729.161277533014</c:v>
                </c:pt>
                <c:pt idx="9">
                  <c:v>106550.96066724129</c:v>
                </c:pt>
                <c:pt idx="10">
                  <c:v>121057.7201236625</c:v>
                </c:pt>
                <c:pt idx="11">
                  <c:v>136250.49096381973</c:v>
                </c:pt>
              </c:numCache>
            </c:numRef>
          </c:val>
          <c:extLst>
            <c:ext xmlns:c16="http://schemas.microsoft.com/office/drawing/2014/chart" uri="{C3380CC4-5D6E-409C-BE32-E72D297353CC}">
              <c16:uniqueId val="{0000000A-25F2-4E1A-95E9-1AE63B671CFD}"/>
            </c:ext>
          </c:extLst>
        </c:ser>
        <c:dLbls>
          <c:showLegendKey val="0"/>
          <c:showVal val="0"/>
          <c:showCatName val="0"/>
          <c:showSerName val="0"/>
          <c:showPercent val="0"/>
          <c:showBubbleSize val="0"/>
        </c:dLbls>
        <c:axId val="2129671008"/>
        <c:axId val="2129673760"/>
      </c:areaChart>
      <c:catAx>
        <c:axId val="212967100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673760"/>
        <c:crosses val="autoZero"/>
        <c:auto val="1"/>
        <c:lblAlgn val="ctr"/>
        <c:lblOffset val="100"/>
        <c:noMultiLvlLbl val="0"/>
      </c:catAx>
      <c:valAx>
        <c:axId val="2129673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67100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'B5.Usage'!$AN$94:$AN$105</c:f>
              <c:numCache>
                <c:formatCode>#,##0.000</c:formatCode>
                <c:ptCount val="12"/>
                <c:pt idx="0">
                  <c:v>6.7153305049474699E-2</c:v>
                </c:pt>
                <c:pt idx="1">
                  <c:v>5.9945345917774555E-2</c:v>
                </c:pt>
                <c:pt idx="2">
                  <c:v>5.3528486901994153E-2</c:v>
                </c:pt>
                <c:pt idx="3">
                  <c:v>4.7777359199587172E-2</c:v>
                </c:pt>
                <c:pt idx="4">
                  <c:v>4.2507854946570292E-2</c:v>
                </c:pt>
                <c:pt idx="5">
                  <c:v>3.755550147385716E-2</c:v>
                </c:pt>
                <c:pt idx="6">
                  <c:v>3.2838191550252992E-2</c:v>
                </c:pt>
                <c:pt idx="7">
                  <c:v>2.8361348998036093E-2</c:v>
                </c:pt>
                <c:pt idx="8">
                  <c:v>2.4168855783303887E-2</c:v>
                </c:pt>
                <c:pt idx="9">
                  <c:v>2.0290611204553045E-2</c:v>
                </c:pt>
                <c:pt idx="10">
                  <c:v>1.672794015620703E-2</c:v>
                </c:pt>
                <c:pt idx="11">
                  <c:v>1.3470122814320896E-2</c:v>
                </c:pt>
              </c:numCache>
            </c:numRef>
          </c:val>
          <c:extLst>
            <c:ext xmlns:c16="http://schemas.microsoft.com/office/drawing/2014/chart" uri="{C3380CC4-5D6E-409C-BE32-E72D297353CC}">
              <c16:uniqueId val="{00000000-63F2-428C-827D-8488034A7569}"/>
            </c:ext>
          </c:extLst>
        </c:ser>
        <c:ser>
          <c:idx val="1"/>
          <c:order val="1"/>
          <c:tx>
            <c:strRef>
              <c:f>'B5.Usage'!$AO$5</c:f>
              <c:strCache>
                <c:ptCount val="1"/>
                <c:pt idx="0">
                  <c:v>HCFC-123</c:v>
                </c:pt>
              </c:strCache>
            </c:strRef>
          </c:tx>
          <c:spPr>
            <a:solidFill>
              <a:schemeClr val="accent2"/>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'B5.Usage'!$AO$94:$AO$105</c:f>
              <c:numCache>
                <c:formatCode>#,##0.000</c:formatCode>
                <c:ptCount val="12"/>
                <c:pt idx="0">
                  <c:v>1.710790878739203E-4</c:v>
                </c:pt>
                <c:pt idx="1">
                  <c:v>1.6414884280483764E-4</c:v>
                </c:pt>
                <c:pt idx="2">
                  <c:v>1.5738457144863789E-4</c:v>
                </c:pt>
                <c:pt idx="3">
                  <c:v>1.5059557891944621E-4</c:v>
                </c:pt>
                <c:pt idx="4">
                  <c:v>1.4355117346963661E-4</c:v>
                </c:pt>
                <c:pt idx="5">
                  <c:v>1.3609302185074463E-4</c:v>
                </c:pt>
                <c:pt idx="6">
                  <c:v>1.2821091080381997E-4</c:v>
                </c:pt>
                <c:pt idx="7">
                  <c:v>1.2001503609704877E-4</c:v>
                </c:pt>
                <c:pt idx="8">
                  <c:v>1.1162988118715827E-4</c:v>
                </c:pt>
                <c:pt idx="9">
                  <c:v>1.0309905397103756E-4</c:v>
                </c:pt>
                <c:pt idx="10">
                  <c:v>9.4362157648673781E-5</c:v>
                </c:pt>
                <c:pt idx="11">
                  <c:v>8.5300092812670472E-5</c:v>
                </c:pt>
              </c:numCache>
            </c:numRef>
          </c:val>
          <c:extLst>
            <c:ext xmlns:c16="http://schemas.microsoft.com/office/drawing/2014/chart" uri="{C3380CC4-5D6E-409C-BE32-E72D297353CC}">
              <c16:uniqueId val="{00000001-63F2-428C-827D-8488034A7569}"/>
            </c:ext>
          </c:extLst>
        </c:ser>
        <c:ser>
          <c:idx val="2"/>
          <c:order val="2"/>
          <c:tx>
            <c:strRef>
              <c:f>'B5.Usage'!$AP$5</c:f>
              <c:strCache>
                <c:ptCount val="1"/>
                <c:pt idx="0">
                  <c:v>HFC-134a</c:v>
                </c:pt>
              </c:strCache>
            </c:strRef>
          </c:tx>
          <c:spPr>
            <a:solidFill>
              <a:schemeClr val="accent3"/>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'B5.Usage'!$AP$94:$AP$105</c:f>
              <c:numCache>
                <c:formatCode>#,##0.000</c:formatCode>
                <c:ptCount val="12"/>
                <c:pt idx="0">
                  <c:v>0.39928356458206643</c:v>
                </c:pt>
                <c:pt idx="1">
                  <c:v>0.39280651200304484</c:v>
                </c:pt>
                <c:pt idx="2">
                  <c:v>0.3823966957499158</c:v>
                </c:pt>
                <c:pt idx="3">
                  <c:v>0.37044179843999891</c:v>
                </c:pt>
                <c:pt idx="4">
                  <c:v>0.35675369194152085</c:v>
                </c:pt>
                <c:pt idx="5">
                  <c:v>0.34133196781658987</c:v>
                </c:pt>
                <c:pt idx="6">
                  <c:v>0.32439483089230142</c:v>
                </c:pt>
                <c:pt idx="7">
                  <c:v>0.300069183603416</c:v>
                </c:pt>
                <c:pt idx="8">
                  <c:v>0.27298562199834792</c:v>
                </c:pt>
                <c:pt idx="9">
                  <c:v>0.2443961402268538</c:v>
                </c:pt>
                <c:pt idx="10">
                  <c:v>0.21423550545809372</c:v>
                </c:pt>
                <c:pt idx="11">
                  <c:v>0.18234597774946504</c:v>
                </c:pt>
              </c:numCache>
            </c:numRef>
          </c:val>
          <c:extLst>
            <c:ext xmlns:c16="http://schemas.microsoft.com/office/drawing/2014/chart" uri="{C3380CC4-5D6E-409C-BE32-E72D297353CC}">
              <c16:uniqueId val="{00000002-63F2-428C-827D-8488034A7569}"/>
            </c:ext>
          </c:extLst>
        </c:ser>
        <c:ser>
          <c:idx val="3"/>
          <c:order val="3"/>
          <c:tx>
            <c:strRef>
              <c:f>'B5.Usage'!$AQ$5</c:f>
              <c:strCache>
                <c:ptCount val="1"/>
                <c:pt idx="0">
                  <c:v>HFC-404A</c:v>
                </c:pt>
              </c:strCache>
            </c:strRef>
          </c:tx>
          <c:spPr>
            <a:solidFill>
              <a:schemeClr val="accent4"/>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'B5.Usage'!$AQ$94:$AQ$105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3F2-428C-827D-8488034A7569}"/>
            </c:ext>
          </c:extLst>
        </c:ser>
        <c:ser>
          <c:idx val="4"/>
          <c:order val="4"/>
          <c:tx>
            <c:strRef>
              <c:f>'B5.Usage'!$AR$5</c:f>
              <c:strCache>
                <c:ptCount val="1"/>
                <c:pt idx="0">
                  <c:v>HFC-410A</c:v>
                </c:pt>
              </c:strCache>
            </c:strRef>
          </c:tx>
          <c:spPr>
            <a:solidFill>
              <a:schemeClr val="accent5"/>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'B5.Usage'!$AR$94:$AR$105</c:f>
              <c:numCache>
                <c:formatCode>#,##0.000</c:formatCode>
                <c:ptCount val="12"/>
                <c:pt idx="0">
                  <c:v>1.8589765033695686E-2</c:v>
                </c:pt>
                <c:pt idx="1">
                  <c:v>1.9499398709473523E-2</c:v>
                </c:pt>
                <c:pt idx="2">
                  <c:v>1.9416779286036343E-2</c:v>
                </c:pt>
                <c:pt idx="3">
                  <c:v>1.9174021455719264E-2</c:v>
                </c:pt>
                <c:pt idx="4">
                  <c:v>1.8769285300070535E-2</c:v>
                </c:pt>
                <c:pt idx="5">
                  <c:v>1.820001204641369E-2</c:v>
                </c:pt>
                <c:pt idx="6">
                  <c:v>1.7462821045749585E-2</c:v>
                </c:pt>
                <c:pt idx="7">
                  <c:v>1.7320187623163199E-2</c:v>
                </c:pt>
                <c:pt idx="8">
                  <c:v>1.7106564721602133E-2</c:v>
                </c:pt>
                <c:pt idx="9">
                  <c:v>1.681039807798556E-2</c:v>
                </c:pt>
                <c:pt idx="10">
                  <c:v>1.6414666512840622E-2</c:v>
                </c:pt>
                <c:pt idx="11">
                  <c:v>1.589856945709511E-2</c:v>
                </c:pt>
              </c:numCache>
            </c:numRef>
          </c:val>
          <c:extLst>
            <c:ext xmlns:c16="http://schemas.microsoft.com/office/drawing/2014/chart" uri="{C3380CC4-5D6E-409C-BE32-E72D297353CC}">
              <c16:uniqueId val="{00000004-63F2-428C-827D-8488034A7569}"/>
            </c:ext>
          </c:extLst>
        </c:ser>
        <c:ser>
          <c:idx val="5"/>
          <c:order val="5"/>
          <c:tx>
            <c:strRef>
              <c:f>'B5.Usage'!$AS$5</c:f>
              <c:strCache>
                <c:ptCount val="1"/>
                <c:pt idx="0">
                  <c:v>HFC-407C</c:v>
                </c:pt>
              </c:strCache>
            </c:strRef>
          </c:tx>
          <c:spPr>
            <a:solidFill>
              <a:schemeClr val="accent6"/>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'B5.Usage'!$AS$94:$AS$105</c:f>
              <c:numCache>
                <c:formatCode>#,##0.000</c:formatCode>
                <c:ptCount val="12"/>
                <c:pt idx="0">
                  <c:v>3.5034746073315864E-3</c:v>
                </c:pt>
                <c:pt idx="1">
                  <c:v>3.6745426355596199E-3</c:v>
                </c:pt>
                <c:pt idx="2">
                  <c:v>3.6398918738364651E-3</c:v>
                </c:pt>
                <c:pt idx="3">
                  <c:v>3.5707102124241364E-3</c:v>
                </c:pt>
                <c:pt idx="4">
                  <c:v>3.4667333730419893E-3</c:v>
                </c:pt>
                <c:pt idx="5">
                  <c:v>3.3275099632993012E-3</c:v>
                </c:pt>
                <c:pt idx="6">
                  <c:v>3.1523767007342928E-3</c:v>
                </c:pt>
                <c:pt idx="7">
                  <c:v>3.1450863554463408E-3</c:v>
                </c:pt>
                <c:pt idx="8">
                  <c:v>3.1329132116323247E-3</c:v>
                </c:pt>
                <c:pt idx="9">
                  <c:v>3.1129498938660904E-3</c:v>
                </c:pt>
                <c:pt idx="10">
                  <c:v>3.0809667819825257E-3</c:v>
                </c:pt>
                <c:pt idx="11">
                  <c:v>3.0318152082081484E-3</c:v>
                </c:pt>
              </c:numCache>
            </c:numRef>
          </c:val>
          <c:extLst>
            <c:ext xmlns:c16="http://schemas.microsoft.com/office/drawing/2014/chart" uri="{C3380CC4-5D6E-409C-BE32-E72D297353CC}">
              <c16:uniqueId val="{00000005-63F2-428C-827D-8488034A7569}"/>
            </c:ext>
          </c:extLst>
        </c:ser>
        <c:ser>
          <c:idx val="6"/>
          <c:order val="6"/>
          <c:tx>
            <c:strRef>
              <c:f>'B5.Usage'!$AT$5</c:f>
              <c:strCache>
                <c:ptCount val="1"/>
                <c:pt idx="0">
                  <c:v>HFC-32</c:v>
                </c:pt>
              </c:strCache>
            </c:strRef>
          </c:tx>
          <c:spPr>
            <a:solidFill>
              <a:schemeClr val="accent1">
                <a:lumMod val="60000"/>
              </a:schemeClr>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'B5.Usage'!$AT$94:$AT$105</c:f>
              <c:numCache>
                <c:formatCode>#,##0.000</c:formatCode>
                <c:ptCount val="12"/>
                <c:pt idx="0">
                  <c:v>2.4888049364618972E-4</c:v>
                </c:pt>
                <c:pt idx="1">
                  <c:v>4.3114623791566865E-4</c:v>
                </c:pt>
                <c:pt idx="2">
                  <c:v>7.0726913539204551E-4</c:v>
                </c:pt>
                <c:pt idx="3">
                  <c:v>1.0151043879523122E-3</c:v>
                </c:pt>
                <c:pt idx="4">
                  <c:v>1.3546631582031111E-3</c:v>
                </c:pt>
                <c:pt idx="5">
                  <c:v>1.7259271915463117E-3</c:v>
                </c:pt>
                <c:pt idx="6">
                  <c:v>2.1288483312688743E-3</c:v>
                </c:pt>
                <c:pt idx="7">
                  <c:v>2.1630708064935239E-3</c:v>
                </c:pt>
                <c:pt idx="8">
                  <c:v>2.5212865849031517E-3</c:v>
                </c:pt>
                <c:pt idx="9">
                  <c:v>2.9019346168875902E-3</c:v>
                </c:pt>
                <c:pt idx="10">
                  <c:v>3.3044456904025724E-3</c:v>
                </c:pt>
                <c:pt idx="11">
                  <c:v>3.7282096414669782E-3</c:v>
                </c:pt>
              </c:numCache>
            </c:numRef>
          </c:val>
          <c:extLst>
            <c:ext xmlns:c16="http://schemas.microsoft.com/office/drawing/2014/chart" uri="{C3380CC4-5D6E-409C-BE32-E72D297353CC}">
              <c16:uniqueId val="{00000006-63F2-428C-827D-8488034A7569}"/>
            </c:ext>
          </c:extLst>
        </c:ser>
        <c:ser>
          <c:idx val="7"/>
          <c:order val="7"/>
          <c:tx>
            <c:strRef>
              <c:f>'B5.Usage'!$AU$5</c:f>
              <c:strCache>
                <c:ptCount val="1"/>
                <c:pt idx="0">
                  <c:v>HFC-Mix</c:v>
                </c:pt>
              </c:strCache>
            </c:strRef>
          </c:tx>
          <c:spPr>
            <a:solidFill>
              <a:schemeClr val="accent2">
                <a:lumMod val="60000"/>
              </a:schemeClr>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'B5.Usage'!$AU$94:$AU$105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3F2-428C-827D-8488034A7569}"/>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'B5.Usage'!$AV$94:$AV$105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63F2-428C-827D-8488034A7569}"/>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'B5.Usage'!$AW$94:$AW$105</c:f>
              <c:numCache>
                <c:formatCode>#,##0.000</c:formatCode>
                <c:ptCount val="12"/>
                <c:pt idx="0">
                  <c:v>5.6195567177479654E-4</c:v>
                </c:pt>
                <c:pt idx="1">
                  <c:v>9.5563570586575152E-4</c:v>
                </c:pt>
                <c:pt idx="2">
                  <c:v>1.4115193830508178E-3</c:v>
                </c:pt>
                <c:pt idx="3">
                  <c:v>1.9550596846380957E-3</c:v>
                </c:pt>
                <c:pt idx="4">
                  <c:v>2.5873420239739199E-3</c:v>
                </c:pt>
                <c:pt idx="5">
                  <c:v>3.3092977228890361E-3</c:v>
                </c:pt>
                <c:pt idx="6">
                  <c:v>4.1216982865095349E-3</c:v>
                </c:pt>
                <c:pt idx="7">
                  <c:v>5.1119359079764767E-3</c:v>
                </c:pt>
                <c:pt idx="8">
                  <c:v>6.2328984991707271E-3</c:v>
                </c:pt>
                <c:pt idx="9">
                  <c:v>7.4849194578126112E-3</c:v>
                </c:pt>
                <c:pt idx="10">
                  <c:v>8.8680544702868982E-3</c:v>
                </c:pt>
                <c:pt idx="11">
                  <c:v>1.038207979337972E-2</c:v>
                </c:pt>
              </c:numCache>
            </c:numRef>
          </c:val>
          <c:extLst>
            <c:ext xmlns:c16="http://schemas.microsoft.com/office/drawing/2014/chart" uri="{C3380CC4-5D6E-409C-BE32-E72D297353CC}">
              <c16:uniqueId val="{00000009-63F2-428C-827D-8488034A7569}"/>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'B5.Usage'!$AM$94:$AM$105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'B5.Usage'!$AX$94:$AX$105</c:f>
              <c:numCache>
                <c:formatCode>#,##0.000</c:formatCode>
                <c:ptCount val="12"/>
                <c:pt idx="0">
                  <c:v>1.3624922181702048E-5</c:v>
                </c:pt>
                <c:pt idx="1">
                  <c:v>5.0637888838573405E-5</c:v>
                </c:pt>
                <c:pt idx="2">
                  <c:v>9.1248409783830462E-5</c:v>
                </c:pt>
                <c:pt idx="3">
                  <c:v>1.3332187530553402E-4</c:v>
                </c:pt>
                <c:pt idx="4">
                  <c:v>1.7687920236172881E-4</c:v>
                </c:pt>
                <c:pt idx="5">
                  <c:v>2.2193852752497192E-4</c:v>
                </c:pt>
                <c:pt idx="6">
                  <c:v>2.6851510342890356E-4</c:v>
                </c:pt>
                <c:pt idx="7">
                  <c:v>3.1835909823597647E-4</c:v>
                </c:pt>
                <c:pt idx="8">
                  <c:v>3.7091664511013203E-4</c:v>
                </c:pt>
                <c:pt idx="9">
                  <c:v>4.2620384266896515E-4</c:v>
                </c:pt>
                <c:pt idx="10">
                  <c:v>4.8423088049465E-4</c:v>
                </c:pt>
                <c:pt idx="11">
                  <c:v>5.4500196385527894E-4</c:v>
                </c:pt>
              </c:numCache>
            </c:numRef>
          </c:val>
          <c:extLst>
            <c:ext xmlns:c16="http://schemas.microsoft.com/office/drawing/2014/chart" uri="{C3380CC4-5D6E-409C-BE32-E72D297353CC}">
              <c16:uniqueId val="{0000000A-63F2-428C-827D-8488034A7569}"/>
            </c:ext>
          </c:extLst>
        </c:ser>
        <c:dLbls>
          <c:showLegendKey val="0"/>
          <c:showVal val="0"/>
          <c:showCatName val="0"/>
          <c:showSerName val="0"/>
          <c:showPercent val="0"/>
          <c:showBubbleSize val="0"/>
        </c:dLbls>
        <c:axId val="2129735632"/>
        <c:axId val="2129738384"/>
      </c:areaChart>
      <c:catAx>
        <c:axId val="21297356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738384"/>
        <c:crosses val="autoZero"/>
        <c:auto val="1"/>
        <c:lblAlgn val="ctr"/>
        <c:lblOffset val="100"/>
        <c:noMultiLvlLbl val="0"/>
      </c:catAx>
      <c:valAx>
        <c:axId val="2129738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73563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'B5.Usage'!$Z$116:$Z$127</c:f>
              <c:numCache>
                <c:formatCode>#,##0</c:formatCode>
                <c:ptCount val="12"/>
                <c:pt idx="0">
                  <c:v>135710.12463642668</c:v>
                </c:pt>
                <c:pt idx="1">
                  <c:v>108943.40728250571</c:v>
                </c:pt>
                <c:pt idx="2">
                  <c:v>86028.695712382585</c:v>
                </c:pt>
                <c:pt idx="3">
                  <c:v>67039.774646127684</c:v>
                </c:pt>
                <c:pt idx="4">
                  <c:v>51751.146466609433</c:v>
                </c:pt>
                <c:pt idx="5">
                  <c:v>39721.950057974376</c:v>
                </c:pt>
                <c:pt idx="6">
                  <c:v>30407.889551244691</c:v>
                </c:pt>
                <c:pt idx="7">
                  <c:v>23276.785145311274</c:v>
                </c:pt>
                <c:pt idx="8">
                  <c:v>17860.46092577709</c:v>
                </c:pt>
                <c:pt idx="9">
                  <c:v>13750.855193982972</c:v>
                </c:pt>
                <c:pt idx="10">
                  <c:v>10596.75750205955</c:v>
                </c:pt>
                <c:pt idx="11">
                  <c:v>8118.8837667909047</c:v>
                </c:pt>
              </c:numCache>
            </c:numRef>
          </c:val>
          <c:extLst>
            <c:ext xmlns:c16="http://schemas.microsoft.com/office/drawing/2014/chart" uri="{C3380CC4-5D6E-409C-BE32-E72D297353CC}">
              <c16:uniqueId val="{00000000-2EA9-460F-AD68-A26F47827B45}"/>
            </c:ext>
          </c:extLst>
        </c:ser>
        <c:ser>
          <c:idx val="1"/>
          <c:order val="1"/>
          <c:tx>
            <c:strRef>
              <c:f>'B5.Usage'!$AA$5</c:f>
              <c:strCache>
                <c:ptCount val="1"/>
                <c:pt idx="0">
                  <c:v>HCFC-123</c:v>
                </c:pt>
              </c:strCache>
            </c:strRef>
          </c:tx>
          <c:spPr>
            <a:solidFill>
              <a:schemeClr val="accent2"/>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'B5.Usage'!$AA$116:$AA$127</c:f>
              <c:numCache>
                <c:formatCode>#,##0</c:formatCode>
                <c:ptCount val="12"/>
                <c:pt idx="0">
                  <c:v>2221.8063360249389</c:v>
                </c:pt>
                <c:pt idx="1">
                  <c:v>2131.80315330958</c:v>
                </c:pt>
                <c:pt idx="2">
                  <c:v>2043.9554733589337</c:v>
                </c:pt>
                <c:pt idx="3">
                  <c:v>1955.7867392135872</c:v>
                </c:pt>
                <c:pt idx="4">
                  <c:v>1864.3009541511251</c:v>
                </c:pt>
                <c:pt idx="5">
                  <c:v>1767.4418422174629</c:v>
                </c:pt>
                <c:pt idx="6">
                  <c:v>1665.0767636859737</c:v>
                </c:pt>
                <c:pt idx="7">
                  <c:v>1558.6368324292048</c:v>
                </c:pt>
                <c:pt idx="8">
                  <c:v>1449.7387167163413</c:v>
                </c:pt>
                <c:pt idx="9">
                  <c:v>1338.9487528706177</c:v>
                </c:pt>
                <c:pt idx="10">
                  <c:v>1225.4825668658932</c:v>
                </c:pt>
                <c:pt idx="11">
                  <c:v>1107.7934131515644</c:v>
                </c:pt>
              </c:numCache>
            </c:numRef>
          </c:val>
          <c:extLst>
            <c:ext xmlns:c16="http://schemas.microsoft.com/office/drawing/2014/chart" uri="{C3380CC4-5D6E-409C-BE32-E72D297353CC}">
              <c16:uniqueId val="{00000001-2EA9-460F-AD68-A26F47827B45}"/>
            </c:ext>
          </c:extLst>
        </c:ser>
        <c:ser>
          <c:idx val="2"/>
          <c:order val="2"/>
          <c:tx>
            <c:strRef>
              <c:f>'B5.Usage'!$AB$5</c:f>
              <c:strCache>
                <c:ptCount val="1"/>
                <c:pt idx="0">
                  <c:v>HFC-134a</c:v>
                </c:pt>
              </c:strCache>
            </c:strRef>
          </c:tx>
          <c:spPr>
            <a:solidFill>
              <a:schemeClr val="accent3"/>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'B5.Usage'!$AB$116:$AB$127</c:f>
              <c:numCache>
                <c:formatCode>#,##0</c:formatCode>
                <c:ptCount val="12"/>
                <c:pt idx="0">
                  <c:v>286865.87586335855</c:v>
                </c:pt>
                <c:pt idx="1">
                  <c:v>282141.53130583867</c:v>
                </c:pt>
                <c:pt idx="2">
                  <c:v>274612.80068915262</c:v>
                </c:pt>
                <c:pt idx="3">
                  <c:v>265952.35301598656</c:v>
                </c:pt>
                <c:pt idx="4">
                  <c:v>256035.3296857544</c:v>
                </c:pt>
                <c:pt idx="5">
                  <c:v>244871.63374079179</c:v>
                </c:pt>
                <c:pt idx="6">
                  <c:v>232626.99105573702</c:v>
                </c:pt>
                <c:pt idx="7">
                  <c:v>215200.02060655333</c:v>
                </c:pt>
                <c:pt idx="8">
                  <c:v>195846.4685840756</c:v>
                </c:pt>
                <c:pt idx="9">
                  <c:v>175457.1477507262</c:v>
                </c:pt>
                <c:pt idx="10">
                  <c:v>153992.18675091595</c:v>
                </c:pt>
                <c:pt idx="11">
                  <c:v>131330.28522787386</c:v>
                </c:pt>
              </c:numCache>
            </c:numRef>
          </c:val>
          <c:extLst>
            <c:ext xmlns:c16="http://schemas.microsoft.com/office/drawing/2014/chart" uri="{C3380CC4-5D6E-409C-BE32-E72D297353CC}">
              <c16:uniqueId val="{00000002-2EA9-460F-AD68-A26F47827B45}"/>
            </c:ext>
          </c:extLst>
        </c:ser>
        <c:ser>
          <c:idx val="3"/>
          <c:order val="3"/>
          <c:tx>
            <c:strRef>
              <c:f>'B5.Usage'!$AC$5</c:f>
              <c:strCache>
                <c:ptCount val="1"/>
                <c:pt idx="0">
                  <c:v>HFC-404A</c:v>
                </c:pt>
              </c:strCache>
            </c:strRef>
          </c:tx>
          <c:spPr>
            <a:solidFill>
              <a:schemeClr val="accent4"/>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'B5.Usage'!$AC$116:$AC$127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EA9-460F-AD68-A26F47827B45}"/>
            </c:ext>
          </c:extLst>
        </c:ser>
        <c:ser>
          <c:idx val="4"/>
          <c:order val="4"/>
          <c:tx>
            <c:strRef>
              <c:f>'B5.Usage'!$AD$5</c:f>
              <c:strCache>
                <c:ptCount val="1"/>
                <c:pt idx="0">
                  <c:v>HFC-410A</c:v>
                </c:pt>
              </c:strCache>
            </c:strRef>
          </c:tx>
          <c:spPr>
            <a:solidFill>
              <a:schemeClr val="accent5"/>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'B5.Usage'!$AD$116:$AD$127</c:f>
              <c:numCache>
                <c:formatCode>#,##0</c:formatCode>
                <c:ptCount val="12"/>
                <c:pt idx="0">
                  <c:v>783647.27598226897</c:v>
                </c:pt>
                <c:pt idx="1">
                  <c:v>792564.82547810359</c:v>
                </c:pt>
                <c:pt idx="2">
                  <c:v>782277.89537012321</c:v>
                </c:pt>
                <c:pt idx="3">
                  <c:v>764742.64870214346</c:v>
                </c:pt>
                <c:pt idx="4">
                  <c:v>741094.58499023656</c:v>
                </c:pt>
                <c:pt idx="5">
                  <c:v>712167.68214947963</c:v>
                </c:pt>
                <c:pt idx="6">
                  <c:v>678923.54983396572</c:v>
                </c:pt>
                <c:pt idx="7">
                  <c:v>643381.06930447742</c:v>
                </c:pt>
                <c:pt idx="8">
                  <c:v>605748.06911114906</c:v>
                </c:pt>
                <c:pt idx="9">
                  <c:v>566376.85199393018</c:v>
                </c:pt>
                <c:pt idx="10">
                  <c:v>525591.24847379758</c:v>
                </c:pt>
                <c:pt idx="11">
                  <c:v>484172.91628490965</c:v>
                </c:pt>
              </c:numCache>
            </c:numRef>
          </c:val>
          <c:extLst>
            <c:ext xmlns:c16="http://schemas.microsoft.com/office/drawing/2014/chart" uri="{C3380CC4-5D6E-409C-BE32-E72D297353CC}">
              <c16:uniqueId val="{00000004-2EA9-460F-AD68-A26F47827B45}"/>
            </c:ext>
          </c:extLst>
        </c:ser>
        <c:ser>
          <c:idx val="5"/>
          <c:order val="5"/>
          <c:tx>
            <c:strRef>
              <c:f>'B5.Usage'!$AE$5</c:f>
              <c:strCache>
                <c:ptCount val="1"/>
                <c:pt idx="0">
                  <c:v>HFC-407C</c:v>
                </c:pt>
              </c:strCache>
            </c:strRef>
          </c:tx>
          <c:spPr>
            <a:solidFill>
              <a:schemeClr val="accent6"/>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'B5.Usage'!$AE$116:$AE$127</c:f>
              <c:numCache>
                <c:formatCode>#,##0</c:formatCode>
                <c:ptCount val="12"/>
                <c:pt idx="0">
                  <c:v>101710.58011370982</c:v>
                </c:pt>
                <c:pt idx="1">
                  <c:v>92160.829063293728</c:v>
                </c:pt>
                <c:pt idx="2">
                  <c:v>82370.526564779706</c:v>
                </c:pt>
                <c:pt idx="3">
                  <c:v>72761.11181189843</c:v>
                </c:pt>
                <c:pt idx="4">
                  <c:v>62678.21755675786</c:v>
                </c:pt>
                <c:pt idx="5">
                  <c:v>52196.120993411292</c:v>
                </c:pt>
                <c:pt idx="6">
                  <c:v>41334.951243191521</c:v>
                </c:pt>
                <c:pt idx="7">
                  <c:v>36298.443924609062</c:v>
                </c:pt>
                <c:pt idx="8">
                  <c:v>31214.963161049185</c:v>
                </c:pt>
                <c:pt idx="9">
                  <c:v>25979.517735603866</c:v>
                </c:pt>
                <c:pt idx="10">
                  <c:v>20497.961053493345</c:v>
                </c:pt>
                <c:pt idx="11">
                  <c:v>14731.347571442731</c:v>
                </c:pt>
              </c:numCache>
            </c:numRef>
          </c:val>
          <c:extLst>
            <c:ext xmlns:c16="http://schemas.microsoft.com/office/drawing/2014/chart" uri="{C3380CC4-5D6E-409C-BE32-E72D297353CC}">
              <c16:uniqueId val="{00000005-2EA9-460F-AD68-A26F47827B45}"/>
            </c:ext>
          </c:extLst>
        </c:ser>
        <c:ser>
          <c:idx val="6"/>
          <c:order val="6"/>
          <c:tx>
            <c:strRef>
              <c:f>'B5.Usage'!$AF$5</c:f>
              <c:strCache>
                <c:ptCount val="1"/>
                <c:pt idx="0">
                  <c:v>HFC-32</c:v>
                </c:pt>
              </c:strCache>
            </c:strRef>
          </c:tx>
          <c:spPr>
            <a:solidFill>
              <a:schemeClr val="accent1">
                <a:lumMod val="60000"/>
              </a:schemeClr>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'B5.Usage'!$AF$116:$AF$127</c:f>
              <c:numCache>
                <c:formatCode>#,##0</c:formatCode>
                <c:ptCount val="12"/>
                <c:pt idx="0">
                  <c:v>35915.090395623294</c:v>
                </c:pt>
                <c:pt idx="1">
                  <c:v>78967.373949061017</c:v>
                </c:pt>
                <c:pt idx="2">
                  <c:v>108638.4417518829</c:v>
                </c:pt>
                <c:pt idx="3">
                  <c:v>139675.78888716552</c:v>
                </c:pt>
                <c:pt idx="4">
                  <c:v>172732.15617739802</c:v>
                </c:pt>
                <c:pt idx="5">
                  <c:v>207718.87064167397</c:v>
                </c:pt>
                <c:pt idx="6">
                  <c:v>244457.10761141495</c:v>
                </c:pt>
                <c:pt idx="7">
                  <c:v>280966.5452996408</c:v>
                </c:pt>
                <c:pt idx="8">
                  <c:v>318574.59377886652</c:v>
                </c:pt>
                <c:pt idx="9">
                  <c:v>356623.43378666556</c:v>
                </c:pt>
                <c:pt idx="10">
                  <c:v>395008.61697422515</c:v>
                </c:pt>
                <c:pt idx="11">
                  <c:v>433735.20643905498</c:v>
                </c:pt>
              </c:numCache>
            </c:numRef>
          </c:val>
          <c:extLst>
            <c:ext xmlns:c16="http://schemas.microsoft.com/office/drawing/2014/chart" uri="{C3380CC4-5D6E-409C-BE32-E72D297353CC}">
              <c16:uniqueId val="{00000006-2EA9-460F-AD68-A26F47827B45}"/>
            </c:ext>
          </c:extLst>
        </c:ser>
        <c:ser>
          <c:idx val="7"/>
          <c:order val="7"/>
          <c:tx>
            <c:strRef>
              <c:f>'B5.Usage'!$AG$5</c:f>
              <c:strCache>
                <c:ptCount val="1"/>
                <c:pt idx="0">
                  <c:v>HFC-Mix</c:v>
                </c:pt>
              </c:strCache>
            </c:strRef>
          </c:tx>
          <c:spPr>
            <a:solidFill>
              <a:schemeClr val="accent2">
                <a:lumMod val="60000"/>
              </a:schemeClr>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'B5.Usage'!$AG$116:$AG$127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EA9-460F-AD68-A26F47827B45}"/>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'B5.Usage'!$AH$116:$AH$127</c:f>
              <c:numCache>
                <c:formatCode>#,##0</c:formatCode>
                <c:ptCount val="12"/>
                <c:pt idx="0">
                  <c:v>68357.142857142855</c:v>
                </c:pt>
                <c:pt idx="1">
                  <c:v>62142.857142857145</c:v>
                </c:pt>
                <c:pt idx="2">
                  <c:v>55928.571428571428</c:v>
                </c:pt>
                <c:pt idx="3">
                  <c:v>49714.285714285717</c:v>
                </c:pt>
                <c:pt idx="4">
                  <c:v>43500</c:v>
                </c:pt>
                <c:pt idx="5">
                  <c:v>37285.71428571429</c:v>
                </c:pt>
                <c:pt idx="6">
                  <c:v>31071.428571428565</c:v>
                </c:pt>
                <c:pt idx="7">
                  <c:v>24857.142857142855</c:v>
                </c:pt>
                <c:pt idx="8">
                  <c:v>18642.857142857145</c:v>
                </c:pt>
                <c:pt idx="9">
                  <c:v>12428.571428571435</c:v>
                </c:pt>
                <c:pt idx="10">
                  <c:v>6214.2857142857101</c:v>
                </c:pt>
                <c:pt idx="11">
                  <c:v>0</c:v>
                </c:pt>
              </c:numCache>
            </c:numRef>
          </c:val>
          <c:extLst>
            <c:ext xmlns:c16="http://schemas.microsoft.com/office/drawing/2014/chart" uri="{C3380CC4-5D6E-409C-BE32-E72D297353CC}">
              <c16:uniqueId val="{00000008-2EA9-460F-AD68-A26F47827B45}"/>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'B5.Usage'!$AI$116:$AI$127</c:f>
              <c:numCache>
                <c:formatCode>#,##0</c:formatCode>
                <c:ptCount val="12"/>
                <c:pt idx="0">
                  <c:v>1123.9113435495931</c:v>
                </c:pt>
                <c:pt idx="1">
                  <c:v>1911.2714117315029</c:v>
                </c:pt>
                <c:pt idx="2">
                  <c:v>11240.71594928468</c:v>
                </c:pt>
                <c:pt idx="3">
                  <c:v>21491.009533821172</c:v>
                </c:pt>
                <c:pt idx="4">
                  <c:v>32688.766301477095</c:v>
                </c:pt>
                <c:pt idx="5">
                  <c:v>44861.322990799337</c:v>
                </c:pt>
                <c:pt idx="6">
                  <c:v>58036.777947563416</c:v>
                </c:pt>
                <c:pt idx="7">
                  <c:v>72459.502750617015</c:v>
                </c:pt>
                <c:pt idx="8">
                  <c:v>88028.250705639672</c:v>
                </c:pt>
                <c:pt idx="9">
                  <c:v>104773.6878117153</c:v>
                </c:pt>
                <c:pt idx="10">
                  <c:v>122726.28210608763</c:v>
                </c:pt>
                <c:pt idx="11">
                  <c:v>141914.62831496884</c:v>
                </c:pt>
              </c:numCache>
            </c:numRef>
          </c:val>
          <c:extLst>
            <c:ext xmlns:c16="http://schemas.microsoft.com/office/drawing/2014/chart" uri="{C3380CC4-5D6E-409C-BE32-E72D297353CC}">
              <c16:uniqueId val="{00000009-2EA9-460F-AD68-A26F47827B45}"/>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'B5.Usage'!$Y$116:$Y$127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'B5.Usage'!$AJ$116:$AJ$127</c:f>
              <c:numCache>
                <c:formatCode>#,##0</c:formatCode>
                <c:ptCount val="12"/>
                <c:pt idx="0">
                  <c:v>3912.9259356614816</c:v>
                </c:pt>
                <c:pt idx="1">
                  <c:v>13535.507038737107</c:v>
                </c:pt>
                <c:pt idx="2">
                  <c:v>24110.235058636634</c:v>
                </c:pt>
                <c:pt idx="3">
                  <c:v>35100.920755469539</c:v>
                </c:pt>
                <c:pt idx="4">
                  <c:v>46513.352390978645</c:v>
                </c:pt>
                <c:pt idx="5">
                  <c:v>58352.67860579359</c:v>
                </c:pt>
                <c:pt idx="6">
                  <c:v>70623.611267703207</c:v>
                </c:pt>
                <c:pt idx="7">
                  <c:v>83800.267813879211</c:v>
                </c:pt>
                <c:pt idx="8">
                  <c:v>97747.60970759987</c:v>
                </c:pt>
                <c:pt idx="9">
                  <c:v>112472.27760323448</c:v>
                </c:pt>
                <c:pt idx="10">
                  <c:v>127978.87339183365</c:v>
                </c:pt>
                <c:pt idx="11">
                  <c:v>144078.4224510717</c:v>
                </c:pt>
              </c:numCache>
            </c:numRef>
          </c:val>
          <c:extLst>
            <c:ext xmlns:c16="http://schemas.microsoft.com/office/drawing/2014/chart" uri="{C3380CC4-5D6E-409C-BE32-E72D297353CC}">
              <c16:uniqueId val="{0000000A-2EA9-460F-AD68-A26F47827B45}"/>
            </c:ext>
          </c:extLst>
        </c:ser>
        <c:dLbls>
          <c:showLegendKey val="0"/>
          <c:showVal val="0"/>
          <c:showCatName val="0"/>
          <c:showSerName val="0"/>
          <c:showPercent val="0"/>
          <c:showBubbleSize val="0"/>
        </c:dLbls>
        <c:axId val="2129798688"/>
        <c:axId val="2129801440"/>
      </c:areaChart>
      <c:catAx>
        <c:axId val="212979868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801440"/>
        <c:crosses val="autoZero"/>
        <c:auto val="1"/>
        <c:lblAlgn val="ctr"/>
        <c:lblOffset val="100"/>
        <c:noMultiLvlLbl val="0"/>
      </c:catAx>
      <c:valAx>
        <c:axId val="212980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79868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'B5.Usage'!$AN$116:$AN$127</c:f>
              <c:numCache>
                <c:formatCode>#,##0.000</c:formatCode>
                <c:ptCount val="12"/>
                <c:pt idx="0">
                  <c:v>0.2456353255919323</c:v>
                </c:pt>
                <c:pt idx="1">
                  <c:v>0.19718756718133534</c:v>
                </c:pt>
                <c:pt idx="2">
                  <c:v>0.15571193923941248</c:v>
                </c:pt>
                <c:pt idx="3">
                  <c:v>0.12134199210949111</c:v>
                </c:pt>
                <c:pt idx="4">
                  <c:v>9.3669575104563071E-2</c:v>
                </c:pt>
                <c:pt idx="5">
                  <c:v>7.1896729604933624E-2</c:v>
                </c:pt>
                <c:pt idx="6">
                  <c:v>5.503828008775289E-2</c:v>
                </c:pt>
                <c:pt idx="7">
                  <c:v>4.2130981113013409E-2</c:v>
                </c:pt>
                <c:pt idx="8">
                  <c:v>3.2327434275656534E-2</c:v>
                </c:pt>
                <c:pt idx="9">
                  <c:v>2.4889047901109181E-2</c:v>
                </c:pt>
                <c:pt idx="10">
                  <c:v>1.9180131078727784E-2</c:v>
                </c:pt>
                <c:pt idx="11">
                  <c:v>1.4695179617891537E-2</c:v>
                </c:pt>
              </c:numCache>
            </c:numRef>
          </c:val>
          <c:extLst>
            <c:ext xmlns:c16="http://schemas.microsoft.com/office/drawing/2014/chart" uri="{C3380CC4-5D6E-409C-BE32-E72D297353CC}">
              <c16:uniqueId val="{00000000-6746-4921-AE94-F6948B17BC2E}"/>
            </c:ext>
          </c:extLst>
        </c:ser>
        <c:ser>
          <c:idx val="1"/>
          <c:order val="1"/>
          <c:tx>
            <c:strRef>
              <c:f>'B5.Usage'!$AO$5</c:f>
              <c:strCache>
                <c:ptCount val="1"/>
                <c:pt idx="0">
                  <c:v>HCFC-123</c:v>
                </c:pt>
              </c:strCache>
            </c:strRef>
          </c:tx>
          <c:spPr>
            <a:solidFill>
              <a:schemeClr val="accent2"/>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'B5.Usage'!$AO$116:$AO$127</c:f>
              <c:numCache>
                <c:formatCode>#,##0.000</c:formatCode>
                <c:ptCount val="12"/>
                <c:pt idx="0">
                  <c:v>1.710790878739203E-4</c:v>
                </c:pt>
                <c:pt idx="1">
                  <c:v>1.6414884280483764E-4</c:v>
                </c:pt>
                <c:pt idx="2">
                  <c:v>1.5738457144863789E-4</c:v>
                </c:pt>
                <c:pt idx="3">
                  <c:v>1.5059557891944621E-4</c:v>
                </c:pt>
                <c:pt idx="4">
                  <c:v>1.4355117346963661E-4</c:v>
                </c:pt>
                <c:pt idx="5">
                  <c:v>1.3609302185074463E-4</c:v>
                </c:pt>
                <c:pt idx="6">
                  <c:v>1.2821091080381997E-4</c:v>
                </c:pt>
                <c:pt idx="7">
                  <c:v>1.2001503609704877E-4</c:v>
                </c:pt>
                <c:pt idx="8">
                  <c:v>1.1162988118715827E-4</c:v>
                </c:pt>
                <c:pt idx="9">
                  <c:v>1.0309905397103756E-4</c:v>
                </c:pt>
                <c:pt idx="10">
                  <c:v>9.4362157648673781E-5</c:v>
                </c:pt>
                <c:pt idx="11">
                  <c:v>8.5300092812670472E-5</c:v>
                </c:pt>
              </c:numCache>
            </c:numRef>
          </c:val>
          <c:extLst>
            <c:ext xmlns:c16="http://schemas.microsoft.com/office/drawing/2014/chart" uri="{C3380CC4-5D6E-409C-BE32-E72D297353CC}">
              <c16:uniqueId val="{00000001-6746-4921-AE94-F6948B17BC2E}"/>
            </c:ext>
          </c:extLst>
        </c:ser>
        <c:ser>
          <c:idx val="2"/>
          <c:order val="2"/>
          <c:tx>
            <c:strRef>
              <c:f>'B5.Usage'!$AP$5</c:f>
              <c:strCache>
                <c:ptCount val="1"/>
                <c:pt idx="0">
                  <c:v>HFC-134a</c:v>
                </c:pt>
              </c:strCache>
            </c:strRef>
          </c:tx>
          <c:spPr>
            <a:solidFill>
              <a:schemeClr val="accent3"/>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'B5.Usage'!$AP$116:$AP$127</c:f>
              <c:numCache>
                <c:formatCode>#,##0.000</c:formatCode>
                <c:ptCount val="12"/>
                <c:pt idx="0">
                  <c:v>0.41021820248460272</c:v>
                </c:pt>
                <c:pt idx="1">
                  <c:v>0.40346238976734933</c:v>
                </c:pt>
                <c:pt idx="2">
                  <c:v>0.39269630498548824</c:v>
                </c:pt>
                <c:pt idx="3">
                  <c:v>0.38031186481286078</c:v>
                </c:pt>
                <c:pt idx="4">
                  <c:v>0.3661305214506288</c:v>
                </c:pt>
                <c:pt idx="5">
                  <c:v>0.35016643624933225</c:v>
                </c:pt>
                <c:pt idx="6">
                  <c:v>0.33265659720970392</c:v>
                </c:pt>
                <c:pt idx="7">
                  <c:v>0.30773602946737127</c:v>
                </c:pt>
                <c:pt idx="8">
                  <c:v>0.28006045007522812</c:v>
                </c:pt>
                <c:pt idx="9">
                  <c:v>0.25090372128353844</c:v>
                </c:pt>
                <c:pt idx="10">
                  <c:v>0.22020882705380981</c:v>
                </c:pt>
                <c:pt idx="11">
                  <c:v>0.18780230787585961</c:v>
                </c:pt>
              </c:numCache>
            </c:numRef>
          </c:val>
          <c:extLst>
            <c:ext xmlns:c16="http://schemas.microsoft.com/office/drawing/2014/chart" uri="{C3380CC4-5D6E-409C-BE32-E72D297353CC}">
              <c16:uniqueId val="{00000002-6746-4921-AE94-F6948B17BC2E}"/>
            </c:ext>
          </c:extLst>
        </c:ser>
        <c:ser>
          <c:idx val="3"/>
          <c:order val="3"/>
          <c:tx>
            <c:strRef>
              <c:f>'B5.Usage'!$AQ$5</c:f>
              <c:strCache>
                <c:ptCount val="1"/>
                <c:pt idx="0">
                  <c:v>HFC-404A</c:v>
                </c:pt>
              </c:strCache>
            </c:strRef>
          </c:tx>
          <c:spPr>
            <a:solidFill>
              <a:schemeClr val="accent4"/>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'B5.Usage'!$AQ$116:$AQ$127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746-4921-AE94-F6948B17BC2E}"/>
            </c:ext>
          </c:extLst>
        </c:ser>
        <c:ser>
          <c:idx val="4"/>
          <c:order val="4"/>
          <c:tx>
            <c:strRef>
              <c:f>'B5.Usage'!$AR$5</c:f>
              <c:strCache>
                <c:ptCount val="1"/>
                <c:pt idx="0">
                  <c:v>HFC-410A</c:v>
                </c:pt>
              </c:strCache>
            </c:strRef>
          </c:tx>
          <c:spPr>
            <a:solidFill>
              <a:schemeClr val="accent5"/>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'B5.Usage'!$AR$116:$AR$127</c:f>
              <c:numCache>
                <c:formatCode>#,##0.000</c:formatCode>
                <c:ptCount val="12"/>
                <c:pt idx="0">
                  <c:v>1.6362555122509774</c:v>
                </c:pt>
                <c:pt idx="1">
                  <c:v>1.6548753555982803</c:v>
                </c:pt>
                <c:pt idx="2">
                  <c:v>1.6333962455328173</c:v>
                </c:pt>
                <c:pt idx="3">
                  <c:v>1.5967826504900755</c:v>
                </c:pt>
                <c:pt idx="4">
                  <c:v>1.547405493459614</c:v>
                </c:pt>
                <c:pt idx="5">
                  <c:v>1.4870061203281135</c:v>
                </c:pt>
                <c:pt idx="6">
                  <c:v>1.4175923720533203</c:v>
                </c:pt>
                <c:pt idx="7">
                  <c:v>1.3433796727077489</c:v>
                </c:pt>
                <c:pt idx="8">
                  <c:v>1.2648019683040792</c:v>
                </c:pt>
                <c:pt idx="9">
                  <c:v>1.1825948669633262</c:v>
                </c:pt>
                <c:pt idx="10">
                  <c:v>1.0974345268132895</c:v>
                </c:pt>
                <c:pt idx="11">
                  <c:v>1.0109530492028913</c:v>
                </c:pt>
              </c:numCache>
            </c:numRef>
          </c:val>
          <c:extLst>
            <c:ext xmlns:c16="http://schemas.microsoft.com/office/drawing/2014/chart" uri="{C3380CC4-5D6E-409C-BE32-E72D297353CC}">
              <c16:uniqueId val="{00000004-6746-4921-AE94-F6948B17BC2E}"/>
            </c:ext>
          </c:extLst>
        </c:ser>
        <c:ser>
          <c:idx val="5"/>
          <c:order val="5"/>
          <c:tx>
            <c:strRef>
              <c:f>'B5.Usage'!$AS$5</c:f>
              <c:strCache>
                <c:ptCount val="1"/>
                <c:pt idx="0">
                  <c:v>HFC-407C</c:v>
                </c:pt>
              </c:strCache>
            </c:strRef>
          </c:tx>
          <c:spPr>
            <a:solidFill>
              <a:schemeClr val="accent6"/>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'B5.Usage'!$AS$116:$AS$127</c:f>
              <c:numCache>
                <c:formatCode>#,##0.000</c:formatCode>
                <c:ptCount val="12"/>
                <c:pt idx="0">
                  <c:v>0.18043456912172121</c:v>
                </c:pt>
                <c:pt idx="1">
                  <c:v>0.16349331075828308</c:v>
                </c:pt>
                <c:pt idx="2">
                  <c:v>0.1461253141259192</c:v>
                </c:pt>
                <c:pt idx="3">
                  <c:v>0.1290782123543078</c:v>
                </c:pt>
                <c:pt idx="4">
                  <c:v>0.11119115794568844</c:v>
                </c:pt>
                <c:pt idx="5">
                  <c:v>9.2595918642311634E-2</c:v>
                </c:pt>
                <c:pt idx="6">
                  <c:v>7.3328203505421755E-2</c:v>
                </c:pt>
                <c:pt idx="7">
                  <c:v>6.4393439522256485E-2</c:v>
                </c:pt>
                <c:pt idx="8">
                  <c:v>5.5375344647701254E-2</c:v>
                </c:pt>
                <c:pt idx="9">
                  <c:v>4.6087664462961253E-2</c:v>
                </c:pt>
                <c:pt idx="10">
                  <c:v>3.6363382908897193E-2</c:v>
                </c:pt>
                <c:pt idx="11">
                  <c:v>2.6133410591739403E-2</c:v>
                </c:pt>
              </c:numCache>
            </c:numRef>
          </c:val>
          <c:extLst>
            <c:ext xmlns:c16="http://schemas.microsoft.com/office/drawing/2014/chart" uri="{C3380CC4-5D6E-409C-BE32-E72D297353CC}">
              <c16:uniqueId val="{00000005-6746-4921-AE94-F6948B17BC2E}"/>
            </c:ext>
          </c:extLst>
        </c:ser>
        <c:ser>
          <c:idx val="6"/>
          <c:order val="6"/>
          <c:tx>
            <c:strRef>
              <c:f>'B5.Usage'!$AT$5</c:f>
              <c:strCache>
                <c:ptCount val="1"/>
                <c:pt idx="0">
                  <c:v>HFC-32</c:v>
                </c:pt>
              </c:strCache>
            </c:strRef>
          </c:tx>
          <c:spPr>
            <a:solidFill>
              <a:schemeClr val="accent1">
                <a:lumMod val="60000"/>
              </a:schemeClr>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'B5.Usage'!$AT$116:$AT$127</c:f>
              <c:numCache>
                <c:formatCode>#,##0.000</c:formatCode>
                <c:ptCount val="12"/>
                <c:pt idx="0">
                  <c:v>2.4242686017045725E-2</c:v>
                </c:pt>
                <c:pt idx="1">
                  <c:v>5.3302977415616182E-2</c:v>
                </c:pt>
                <c:pt idx="2">
                  <c:v>7.333094818252095E-2</c:v>
                </c:pt>
                <c:pt idx="3">
                  <c:v>9.4281157498836726E-2</c:v>
                </c:pt>
                <c:pt idx="4">
                  <c:v>0.11659420541974366</c:v>
                </c:pt>
                <c:pt idx="5">
                  <c:v>0.14021023768312993</c:v>
                </c:pt>
                <c:pt idx="6">
                  <c:v>0.16500854763770509</c:v>
                </c:pt>
                <c:pt idx="7">
                  <c:v>0.18965241807725755</c:v>
                </c:pt>
                <c:pt idx="8">
                  <c:v>0.2150378508007349</c:v>
                </c:pt>
                <c:pt idx="9">
                  <c:v>0.24072081780599924</c:v>
                </c:pt>
                <c:pt idx="10">
                  <c:v>0.26663081645760195</c:v>
                </c:pt>
                <c:pt idx="11">
                  <c:v>0.29277126434636214</c:v>
                </c:pt>
              </c:numCache>
            </c:numRef>
          </c:val>
          <c:extLst>
            <c:ext xmlns:c16="http://schemas.microsoft.com/office/drawing/2014/chart" uri="{C3380CC4-5D6E-409C-BE32-E72D297353CC}">
              <c16:uniqueId val="{00000006-6746-4921-AE94-F6948B17BC2E}"/>
            </c:ext>
          </c:extLst>
        </c:ser>
        <c:ser>
          <c:idx val="7"/>
          <c:order val="7"/>
          <c:tx>
            <c:strRef>
              <c:f>'B5.Usage'!$AU$5</c:f>
              <c:strCache>
                <c:ptCount val="1"/>
                <c:pt idx="0">
                  <c:v>HFC-Mix</c:v>
                </c:pt>
              </c:strCache>
            </c:strRef>
          </c:tx>
          <c:spPr>
            <a:solidFill>
              <a:schemeClr val="accent2">
                <a:lumMod val="60000"/>
              </a:schemeClr>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'B5.Usage'!$AU$116:$AU$127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6746-4921-AE94-F6948B17BC2E}"/>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'B5.Usage'!$AV$116:$AV$127</c:f>
              <c:numCache>
                <c:formatCode>#,##0.000</c:formatCode>
                <c:ptCount val="12"/>
                <c:pt idx="0">
                  <c:v>0.10253571428571429</c:v>
                </c:pt>
                <c:pt idx="1">
                  <c:v>9.3214285714285722E-2</c:v>
                </c:pt>
                <c:pt idx="2">
                  <c:v>8.389285714285713E-2</c:v>
                </c:pt>
                <c:pt idx="3">
                  <c:v>7.457142857142858E-2</c:v>
                </c:pt>
                <c:pt idx="4">
                  <c:v>6.5250000000000002E-2</c:v>
                </c:pt>
                <c:pt idx="5">
                  <c:v>5.5928571428571432E-2</c:v>
                </c:pt>
                <c:pt idx="6">
                  <c:v>4.6607142857142854E-2</c:v>
                </c:pt>
                <c:pt idx="7">
                  <c:v>3.7285714285714283E-2</c:v>
                </c:pt>
                <c:pt idx="8">
                  <c:v>2.7964285714285716E-2</c:v>
                </c:pt>
                <c:pt idx="9">
                  <c:v>1.8642857142857152E-2</c:v>
                </c:pt>
                <c:pt idx="10">
                  <c:v>9.3214285714285656E-3</c:v>
                </c:pt>
                <c:pt idx="11">
                  <c:v>0</c:v>
                </c:pt>
              </c:numCache>
            </c:numRef>
          </c:val>
          <c:extLst>
            <c:ext xmlns:c16="http://schemas.microsoft.com/office/drawing/2014/chart" uri="{C3380CC4-5D6E-409C-BE32-E72D297353CC}">
              <c16:uniqueId val="{00000008-6746-4921-AE94-F6948B17BC2E}"/>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'B5.Usage'!$AW$116:$AW$127</c:f>
              <c:numCache>
                <c:formatCode>#,##0.000</c:formatCode>
                <c:ptCount val="12"/>
                <c:pt idx="0">
                  <c:v>5.6195567177479654E-4</c:v>
                </c:pt>
                <c:pt idx="1">
                  <c:v>9.5563570586575152E-4</c:v>
                </c:pt>
                <c:pt idx="2">
                  <c:v>5.6203579746423402E-3</c:v>
                </c:pt>
                <c:pt idx="3">
                  <c:v>1.0745504766910587E-2</c:v>
                </c:pt>
                <c:pt idx="4">
                  <c:v>1.6344383150738547E-2</c:v>
                </c:pt>
                <c:pt idx="5">
                  <c:v>2.243066149539967E-2</c:v>
                </c:pt>
                <c:pt idx="6">
                  <c:v>2.9018388973781707E-2</c:v>
                </c:pt>
                <c:pt idx="7">
                  <c:v>3.6229751375308504E-2</c:v>
                </c:pt>
                <c:pt idx="8">
                  <c:v>4.4014125352819837E-2</c:v>
                </c:pt>
                <c:pt idx="9">
                  <c:v>5.2386843905857648E-2</c:v>
                </c:pt>
                <c:pt idx="10">
                  <c:v>6.1363141053043815E-2</c:v>
                </c:pt>
                <c:pt idx="11">
                  <c:v>7.0957314157484408E-2</c:v>
                </c:pt>
              </c:numCache>
            </c:numRef>
          </c:val>
          <c:extLst>
            <c:ext xmlns:c16="http://schemas.microsoft.com/office/drawing/2014/chart" uri="{C3380CC4-5D6E-409C-BE32-E72D297353CC}">
              <c16:uniqueId val="{00000009-6746-4921-AE94-F6948B17BC2E}"/>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'B5.Usage'!$AM$116:$AM$127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'B5.Usage'!$AX$116:$AX$127</c:f>
              <c:numCache>
                <c:formatCode>#,##0.000</c:formatCode>
                <c:ptCount val="12"/>
                <c:pt idx="0">
                  <c:v>1.5651703742645928E-5</c:v>
                </c:pt>
                <c:pt idx="1">
                  <c:v>5.4142028154948429E-5</c:v>
                </c:pt>
                <c:pt idx="2">
                  <c:v>9.644094023454653E-5</c:v>
                </c:pt>
                <c:pt idx="3">
                  <c:v>1.4040368302187814E-4</c:v>
                </c:pt>
                <c:pt idx="4">
                  <c:v>1.8605340956391459E-4</c:v>
                </c:pt>
                <c:pt idx="5">
                  <c:v>2.3341071442317435E-4</c:v>
                </c:pt>
                <c:pt idx="6">
                  <c:v>2.8249444507081283E-4</c:v>
                </c:pt>
                <c:pt idx="7">
                  <c:v>3.3520107125551682E-4</c:v>
                </c:pt>
                <c:pt idx="8">
                  <c:v>3.909904388303995E-4</c:v>
                </c:pt>
                <c:pt idx="9">
                  <c:v>4.4988911041293794E-4</c:v>
                </c:pt>
                <c:pt idx="10">
                  <c:v>5.1191549356733462E-4</c:v>
                </c:pt>
                <c:pt idx="11">
                  <c:v>5.7631368980428678E-4</c:v>
                </c:pt>
              </c:numCache>
            </c:numRef>
          </c:val>
          <c:extLst>
            <c:ext xmlns:c16="http://schemas.microsoft.com/office/drawing/2014/chart" uri="{C3380CC4-5D6E-409C-BE32-E72D297353CC}">
              <c16:uniqueId val="{0000000A-6746-4921-AE94-F6948B17BC2E}"/>
            </c:ext>
          </c:extLst>
        </c:ser>
        <c:dLbls>
          <c:showLegendKey val="0"/>
          <c:showVal val="0"/>
          <c:showCatName val="0"/>
          <c:showSerName val="0"/>
          <c:showPercent val="0"/>
          <c:showBubbleSize val="0"/>
        </c:dLbls>
        <c:axId val="2129863536"/>
        <c:axId val="2129866288"/>
      </c:areaChart>
      <c:catAx>
        <c:axId val="21298635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866288"/>
        <c:crosses val="autoZero"/>
        <c:auto val="1"/>
        <c:lblAlgn val="ctr"/>
        <c:lblOffset val="100"/>
        <c:noMultiLvlLbl val="0"/>
      </c:catAx>
      <c:valAx>
        <c:axId val="212986628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86353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'B5.Usage'!$Z$138:$Z$149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76B-46BA-85FA-8E6EF57F169E}"/>
            </c:ext>
          </c:extLst>
        </c:ser>
        <c:ser>
          <c:idx val="1"/>
          <c:order val="1"/>
          <c:tx>
            <c:strRef>
              <c:f>'B5.Usage'!$AA$5</c:f>
              <c:strCache>
                <c:ptCount val="1"/>
                <c:pt idx="0">
                  <c:v>HCFC-123</c:v>
                </c:pt>
              </c:strCache>
            </c:strRef>
          </c:tx>
          <c:spPr>
            <a:solidFill>
              <a:schemeClr val="accent2"/>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'B5.Usage'!$AA$138:$AA$149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76B-46BA-85FA-8E6EF57F169E}"/>
            </c:ext>
          </c:extLst>
        </c:ser>
        <c:ser>
          <c:idx val="2"/>
          <c:order val="2"/>
          <c:tx>
            <c:strRef>
              <c:f>'B5.Usage'!$AB$5</c:f>
              <c:strCache>
                <c:ptCount val="1"/>
                <c:pt idx="0">
                  <c:v>HFC-134a</c:v>
                </c:pt>
              </c:strCache>
            </c:strRef>
          </c:tx>
          <c:spPr>
            <a:solidFill>
              <a:schemeClr val="accent3"/>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'B5.Usage'!$AB$138:$AB$149</c:f>
              <c:numCache>
                <c:formatCode>#,##0</c:formatCode>
                <c:ptCount val="12"/>
                <c:pt idx="0">
                  <c:v>680420.94477525109</c:v>
                </c:pt>
                <c:pt idx="1">
                  <c:v>664676.64536874322</c:v>
                </c:pt>
                <c:pt idx="2">
                  <c:v>653912.19725253712</c:v>
                </c:pt>
                <c:pt idx="3">
                  <c:v>637994.49265951943</c:v>
                </c:pt>
                <c:pt idx="4">
                  <c:v>617300.95524480764</c:v>
                </c:pt>
                <c:pt idx="5">
                  <c:v>591554.80703073635</c:v>
                </c:pt>
                <c:pt idx="6">
                  <c:v>561000.86504629999</c:v>
                </c:pt>
                <c:pt idx="7">
                  <c:v>529282.15167904983</c:v>
                </c:pt>
                <c:pt idx="8">
                  <c:v>496382.49210839963</c:v>
                </c:pt>
                <c:pt idx="9">
                  <c:v>462434.40109390946</c:v>
                </c:pt>
                <c:pt idx="10">
                  <c:v>427530.36921624158</c:v>
                </c:pt>
                <c:pt idx="11">
                  <c:v>391645.86304156086</c:v>
                </c:pt>
              </c:numCache>
            </c:numRef>
          </c:val>
          <c:extLst>
            <c:ext xmlns:c16="http://schemas.microsoft.com/office/drawing/2014/chart" uri="{C3380CC4-5D6E-409C-BE32-E72D297353CC}">
              <c16:uniqueId val="{00000002-276B-46BA-85FA-8E6EF57F169E}"/>
            </c:ext>
          </c:extLst>
        </c:ser>
        <c:ser>
          <c:idx val="3"/>
          <c:order val="3"/>
          <c:tx>
            <c:strRef>
              <c:f>'B5.Usage'!$AC$5</c:f>
              <c:strCache>
                <c:ptCount val="1"/>
                <c:pt idx="0">
                  <c:v>HFC-404A</c:v>
                </c:pt>
              </c:strCache>
            </c:strRef>
          </c:tx>
          <c:spPr>
            <a:solidFill>
              <a:schemeClr val="accent4"/>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'B5.Usage'!$AC$138:$AC$149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76B-46BA-85FA-8E6EF57F169E}"/>
            </c:ext>
          </c:extLst>
        </c:ser>
        <c:ser>
          <c:idx val="4"/>
          <c:order val="4"/>
          <c:tx>
            <c:strRef>
              <c:f>'B5.Usage'!$AD$5</c:f>
              <c:strCache>
                <c:ptCount val="1"/>
                <c:pt idx="0">
                  <c:v>HFC-410A</c:v>
                </c:pt>
              </c:strCache>
            </c:strRef>
          </c:tx>
          <c:spPr>
            <a:solidFill>
              <a:schemeClr val="accent5"/>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'B5.Usage'!$AD$138:$AD$149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76B-46BA-85FA-8E6EF57F169E}"/>
            </c:ext>
          </c:extLst>
        </c:ser>
        <c:ser>
          <c:idx val="5"/>
          <c:order val="5"/>
          <c:tx>
            <c:strRef>
              <c:f>'B5.Usage'!$AE$5</c:f>
              <c:strCache>
                <c:ptCount val="1"/>
                <c:pt idx="0">
                  <c:v>HFC-407C</c:v>
                </c:pt>
              </c:strCache>
            </c:strRef>
          </c:tx>
          <c:spPr>
            <a:solidFill>
              <a:schemeClr val="accent6"/>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'B5.Usage'!$AE$138:$AE$149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76B-46BA-85FA-8E6EF57F169E}"/>
            </c:ext>
          </c:extLst>
        </c:ser>
        <c:ser>
          <c:idx val="6"/>
          <c:order val="6"/>
          <c:tx>
            <c:strRef>
              <c:f>'B5.Usage'!$AF$5</c:f>
              <c:strCache>
                <c:ptCount val="1"/>
                <c:pt idx="0">
                  <c:v>HFC-32</c:v>
                </c:pt>
              </c:strCache>
            </c:strRef>
          </c:tx>
          <c:spPr>
            <a:solidFill>
              <a:schemeClr val="accent1">
                <a:lumMod val="60000"/>
              </a:schemeClr>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'B5.Usage'!$AF$138:$AF$149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276B-46BA-85FA-8E6EF57F169E}"/>
            </c:ext>
          </c:extLst>
        </c:ser>
        <c:ser>
          <c:idx val="7"/>
          <c:order val="7"/>
          <c:tx>
            <c:strRef>
              <c:f>'B5.Usage'!$AG$5</c:f>
              <c:strCache>
                <c:ptCount val="1"/>
                <c:pt idx="0">
                  <c:v>HFC-Mix</c:v>
                </c:pt>
              </c:strCache>
            </c:strRef>
          </c:tx>
          <c:spPr>
            <a:solidFill>
              <a:schemeClr val="accent2">
                <a:lumMod val="60000"/>
              </a:schemeClr>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'B5.Usage'!$AG$138:$AG$149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76B-46BA-85FA-8E6EF57F169E}"/>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'B5.Usage'!$AH$138:$AH$149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76B-46BA-85FA-8E6EF57F169E}"/>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'B5.Usage'!$AI$138:$AI$149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276B-46BA-85FA-8E6EF57F169E}"/>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'B5.Usage'!$Y$138:$Y$149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'B5.Usage'!$AJ$138:$AJ$149</c:f>
              <c:numCache>
                <c:formatCode>#,##0</c:formatCode>
                <c:ptCount val="12"/>
                <c:pt idx="0">
                  <c:v>1280.4815625282858</c:v>
                </c:pt>
                <c:pt idx="1">
                  <c:v>2474.5382675708688</c:v>
                </c:pt>
                <c:pt idx="2">
                  <c:v>9073.8549293958731</c:v>
                </c:pt>
                <c:pt idx="3">
                  <c:v>20561.069100063844</c:v>
                </c:pt>
                <c:pt idx="4">
                  <c:v>36951.314010289381</c:v>
                </c:pt>
                <c:pt idx="5">
                  <c:v>58418.177755951037</c:v>
                </c:pt>
                <c:pt idx="6">
                  <c:v>84772.490612316265</c:v>
                </c:pt>
                <c:pt idx="7">
                  <c:v>112575.36527581848</c:v>
                </c:pt>
                <c:pt idx="8">
                  <c:v>141776.79818442441</c:v>
                </c:pt>
                <c:pt idx="9">
                  <c:v>172315.276622923</c:v>
                </c:pt>
                <c:pt idx="10">
                  <c:v>203944.99866307253</c:v>
                </c:pt>
                <c:pt idx="11">
                  <c:v>236702.45032209941</c:v>
                </c:pt>
              </c:numCache>
            </c:numRef>
          </c:val>
          <c:extLst>
            <c:ext xmlns:c16="http://schemas.microsoft.com/office/drawing/2014/chart" uri="{C3380CC4-5D6E-409C-BE32-E72D297353CC}">
              <c16:uniqueId val="{0000000A-276B-46BA-85FA-8E6EF57F169E}"/>
            </c:ext>
          </c:extLst>
        </c:ser>
        <c:dLbls>
          <c:showLegendKey val="0"/>
          <c:showVal val="0"/>
          <c:showCatName val="0"/>
          <c:showSerName val="0"/>
          <c:showPercent val="0"/>
          <c:showBubbleSize val="0"/>
        </c:dLbls>
        <c:axId val="2129926864"/>
        <c:axId val="2129929616"/>
      </c:areaChart>
      <c:catAx>
        <c:axId val="212992686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929616"/>
        <c:crosses val="autoZero"/>
        <c:auto val="1"/>
        <c:lblAlgn val="ctr"/>
        <c:lblOffset val="100"/>
        <c:noMultiLvlLbl val="0"/>
      </c:catAx>
      <c:valAx>
        <c:axId val="2129929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926864"/>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'B5.Usage'!$AN$138:$AN$149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57B-4B6C-A4A6-4EB98EA2A635}"/>
            </c:ext>
          </c:extLst>
        </c:ser>
        <c:ser>
          <c:idx val="1"/>
          <c:order val="1"/>
          <c:tx>
            <c:strRef>
              <c:f>'B5.Usage'!$AO$5</c:f>
              <c:strCache>
                <c:ptCount val="1"/>
                <c:pt idx="0">
                  <c:v>HCFC-123</c:v>
                </c:pt>
              </c:strCache>
            </c:strRef>
          </c:tx>
          <c:spPr>
            <a:solidFill>
              <a:schemeClr val="accent2"/>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'B5.Usage'!$AO$138:$AO$149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57B-4B6C-A4A6-4EB98EA2A635}"/>
            </c:ext>
          </c:extLst>
        </c:ser>
        <c:ser>
          <c:idx val="2"/>
          <c:order val="2"/>
          <c:tx>
            <c:strRef>
              <c:f>'B5.Usage'!$AP$5</c:f>
              <c:strCache>
                <c:ptCount val="1"/>
                <c:pt idx="0">
                  <c:v>HFC-134a</c:v>
                </c:pt>
              </c:strCache>
            </c:strRef>
          </c:tx>
          <c:spPr>
            <a:solidFill>
              <a:schemeClr val="accent3"/>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'B5.Usage'!$AP$138:$AP$149</c:f>
              <c:numCache>
                <c:formatCode>#,##0.000</c:formatCode>
                <c:ptCount val="12"/>
                <c:pt idx="0">
                  <c:v>0.97300195102860909</c:v>
                </c:pt>
                <c:pt idx="1">
                  <c:v>0.95048760287730272</c:v>
                </c:pt>
                <c:pt idx="2">
                  <c:v>0.93509444207112813</c:v>
                </c:pt>
                <c:pt idx="3">
                  <c:v>0.91233212450311274</c:v>
                </c:pt>
                <c:pt idx="4">
                  <c:v>0.88274036600007499</c:v>
                </c:pt>
                <c:pt idx="5">
                  <c:v>0.8459233740539529</c:v>
                </c:pt>
                <c:pt idx="6">
                  <c:v>0.80223123701620902</c:v>
                </c:pt>
                <c:pt idx="7">
                  <c:v>0.75687347690104123</c:v>
                </c:pt>
                <c:pt idx="8">
                  <c:v>0.70982696371501153</c:v>
                </c:pt>
                <c:pt idx="9">
                  <c:v>0.66128119356429049</c:v>
                </c:pt>
                <c:pt idx="10">
                  <c:v>0.61136842797922553</c:v>
                </c:pt>
                <c:pt idx="11">
                  <c:v>0.56005358414943207</c:v>
                </c:pt>
              </c:numCache>
            </c:numRef>
          </c:val>
          <c:extLst>
            <c:ext xmlns:c16="http://schemas.microsoft.com/office/drawing/2014/chart" uri="{C3380CC4-5D6E-409C-BE32-E72D297353CC}">
              <c16:uniqueId val="{00000002-C57B-4B6C-A4A6-4EB98EA2A635}"/>
            </c:ext>
          </c:extLst>
        </c:ser>
        <c:ser>
          <c:idx val="3"/>
          <c:order val="3"/>
          <c:tx>
            <c:strRef>
              <c:f>'B5.Usage'!$AQ$5</c:f>
              <c:strCache>
                <c:ptCount val="1"/>
                <c:pt idx="0">
                  <c:v>HFC-404A</c:v>
                </c:pt>
              </c:strCache>
            </c:strRef>
          </c:tx>
          <c:spPr>
            <a:solidFill>
              <a:schemeClr val="accent4"/>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'B5.Usage'!$AQ$138:$AQ$149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57B-4B6C-A4A6-4EB98EA2A635}"/>
            </c:ext>
          </c:extLst>
        </c:ser>
        <c:ser>
          <c:idx val="4"/>
          <c:order val="4"/>
          <c:tx>
            <c:strRef>
              <c:f>'B5.Usage'!$AR$5</c:f>
              <c:strCache>
                <c:ptCount val="1"/>
                <c:pt idx="0">
                  <c:v>HFC-410A</c:v>
                </c:pt>
              </c:strCache>
            </c:strRef>
          </c:tx>
          <c:spPr>
            <a:solidFill>
              <a:schemeClr val="accent5"/>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'B5.Usage'!$AR$138:$AR$149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C57B-4B6C-A4A6-4EB98EA2A635}"/>
            </c:ext>
          </c:extLst>
        </c:ser>
        <c:ser>
          <c:idx val="5"/>
          <c:order val="5"/>
          <c:tx>
            <c:strRef>
              <c:f>'B5.Usage'!$AS$5</c:f>
              <c:strCache>
                <c:ptCount val="1"/>
                <c:pt idx="0">
                  <c:v>HFC-407C</c:v>
                </c:pt>
              </c:strCache>
            </c:strRef>
          </c:tx>
          <c:spPr>
            <a:solidFill>
              <a:schemeClr val="accent6"/>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'B5.Usage'!$AS$138:$AS$149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C57B-4B6C-A4A6-4EB98EA2A635}"/>
            </c:ext>
          </c:extLst>
        </c:ser>
        <c:ser>
          <c:idx val="6"/>
          <c:order val="6"/>
          <c:tx>
            <c:strRef>
              <c:f>'B5.Usage'!$AT$5</c:f>
              <c:strCache>
                <c:ptCount val="1"/>
                <c:pt idx="0">
                  <c:v>HFC-32</c:v>
                </c:pt>
              </c:strCache>
            </c:strRef>
          </c:tx>
          <c:spPr>
            <a:solidFill>
              <a:schemeClr val="accent1">
                <a:lumMod val="60000"/>
              </a:schemeClr>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'B5.Usage'!$AT$138:$AT$149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C57B-4B6C-A4A6-4EB98EA2A635}"/>
            </c:ext>
          </c:extLst>
        </c:ser>
        <c:ser>
          <c:idx val="7"/>
          <c:order val="7"/>
          <c:tx>
            <c:strRef>
              <c:f>'B5.Usage'!$AU$5</c:f>
              <c:strCache>
                <c:ptCount val="1"/>
                <c:pt idx="0">
                  <c:v>HFC-Mix</c:v>
                </c:pt>
              </c:strCache>
            </c:strRef>
          </c:tx>
          <c:spPr>
            <a:solidFill>
              <a:schemeClr val="accent2">
                <a:lumMod val="60000"/>
              </a:schemeClr>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'B5.Usage'!$AU$138:$AU$149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57B-4B6C-A4A6-4EB98EA2A635}"/>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'B5.Usage'!$AV$138:$AV$149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57B-4B6C-A4A6-4EB98EA2A635}"/>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'B5.Usage'!$AW$138:$AW$149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C57B-4B6C-A4A6-4EB98EA2A635}"/>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'B5.Usage'!$AM$138:$AM$149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'B5.Usage'!$AX$138:$AX$149</c:f>
              <c:numCache>
                <c:formatCode>#,##0.000</c:formatCode>
                <c:ptCount val="12"/>
                <c:pt idx="0">
                  <c:v>5.1219262501131435E-6</c:v>
                </c:pt>
                <c:pt idx="1">
                  <c:v>9.8981530702834746E-6</c:v>
                </c:pt>
                <c:pt idx="2">
                  <c:v>3.6295419717583494E-5</c:v>
                </c:pt>
                <c:pt idx="3">
                  <c:v>8.2244276400255379E-5</c:v>
                </c:pt>
                <c:pt idx="4">
                  <c:v>1.4780525604115753E-4</c:v>
                </c:pt>
                <c:pt idx="5">
                  <c:v>2.3367271102380416E-4</c:v>
                </c:pt>
                <c:pt idx="6">
                  <c:v>3.3908996244926508E-4</c:v>
                </c:pt>
                <c:pt idx="7">
                  <c:v>4.503014611032739E-4</c:v>
                </c:pt>
                <c:pt idx="8">
                  <c:v>5.6710719273769762E-4</c:v>
                </c:pt>
                <c:pt idx="9">
                  <c:v>6.8926110649169202E-4</c:v>
                </c:pt>
                <c:pt idx="10">
                  <c:v>8.1577999465229009E-4</c:v>
                </c:pt>
                <c:pt idx="11">
                  <c:v>9.4680980128839768E-4</c:v>
                </c:pt>
              </c:numCache>
            </c:numRef>
          </c:val>
          <c:extLst>
            <c:ext xmlns:c16="http://schemas.microsoft.com/office/drawing/2014/chart" uri="{C3380CC4-5D6E-409C-BE32-E72D297353CC}">
              <c16:uniqueId val="{0000000A-C57B-4B6C-A4A6-4EB98EA2A635}"/>
            </c:ext>
          </c:extLst>
        </c:ser>
        <c:dLbls>
          <c:showLegendKey val="0"/>
          <c:showVal val="0"/>
          <c:showCatName val="0"/>
          <c:showSerName val="0"/>
          <c:showPercent val="0"/>
          <c:showBubbleSize val="0"/>
        </c:dLbls>
        <c:axId val="2129991216"/>
        <c:axId val="2129993968"/>
      </c:areaChart>
      <c:catAx>
        <c:axId val="212999121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993968"/>
        <c:crosses val="autoZero"/>
        <c:auto val="1"/>
        <c:lblAlgn val="ctr"/>
        <c:lblOffset val="100"/>
        <c:noMultiLvlLbl val="0"/>
      </c:catAx>
      <c:valAx>
        <c:axId val="212999396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9991216"/>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'B5.Usage'!$Z$160:$Z$171</c:f>
              <c:numCache>
                <c:formatCode>#,##0</c:formatCode>
                <c:ptCount val="12"/>
                <c:pt idx="0">
                  <c:v>1706.2842859502343</c:v>
                </c:pt>
                <c:pt idx="1">
                  <c:v>1369.950971062256</c:v>
                </c:pt>
                <c:pt idx="2">
                  <c:v>1108.4972471325677</c:v>
                </c:pt>
                <c:pt idx="3">
                  <c:v>911.03841022078097</c:v>
                </c:pt>
                <c:pt idx="4">
                  <c:v>759.88279574253716</c:v>
                </c:pt>
                <c:pt idx="5">
                  <c:v>637.2785281454685</c:v>
                </c:pt>
                <c:pt idx="6">
                  <c:v>529.4873968568794</c:v>
                </c:pt>
                <c:pt idx="7">
                  <c:v>428.33107584746369</c:v>
                </c:pt>
                <c:pt idx="8">
                  <c:v>331.45848429929379</c:v>
                </c:pt>
                <c:pt idx="9">
                  <c:v>241.52131424427159</c:v>
                </c:pt>
                <c:pt idx="10">
                  <c:v>163.78678287739211</c:v>
                </c:pt>
                <c:pt idx="11">
                  <c:v>102.77304706183952</c:v>
                </c:pt>
              </c:numCache>
            </c:numRef>
          </c:val>
          <c:extLst>
            <c:ext xmlns:c16="http://schemas.microsoft.com/office/drawing/2014/chart" uri="{C3380CC4-5D6E-409C-BE32-E72D297353CC}">
              <c16:uniqueId val="{00000000-184A-4240-ABDB-93C8DD04BB75}"/>
            </c:ext>
          </c:extLst>
        </c:ser>
        <c:ser>
          <c:idx val="1"/>
          <c:order val="1"/>
          <c:tx>
            <c:strRef>
              <c:f>'B5.Usage'!$AA$5</c:f>
              <c:strCache>
                <c:ptCount val="1"/>
                <c:pt idx="0">
                  <c:v>HCFC-123</c:v>
                </c:pt>
              </c:strCache>
            </c:strRef>
          </c:tx>
          <c:spPr>
            <a:solidFill>
              <a:schemeClr val="accent2"/>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'B5.Usage'!$AA$160:$AA$171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84A-4240-ABDB-93C8DD04BB75}"/>
            </c:ext>
          </c:extLst>
        </c:ser>
        <c:ser>
          <c:idx val="2"/>
          <c:order val="2"/>
          <c:tx>
            <c:strRef>
              <c:f>'B5.Usage'!$AB$5</c:f>
              <c:strCache>
                <c:ptCount val="1"/>
                <c:pt idx="0">
                  <c:v>HFC-134a</c:v>
                </c:pt>
              </c:strCache>
            </c:strRef>
          </c:tx>
          <c:spPr>
            <a:solidFill>
              <a:schemeClr val="accent3"/>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'B5.Usage'!$AB$160:$AB$171</c:f>
              <c:numCache>
                <c:formatCode>#,##0</c:formatCode>
                <c:ptCount val="12"/>
                <c:pt idx="0">
                  <c:v>20893.090865100938</c:v>
                </c:pt>
                <c:pt idx="1">
                  <c:v>20762.214563335125</c:v>
                </c:pt>
                <c:pt idx="2">
                  <c:v>20283.357132079156</c:v>
                </c:pt>
                <c:pt idx="3">
                  <c:v>19741.550182147141</c:v>
                </c:pt>
                <c:pt idx="4">
                  <c:v>19150.300598720154</c:v>
                </c:pt>
                <c:pt idx="5">
                  <c:v>18520.501649920639</c:v>
                </c:pt>
                <c:pt idx="6">
                  <c:v>17860.16403856545</c:v>
                </c:pt>
                <c:pt idx="7">
                  <c:v>16770.034120624561</c:v>
                </c:pt>
                <c:pt idx="8">
                  <c:v>15616.278320456615</c:v>
                </c:pt>
                <c:pt idx="9">
                  <c:v>14402.32708668608</c:v>
                </c:pt>
                <c:pt idx="10">
                  <c:v>13130.611464073505</c:v>
                </c:pt>
                <c:pt idx="11">
                  <c:v>11802.746665051367</c:v>
                </c:pt>
              </c:numCache>
            </c:numRef>
          </c:val>
          <c:extLst>
            <c:ext xmlns:c16="http://schemas.microsoft.com/office/drawing/2014/chart" uri="{C3380CC4-5D6E-409C-BE32-E72D297353CC}">
              <c16:uniqueId val="{00000002-184A-4240-ABDB-93C8DD04BB75}"/>
            </c:ext>
          </c:extLst>
        </c:ser>
        <c:ser>
          <c:idx val="3"/>
          <c:order val="3"/>
          <c:tx>
            <c:strRef>
              <c:f>'B5.Usage'!$AC$5</c:f>
              <c:strCache>
                <c:ptCount val="1"/>
                <c:pt idx="0">
                  <c:v>HFC-404A</c:v>
                </c:pt>
              </c:strCache>
            </c:strRef>
          </c:tx>
          <c:spPr>
            <a:solidFill>
              <a:schemeClr val="accent4"/>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'B5.Usage'!$AC$160:$AC$171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84A-4240-ABDB-93C8DD04BB75}"/>
            </c:ext>
          </c:extLst>
        </c:ser>
        <c:ser>
          <c:idx val="4"/>
          <c:order val="4"/>
          <c:tx>
            <c:strRef>
              <c:f>'B5.Usage'!$AD$5</c:f>
              <c:strCache>
                <c:ptCount val="1"/>
                <c:pt idx="0">
                  <c:v>HFC-410A</c:v>
                </c:pt>
              </c:strCache>
            </c:strRef>
          </c:tx>
          <c:spPr>
            <a:solidFill>
              <a:schemeClr val="accent5"/>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'B5.Usage'!$AD$160:$AD$171</c:f>
              <c:numCache>
                <c:formatCode>#,##0</c:formatCode>
                <c:ptCount val="12"/>
                <c:pt idx="0">
                  <c:v>8421.7860966665776</c:v>
                </c:pt>
                <c:pt idx="1">
                  <c:v>8998.2633610379744</c:v>
                </c:pt>
                <c:pt idx="2">
                  <c:v>9513.24921638042</c:v>
                </c:pt>
                <c:pt idx="3">
                  <c:v>9954.9529904314586</c:v>
                </c:pt>
                <c:pt idx="4">
                  <c:v>10309.307062892194</c:v>
                </c:pt>
                <c:pt idx="5">
                  <c:v>10560.916081345775</c:v>
                </c:pt>
                <c:pt idx="6">
                  <c:v>10695.085175448812</c:v>
                </c:pt>
                <c:pt idx="7">
                  <c:v>10700.213300496318</c:v>
                </c:pt>
                <c:pt idx="8">
                  <c:v>10569.080941348177</c:v>
                </c:pt>
                <c:pt idx="9">
                  <c:v>10298.120884871294</c:v>
                </c:pt>
                <c:pt idx="10">
                  <c:v>9886.1267903828739</c:v>
                </c:pt>
                <c:pt idx="11">
                  <c:v>9335.8852458955171</c:v>
                </c:pt>
              </c:numCache>
            </c:numRef>
          </c:val>
          <c:extLst>
            <c:ext xmlns:c16="http://schemas.microsoft.com/office/drawing/2014/chart" uri="{C3380CC4-5D6E-409C-BE32-E72D297353CC}">
              <c16:uniqueId val="{00000004-184A-4240-ABDB-93C8DD04BB75}"/>
            </c:ext>
          </c:extLst>
        </c:ser>
        <c:ser>
          <c:idx val="5"/>
          <c:order val="5"/>
          <c:tx>
            <c:strRef>
              <c:f>'B5.Usage'!$AE$5</c:f>
              <c:strCache>
                <c:ptCount val="1"/>
                <c:pt idx="0">
                  <c:v>HFC-407C</c:v>
                </c:pt>
              </c:strCache>
            </c:strRef>
          </c:tx>
          <c:spPr>
            <a:solidFill>
              <a:schemeClr val="accent6"/>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'B5.Usage'!$AE$160:$AE$171</c:f>
              <c:numCache>
                <c:formatCode>#,##0</c:formatCode>
                <c:ptCount val="12"/>
                <c:pt idx="0">
                  <c:v>41988.992697046611</c:v>
                </c:pt>
                <c:pt idx="1">
                  <c:v>41802.651649967345</c:v>
                </c:pt>
                <c:pt idx="2">
                  <c:v>41953.370726506277</c:v>
                </c:pt>
                <c:pt idx="3">
                  <c:v>41792.148202917604</c:v>
                </c:pt>
                <c:pt idx="4">
                  <c:v>41312.138480791211</c:v>
                </c:pt>
                <c:pt idx="5">
                  <c:v>40503.129813037463</c:v>
                </c:pt>
                <c:pt idx="6">
                  <c:v>39357.20317762882</c:v>
                </c:pt>
                <c:pt idx="7">
                  <c:v>37842.070490859194</c:v>
                </c:pt>
                <c:pt idx="8">
                  <c:v>36009.328725034873</c:v>
                </c:pt>
                <c:pt idx="9">
                  <c:v>33895.470128668669</c:v>
                </c:pt>
                <c:pt idx="10">
                  <c:v>31541.919222560675</c:v>
                </c:pt>
                <c:pt idx="11">
                  <c:v>28991.360307741004</c:v>
                </c:pt>
              </c:numCache>
            </c:numRef>
          </c:val>
          <c:extLst>
            <c:ext xmlns:c16="http://schemas.microsoft.com/office/drawing/2014/chart" uri="{C3380CC4-5D6E-409C-BE32-E72D297353CC}">
              <c16:uniqueId val="{00000005-184A-4240-ABDB-93C8DD04BB75}"/>
            </c:ext>
          </c:extLst>
        </c:ser>
        <c:ser>
          <c:idx val="6"/>
          <c:order val="6"/>
          <c:tx>
            <c:strRef>
              <c:f>'B5.Usage'!$AF$5</c:f>
              <c:strCache>
                <c:ptCount val="1"/>
                <c:pt idx="0">
                  <c:v>HFC-32</c:v>
                </c:pt>
              </c:strCache>
            </c:strRef>
          </c:tx>
          <c:spPr>
            <a:solidFill>
              <a:schemeClr val="accent1">
                <a:lumMod val="60000"/>
              </a:schemeClr>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'B5.Usage'!$AF$160:$AF$171</c:f>
              <c:numCache>
                <c:formatCode>#,##0</c:formatCode>
                <c:ptCount val="12"/>
                <c:pt idx="0">
                  <c:v>0</c:v>
                </c:pt>
                <c:pt idx="1">
                  <c:v>0</c:v>
                </c:pt>
                <c:pt idx="2">
                  <c:v>54.105886574204057</c:v>
                </c:pt>
                <c:pt idx="3">
                  <c:v>163.94083631944955</c:v>
                </c:pt>
                <c:pt idx="4">
                  <c:v>331.1645472956846</c:v>
                </c:pt>
                <c:pt idx="5">
                  <c:v>557.47396924582029</c:v>
                </c:pt>
                <c:pt idx="6">
                  <c:v>844.60404429080245</c:v>
                </c:pt>
                <c:pt idx="7">
                  <c:v>1194.3284214880784</c:v>
                </c:pt>
                <c:pt idx="8">
                  <c:v>1608.4598023533595</c:v>
                </c:pt>
                <c:pt idx="9">
                  <c:v>2088.8475034283747</c:v>
                </c:pt>
                <c:pt idx="10">
                  <c:v>2637.3595982028323</c:v>
                </c:pt>
                <c:pt idx="11">
                  <c:v>3255.8017289748541</c:v>
                </c:pt>
              </c:numCache>
            </c:numRef>
          </c:val>
          <c:extLst>
            <c:ext xmlns:c16="http://schemas.microsoft.com/office/drawing/2014/chart" uri="{C3380CC4-5D6E-409C-BE32-E72D297353CC}">
              <c16:uniqueId val="{00000006-184A-4240-ABDB-93C8DD04BB75}"/>
            </c:ext>
          </c:extLst>
        </c:ser>
        <c:ser>
          <c:idx val="7"/>
          <c:order val="7"/>
          <c:tx>
            <c:strRef>
              <c:f>'B5.Usage'!$AG$5</c:f>
              <c:strCache>
                <c:ptCount val="1"/>
                <c:pt idx="0">
                  <c:v>HFC-Mix</c:v>
                </c:pt>
              </c:strCache>
            </c:strRef>
          </c:tx>
          <c:spPr>
            <a:solidFill>
              <a:schemeClr val="accent2">
                <a:lumMod val="60000"/>
              </a:schemeClr>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'B5.Usage'!$AG$160:$AG$171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84A-4240-ABDB-93C8DD04BB75}"/>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'B5.Usage'!$AH$160:$AH$171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184A-4240-ABDB-93C8DD04BB75}"/>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'B5.Usage'!$AI$160:$AI$171</c:f>
              <c:numCache>
                <c:formatCode>#,##0</c:formatCode>
                <c:ptCount val="12"/>
                <c:pt idx="0">
                  <c:v>0</c:v>
                </c:pt>
                <c:pt idx="1">
                  <c:v>0</c:v>
                </c:pt>
                <c:pt idx="2">
                  <c:v>234.21090486637229</c:v>
                </c:pt>
                <c:pt idx="3">
                  <c:v>548.71142511859864</c:v>
                </c:pt>
                <c:pt idx="4">
                  <c:v>943.11672681468781</c:v>
                </c:pt>
                <c:pt idx="5">
                  <c:v>1417.0523588469937</c:v>
                </c:pt>
                <c:pt idx="6">
                  <c:v>1970.1543292111212</c:v>
                </c:pt>
                <c:pt idx="7">
                  <c:v>2705.1100969399595</c:v>
                </c:pt>
                <c:pt idx="8">
                  <c:v>3553.1861579482579</c:v>
                </c:pt>
                <c:pt idx="9">
                  <c:v>4513.6427445171448</c:v>
                </c:pt>
                <c:pt idx="10">
                  <c:v>5585.7508478287536</c:v>
                </c:pt>
                <c:pt idx="11">
                  <c:v>6768.7805485839999</c:v>
                </c:pt>
              </c:numCache>
            </c:numRef>
          </c:val>
          <c:extLst>
            <c:ext xmlns:c16="http://schemas.microsoft.com/office/drawing/2014/chart" uri="{C3380CC4-5D6E-409C-BE32-E72D297353CC}">
              <c16:uniqueId val="{00000009-184A-4240-ABDB-93C8DD04BB75}"/>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'B5.Usage'!$Y$160:$Y$171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'B5.Usage'!$AJ$160:$AJ$171</c:f>
              <c:numCache>
                <c:formatCode>#,##0</c:formatCode>
                <c:ptCount val="12"/>
                <c:pt idx="0">
                  <c:v>0</c:v>
                </c:pt>
                <c:pt idx="1">
                  <c:v>0</c:v>
                </c:pt>
                <c:pt idx="2">
                  <c:v>29.806710879231268</c:v>
                </c:pt>
                <c:pt idx="3">
                  <c:v>73.148402970124096</c:v>
                </c:pt>
                <c:pt idx="4">
                  <c:v>130.22879240645153</c:v>
                </c:pt>
                <c:pt idx="5">
                  <c:v>201.25745481234367</c:v>
                </c:pt>
                <c:pt idx="6">
                  <c:v>286.44993266140455</c:v>
                </c:pt>
                <c:pt idx="7">
                  <c:v>438.25869642494246</c:v>
                </c:pt>
                <c:pt idx="8">
                  <c:v>622.8277766556364</c:v>
                </c:pt>
                <c:pt idx="9">
                  <c:v>840.38251345689173</c:v>
                </c:pt>
                <c:pt idx="10">
                  <c:v>1091.1514706848682</c:v>
                </c:pt>
                <c:pt idx="11">
                  <c:v>1375.3548211911468</c:v>
                </c:pt>
              </c:numCache>
            </c:numRef>
          </c:val>
          <c:extLst>
            <c:ext xmlns:c16="http://schemas.microsoft.com/office/drawing/2014/chart" uri="{C3380CC4-5D6E-409C-BE32-E72D297353CC}">
              <c16:uniqueId val="{0000000A-184A-4240-ABDB-93C8DD04BB75}"/>
            </c:ext>
          </c:extLst>
        </c:ser>
        <c:dLbls>
          <c:showLegendKey val="0"/>
          <c:showVal val="0"/>
          <c:showCatName val="0"/>
          <c:showSerName val="0"/>
          <c:showPercent val="0"/>
          <c:showBubbleSize val="0"/>
        </c:dLbls>
        <c:axId val="2130054768"/>
        <c:axId val="2130057520"/>
      </c:areaChart>
      <c:catAx>
        <c:axId val="21300547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0057520"/>
        <c:crosses val="autoZero"/>
        <c:auto val="1"/>
        <c:lblAlgn val="ctr"/>
        <c:lblOffset val="100"/>
        <c:noMultiLvlLbl val="0"/>
      </c:catAx>
      <c:valAx>
        <c:axId val="21300575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0054768"/>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'B5.Usage'!$AN$160:$AN$171</c:f>
              <c:numCache>
                <c:formatCode>#,##0.000</c:formatCode>
                <c:ptCount val="12"/>
                <c:pt idx="0">
                  <c:v>3.0883745575699243E-3</c:v>
                </c:pt>
                <c:pt idx="1">
                  <c:v>2.4796112576226832E-3</c:v>
                </c:pt>
                <c:pt idx="2">
                  <c:v>2.0063800173099476E-3</c:v>
                </c:pt>
                <c:pt idx="3">
                  <c:v>1.6489795224996135E-3</c:v>
                </c:pt>
                <c:pt idx="4">
                  <c:v>1.3753878602939923E-3</c:v>
                </c:pt>
                <c:pt idx="5">
                  <c:v>1.1534741359432979E-3</c:v>
                </c:pt>
                <c:pt idx="6">
                  <c:v>9.5837218831095166E-4</c:v>
                </c:pt>
                <c:pt idx="7">
                  <c:v>7.752792472839092E-4</c:v>
                </c:pt>
                <c:pt idx="8">
                  <c:v>5.9993985658172186E-4</c:v>
                </c:pt>
                <c:pt idx="9">
                  <c:v>4.3715357878213162E-4</c:v>
                </c:pt>
                <c:pt idx="10">
                  <c:v>2.9645407700807974E-4</c:v>
                </c:pt>
                <c:pt idx="11">
                  <c:v>1.8601921518192953E-4</c:v>
                </c:pt>
              </c:numCache>
            </c:numRef>
          </c:val>
          <c:extLst>
            <c:ext xmlns:c16="http://schemas.microsoft.com/office/drawing/2014/chart" uri="{C3380CC4-5D6E-409C-BE32-E72D297353CC}">
              <c16:uniqueId val="{00000000-0648-4293-96C3-C5ABFF30FD3D}"/>
            </c:ext>
          </c:extLst>
        </c:ser>
        <c:ser>
          <c:idx val="1"/>
          <c:order val="1"/>
          <c:tx>
            <c:strRef>
              <c:f>'B5.Usage'!$AO$5</c:f>
              <c:strCache>
                <c:ptCount val="1"/>
                <c:pt idx="0">
                  <c:v>HCFC-123</c:v>
                </c:pt>
              </c:strCache>
            </c:strRef>
          </c:tx>
          <c:spPr>
            <a:solidFill>
              <a:schemeClr val="accent2"/>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'B5.Usage'!$AO$160:$AO$171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648-4293-96C3-C5ABFF30FD3D}"/>
            </c:ext>
          </c:extLst>
        </c:ser>
        <c:ser>
          <c:idx val="2"/>
          <c:order val="2"/>
          <c:tx>
            <c:strRef>
              <c:f>'B5.Usage'!$AP$5</c:f>
              <c:strCache>
                <c:ptCount val="1"/>
                <c:pt idx="0">
                  <c:v>HFC-134a</c:v>
                </c:pt>
              </c:strCache>
            </c:strRef>
          </c:tx>
          <c:spPr>
            <a:solidFill>
              <a:schemeClr val="accent3"/>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'B5.Usage'!$AP$160:$AP$171</c:f>
              <c:numCache>
                <c:formatCode>#,##0.000</c:formatCode>
                <c:ptCount val="12"/>
                <c:pt idx="0">
                  <c:v>2.9877119937094344E-2</c:v>
                </c:pt>
                <c:pt idx="1">
                  <c:v>2.9689966825569226E-2</c:v>
                </c:pt>
                <c:pt idx="2">
                  <c:v>2.9005200698873194E-2</c:v>
                </c:pt>
                <c:pt idx="3">
                  <c:v>2.8230416760470414E-2</c:v>
                </c:pt>
                <c:pt idx="4">
                  <c:v>2.7384929856169821E-2</c:v>
                </c:pt>
                <c:pt idx="5">
                  <c:v>2.6484317359386514E-2</c:v>
                </c:pt>
                <c:pt idx="6">
                  <c:v>2.5540034575148595E-2</c:v>
                </c:pt>
                <c:pt idx="7">
                  <c:v>2.3981148792493124E-2</c:v>
                </c:pt>
                <c:pt idx="8">
                  <c:v>2.233127799825296E-2</c:v>
                </c:pt>
                <c:pt idx="9">
                  <c:v>2.0595327733961093E-2</c:v>
                </c:pt>
                <c:pt idx="10">
                  <c:v>1.8776774393625111E-2</c:v>
                </c:pt>
                <c:pt idx="11">
                  <c:v>1.6877927731023454E-2</c:v>
                </c:pt>
              </c:numCache>
            </c:numRef>
          </c:val>
          <c:extLst>
            <c:ext xmlns:c16="http://schemas.microsoft.com/office/drawing/2014/chart" uri="{C3380CC4-5D6E-409C-BE32-E72D297353CC}">
              <c16:uniqueId val="{00000002-0648-4293-96C3-C5ABFF30FD3D}"/>
            </c:ext>
          </c:extLst>
        </c:ser>
        <c:ser>
          <c:idx val="3"/>
          <c:order val="3"/>
          <c:tx>
            <c:strRef>
              <c:f>'B5.Usage'!$AQ$5</c:f>
              <c:strCache>
                <c:ptCount val="1"/>
                <c:pt idx="0">
                  <c:v>HFC-404A</c:v>
                </c:pt>
              </c:strCache>
            </c:strRef>
          </c:tx>
          <c:spPr>
            <a:solidFill>
              <a:schemeClr val="accent4"/>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'B5.Usage'!$AQ$160:$AQ$171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648-4293-96C3-C5ABFF30FD3D}"/>
            </c:ext>
          </c:extLst>
        </c:ser>
        <c:ser>
          <c:idx val="4"/>
          <c:order val="4"/>
          <c:tx>
            <c:strRef>
              <c:f>'B5.Usage'!$AR$5</c:f>
              <c:strCache>
                <c:ptCount val="1"/>
                <c:pt idx="0">
                  <c:v>HFC-410A</c:v>
                </c:pt>
              </c:strCache>
            </c:strRef>
          </c:tx>
          <c:spPr>
            <a:solidFill>
              <a:schemeClr val="accent5"/>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'B5.Usage'!$AR$160:$AR$171</c:f>
              <c:numCache>
                <c:formatCode>#,##0.000</c:formatCode>
                <c:ptCount val="12"/>
                <c:pt idx="0">
                  <c:v>1.7584689369839812E-2</c:v>
                </c:pt>
                <c:pt idx="1">
                  <c:v>1.878837389784729E-2</c:v>
                </c:pt>
                <c:pt idx="2">
                  <c:v>1.9863664363802318E-2</c:v>
                </c:pt>
                <c:pt idx="3">
                  <c:v>2.0785941844020883E-2</c:v>
                </c:pt>
                <c:pt idx="4">
                  <c:v>2.1525833147318901E-2</c:v>
                </c:pt>
                <c:pt idx="5">
                  <c:v>2.2051192777849976E-2</c:v>
                </c:pt>
                <c:pt idx="6">
                  <c:v>2.2331337846337122E-2</c:v>
                </c:pt>
                <c:pt idx="7">
                  <c:v>2.2342045371436314E-2</c:v>
                </c:pt>
                <c:pt idx="8">
                  <c:v>2.2068241005534991E-2</c:v>
                </c:pt>
                <c:pt idx="9">
                  <c:v>2.1502476407611264E-2</c:v>
                </c:pt>
                <c:pt idx="10">
                  <c:v>2.064223273831944E-2</c:v>
                </c:pt>
                <c:pt idx="11">
                  <c:v>1.9493328393429838E-2</c:v>
                </c:pt>
              </c:numCache>
            </c:numRef>
          </c:val>
          <c:extLst>
            <c:ext xmlns:c16="http://schemas.microsoft.com/office/drawing/2014/chart" uri="{C3380CC4-5D6E-409C-BE32-E72D297353CC}">
              <c16:uniqueId val="{00000004-0648-4293-96C3-C5ABFF30FD3D}"/>
            </c:ext>
          </c:extLst>
        </c:ser>
        <c:ser>
          <c:idx val="5"/>
          <c:order val="5"/>
          <c:tx>
            <c:strRef>
              <c:f>'B5.Usage'!$AS$5</c:f>
              <c:strCache>
                <c:ptCount val="1"/>
                <c:pt idx="0">
                  <c:v>HFC-407C</c:v>
                </c:pt>
              </c:strCache>
            </c:strRef>
          </c:tx>
          <c:spPr>
            <a:solidFill>
              <a:schemeClr val="accent6"/>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'B5.Usage'!$AS$160:$AS$171</c:f>
              <c:numCache>
                <c:formatCode>#,##0.000</c:formatCode>
                <c:ptCount val="12"/>
                <c:pt idx="0">
                  <c:v>7.4488473044560688E-2</c:v>
                </c:pt>
                <c:pt idx="1">
                  <c:v>7.4157904027042074E-2</c:v>
                </c:pt>
                <c:pt idx="2">
                  <c:v>7.4425279668822134E-2</c:v>
                </c:pt>
                <c:pt idx="3">
                  <c:v>7.4139270911975835E-2</c:v>
                </c:pt>
                <c:pt idx="4">
                  <c:v>7.328773366492361E-2</c:v>
                </c:pt>
                <c:pt idx="5">
                  <c:v>7.1852552288328458E-2</c:v>
                </c:pt>
                <c:pt idx="6">
                  <c:v>6.9819678437113522E-2</c:v>
                </c:pt>
                <c:pt idx="7">
                  <c:v>6.7131833050784212E-2</c:v>
                </c:pt>
                <c:pt idx="8">
                  <c:v>6.3880549158211869E-2</c:v>
                </c:pt>
                <c:pt idx="9">
                  <c:v>6.0130564008258218E-2</c:v>
                </c:pt>
                <c:pt idx="10">
                  <c:v>5.5955364700822637E-2</c:v>
                </c:pt>
                <c:pt idx="11">
                  <c:v>5.1430673185932536E-2</c:v>
                </c:pt>
              </c:numCache>
            </c:numRef>
          </c:val>
          <c:extLst>
            <c:ext xmlns:c16="http://schemas.microsoft.com/office/drawing/2014/chart" uri="{C3380CC4-5D6E-409C-BE32-E72D297353CC}">
              <c16:uniqueId val="{00000005-0648-4293-96C3-C5ABFF30FD3D}"/>
            </c:ext>
          </c:extLst>
        </c:ser>
        <c:ser>
          <c:idx val="6"/>
          <c:order val="6"/>
          <c:tx>
            <c:strRef>
              <c:f>'B5.Usage'!$AT$5</c:f>
              <c:strCache>
                <c:ptCount val="1"/>
                <c:pt idx="0">
                  <c:v>HFC-32</c:v>
                </c:pt>
              </c:strCache>
            </c:strRef>
          </c:tx>
          <c:spPr>
            <a:solidFill>
              <a:schemeClr val="accent1">
                <a:lumMod val="60000"/>
              </a:schemeClr>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'B5.Usage'!$AT$160:$AT$171</c:f>
              <c:numCache>
                <c:formatCode>#,##0.000</c:formatCode>
                <c:ptCount val="12"/>
                <c:pt idx="0">
                  <c:v>0</c:v>
                </c:pt>
                <c:pt idx="1">
                  <c:v>0</c:v>
                </c:pt>
                <c:pt idx="2">
                  <c:v>3.6521473437587736E-5</c:v>
                </c:pt>
                <c:pt idx="3">
                  <c:v>1.1066006451562845E-4</c:v>
                </c:pt>
                <c:pt idx="4">
                  <c:v>2.235360694245871E-4</c:v>
                </c:pt>
                <c:pt idx="5">
                  <c:v>3.7629492924092867E-4</c:v>
                </c:pt>
                <c:pt idx="6">
                  <c:v>5.7010772989629166E-4</c:v>
                </c:pt>
                <c:pt idx="7">
                  <c:v>8.0617168450445296E-4</c:v>
                </c:pt>
                <c:pt idx="8">
                  <c:v>1.0857103665885175E-3</c:v>
                </c:pt>
                <c:pt idx="9">
                  <c:v>1.409972064814153E-3</c:v>
                </c:pt>
                <c:pt idx="10">
                  <c:v>1.7802177287869118E-3</c:v>
                </c:pt>
                <c:pt idx="11">
                  <c:v>2.1976661670580263E-3</c:v>
                </c:pt>
              </c:numCache>
            </c:numRef>
          </c:val>
          <c:extLst>
            <c:ext xmlns:c16="http://schemas.microsoft.com/office/drawing/2014/chart" uri="{C3380CC4-5D6E-409C-BE32-E72D297353CC}">
              <c16:uniqueId val="{00000006-0648-4293-96C3-C5ABFF30FD3D}"/>
            </c:ext>
          </c:extLst>
        </c:ser>
        <c:ser>
          <c:idx val="7"/>
          <c:order val="7"/>
          <c:tx>
            <c:strRef>
              <c:f>'B5.Usage'!$AU$5</c:f>
              <c:strCache>
                <c:ptCount val="1"/>
                <c:pt idx="0">
                  <c:v>HFC-Mix</c:v>
                </c:pt>
              </c:strCache>
            </c:strRef>
          </c:tx>
          <c:spPr>
            <a:solidFill>
              <a:schemeClr val="accent2">
                <a:lumMod val="60000"/>
              </a:schemeClr>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'B5.Usage'!$AU$160:$AU$171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648-4293-96C3-C5ABFF30FD3D}"/>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'B5.Usage'!$AV$160:$AV$171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648-4293-96C3-C5ABFF30FD3D}"/>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'B5.Usage'!$AW$160:$AW$171</c:f>
              <c:numCache>
                <c:formatCode>#,##0.000</c:formatCode>
                <c:ptCount val="12"/>
                <c:pt idx="0">
                  <c:v>0</c:v>
                </c:pt>
                <c:pt idx="1">
                  <c:v>0</c:v>
                </c:pt>
                <c:pt idx="2">
                  <c:v>1.1710545243318614E-4</c:v>
                </c:pt>
                <c:pt idx="3">
                  <c:v>2.7435571255929932E-4</c:v>
                </c:pt>
                <c:pt idx="4">
                  <c:v>4.7155836340734389E-4</c:v>
                </c:pt>
                <c:pt idx="5">
                  <c:v>7.085261794234968E-4</c:v>
                </c:pt>
                <c:pt idx="6">
                  <c:v>9.8507716460556052E-4</c:v>
                </c:pt>
                <c:pt idx="7">
                  <c:v>1.3525550484699798E-3</c:v>
                </c:pt>
                <c:pt idx="8">
                  <c:v>1.776593078974129E-3</c:v>
                </c:pt>
                <c:pt idx="9">
                  <c:v>2.2568213722585725E-3</c:v>
                </c:pt>
                <c:pt idx="10">
                  <c:v>2.7928754239143765E-3</c:v>
                </c:pt>
                <c:pt idx="11">
                  <c:v>3.3843902742920003E-3</c:v>
                </c:pt>
              </c:numCache>
            </c:numRef>
          </c:val>
          <c:extLst>
            <c:ext xmlns:c16="http://schemas.microsoft.com/office/drawing/2014/chart" uri="{C3380CC4-5D6E-409C-BE32-E72D297353CC}">
              <c16:uniqueId val="{00000009-0648-4293-96C3-C5ABFF30FD3D}"/>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'B5.Usage'!$AM$160:$AM$171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'B5.Usage'!$AX$160:$AX$171</c:f>
              <c:numCache>
                <c:formatCode>#,##0.000</c:formatCode>
                <c:ptCount val="12"/>
                <c:pt idx="0">
                  <c:v>0</c:v>
                </c:pt>
                <c:pt idx="1">
                  <c:v>0</c:v>
                </c:pt>
                <c:pt idx="2">
                  <c:v>1.1922684351692507E-7</c:v>
                </c:pt>
                <c:pt idx="3">
                  <c:v>2.9259361188049638E-7</c:v>
                </c:pt>
                <c:pt idx="4">
                  <c:v>5.2091516962580608E-7</c:v>
                </c:pt>
                <c:pt idx="5">
                  <c:v>8.0502981924937463E-7</c:v>
                </c:pt>
                <c:pt idx="6">
                  <c:v>1.1457997306456182E-6</c:v>
                </c:pt>
                <c:pt idx="7">
                  <c:v>1.7530347856997698E-6</c:v>
                </c:pt>
                <c:pt idx="8">
                  <c:v>2.4913111066225455E-6</c:v>
                </c:pt>
                <c:pt idx="9">
                  <c:v>3.3615300538275668E-6</c:v>
                </c:pt>
                <c:pt idx="10">
                  <c:v>4.3646058827394729E-6</c:v>
                </c:pt>
                <c:pt idx="11">
                  <c:v>5.5014192847645875E-6</c:v>
                </c:pt>
              </c:numCache>
            </c:numRef>
          </c:val>
          <c:extLst>
            <c:ext xmlns:c16="http://schemas.microsoft.com/office/drawing/2014/chart" uri="{C3380CC4-5D6E-409C-BE32-E72D297353CC}">
              <c16:uniqueId val="{0000000A-0648-4293-96C3-C5ABFF30FD3D}"/>
            </c:ext>
          </c:extLst>
        </c:ser>
        <c:dLbls>
          <c:showLegendKey val="0"/>
          <c:showVal val="0"/>
          <c:showCatName val="0"/>
          <c:showSerName val="0"/>
          <c:showPercent val="0"/>
          <c:showBubbleSize val="0"/>
        </c:dLbls>
        <c:axId val="2130119392"/>
        <c:axId val="2130122144"/>
      </c:areaChart>
      <c:catAx>
        <c:axId val="21301193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0122144"/>
        <c:crosses val="autoZero"/>
        <c:auto val="1"/>
        <c:lblAlgn val="ctr"/>
        <c:lblOffset val="100"/>
        <c:noMultiLvlLbl val="0"/>
      </c:catAx>
      <c:valAx>
        <c:axId val="213012214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0119392"/>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'B2.1.Sales.Mix.Input'!$M$120</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'B2.1.Sales.Mix.Input'!$N$120:$Y$120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90C-CA46-8C4F-33A4A80CF3E1}"/>
            </c:ext>
          </c:extLst>
        </c:ser>
        <c:ser>
          <c:idx val="1"/>
          <c:order val="1"/>
          <c:tx>
            <c:strRef>
              <c:f>'B2.1.Sales.Mix.Input'!$M$121</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'B2.1.Sales.Mix.Input'!$N$121:$Y$121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90C-CA46-8C4F-33A4A80CF3E1}"/>
            </c:ext>
          </c:extLst>
        </c:ser>
        <c:ser>
          <c:idx val="2"/>
          <c:order val="2"/>
          <c:tx>
            <c:strRef>
              <c:f>'B2.1.Sales.Mix.Input'!$M$122</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'B2.1.Sales.Mix.Input'!$N$122:$Y$122</c:f>
              <c:numCache>
                <c:formatCode>0.0%</c:formatCode>
                <c:ptCount val="12"/>
                <c:pt idx="0">
                  <c:v>0.01</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90C-CA46-8C4F-33A4A80CF3E1}"/>
            </c:ext>
          </c:extLst>
        </c:ser>
        <c:ser>
          <c:idx val="3"/>
          <c:order val="3"/>
          <c:tx>
            <c:strRef>
              <c:f>'B2.1.Sales.Mix.Input'!$M$123</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'B2.1.Sales.Mix.Input'!$N$123:$Y$123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90C-CA46-8C4F-33A4A80CF3E1}"/>
            </c:ext>
          </c:extLst>
        </c:ser>
        <c:ser>
          <c:idx val="4"/>
          <c:order val="4"/>
          <c:tx>
            <c:strRef>
              <c:f>'B2.1.Sales.Mix.Input'!$M$124</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'B2.1.Sales.Mix.Input'!$N$124:$Y$124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90C-CA46-8C4F-33A4A80CF3E1}"/>
            </c:ext>
          </c:extLst>
        </c:ser>
        <c:ser>
          <c:idx val="5"/>
          <c:order val="5"/>
          <c:tx>
            <c:strRef>
              <c:f>'B2.1.Sales.Mix.Input'!$M$125</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'B2.1.Sales.Mix.Input'!$N$125:$Y$125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590C-CA46-8C4F-33A4A80CF3E1}"/>
            </c:ext>
          </c:extLst>
        </c:ser>
        <c:ser>
          <c:idx val="6"/>
          <c:order val="6"/>
          <c:tx>
            <c:strRef>
              <c:f>'B2.1.Sales.Mix.Input'!$M$126</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'B2.1.Sales.Mix.Input'!$N$126:$Y$126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590C-CA46-8C4F-33A4A80CF3E1}"/>
            </c:ext>
          </c:extLst>
        </c:ser>
        <c:ser>
          <c:idx val="7"/>
          <c:order val="7"/>
          <c:tx>
            <c:strRef>
              <c:f>'B2.1.Sales.Mix.Input'!$M$127</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'B2.1.Sales.Mix.Input'!$N$127:$Y$127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590C-CA46-8C4F-33A4A80CF3E1}"/>
            </c:ext>
          </c:extLst>
        </c:ser>
        <c:ser>
          <c:idx val="8"/>
          <c:order val="8"/>
          <c:tx>
            <c:strRef>
              <c:f>'B2.1.Sales.Mix.Input'!$M$128</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'B2.1.Sales.Mix.Input'!$N$128:$Y$128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590C-CA46-8C4F-33A4A80CF3E1}"/>
            </c:ext>
          </c:extLst>
        </c:ser>
        <c:ser>
          <c:idx val="9"/>
          <c:order val="9"/>
          <c:tx>
            <c:strRef>
              <c:f>'B2.1.Sales.Mix.Input'!$M$129</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'B2.1.Sales.Mix.Input'!$N$129:$Y$129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590C-CA46-8C4F-33A4A80CF3E1}"/>
            </c:ext>
          </c:extLst>
        </c:ser>
        <c:ser>
          <c:idx val="10"/>
          <c:order val="10"/>
          <c:tx>
            <c:strRef>
              <c:f>'B2.1.Sales.Mix.Input'!$M$130</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'B2.1.Sales.Mix.Input'!$N$130:$Y$130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590C-CA46-8C4F-33A4A80CF3E1}"/>
            </c:ext>
          </c:extLst>
        </c:ser>
        <c:ser>
          <c:idx val="11"/>
          <c:order val="11"/>
          <c:tx>
            <c:strRef>
              <c:f>'B2.1.Sales.Mix.Input'!$M$131</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'B2.1.Sales.Mix.Input'!$N$131:$Y$131</c:f>
              <c:numCache>
                <c:formatCode>0.0%</c:formatCode>
                <c:ptCount val="12"/>
                <c:pt idx="0">
                  <c:v>0.99</c:v>
                </c:pt>
                <c:pt idx="1">
                  <c:v>1</c:v>
                </c:pt>
                <c:pt idx="2">
                  <c:v>1</c:v>
                </c:pt>
                <c:pt idx="3">
                  <c:v>1</c:v>
                </c:pt>
                <c:pt idx="4">
                  <c:v>1</c:v>
                </c:pt>
                <c:pt idx="5">
                  <c:v>1</c:v>
                </c:pt>
                <c:pt idx="6">
                  <c:v>1</c:v>
                </c:pt>
                <c:pt idx="7">
                  <c:v>1</c:v>
                </c:pt>
                <c:pt idx="8">
                  <c:v>1</c:v>
                </c:pt>
                <c:pt idx="9">
                  <c:v>1</c:v>
                </c:pt>
                <c:pt idx="10">
                  <c:v>1</c:v>
                </c:pt>
                <c:pt idx="11">
                  <c:v>1</c:v>
                </c:pt>
              </c:numCache>
            </c:numRef>
          </c:val>
          <c:smooth val="0"/>
          <c:extLst>
            <c:ext xmlns:c16="http://schemas.microsoft.com/office/drawing/2014/chart" uri="{C3380CC4-5D6E-409C-BE32-E72D297353CC}">
              <c16:uniqueId val="{0000000B-590C-CA46-8C4F-33A4A80CF3E1}"/>
            </c:ext>
          </c:extLst>
        </c:ser>
        <c:ser>
          <c:idx val="12"/>
          <c:order val="12"/>
          <c:tx>
            <c:strRef>
              <c:f>'B2.1.Sales.Mix.Input'!$M$132</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'B2.1.Sales.Mix.Input'!$N$132:$Y$132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590C-CA46-8C4F-33A4A80CF3E1}"/>
            </c:ext>
          </c:extLst>
        </c:ser>
        <c:ser>
          <c:idx val="13"/>
          <c:order val="13"/>
          <c:tx>
            <c:strRef>
              <c:f>'B2.1.Sales.Mix.Input'!$M$133</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'B2.1.Sales.Mix.Input'!$N$133:$Y$133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590C-CA46-8C4F-33A4A80CF3E1}"/>
            </c:ext>
          </c:extLst>
        </c:ser>
        <c:dLbls>
          <c:showLegendKey val="0"/>
          <c:showVal val="0"/>
          <c:showCatName val="0"/>
          <c:showSerName val="0"/>
          <c:showPercent val="0"/>
          <c:showBubbleSize val="0"/>
        </c:dLbls>
        <c:smooth val="0"/>
        <c:axId val="2125034576"/>
        <c:axId val="2125037056"/>
      </c:lineChart>
      <c:catAx>
        <c:axId val="21250345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037056"/>
        <c:crosses val="autoZero"/>
        <c:auto val="1"/>
        <c:lblAlgn val="ctr"/>
        <c:lblOffset val="100"/>
        <c:noMultiLvlLbl val="0"/>
      </c:catAx>
      <c:valAx>
        <c:axId val="212503705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034576"/>
        <c:crosses val="autoZero"/>
        <c:crossBetween val="between"/>
      </c:valAx>
      <c:spPr>
        <a:noFill/>
        <a:ln>
          <a:noFill/>
        </a:ln>
        <a:effectLst/>
      </c:spPr>
    </c:plotArea>
    <c:legend>
      <c:legendPos val="r"/>
      <c:layout>
        <c:manualLayout>
          <c:xMode val="edge"/>
          <c:yMode val="edge"/>
          <c:x val="0.88909075347961442"/>
          <c:y val="3.0103801169590647E-2"/>
          <c:w val="0.10275715982155274"/>
          <c:h val="0.943505555555555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'B5.Usage'!$Z$182:$Z$193</c:f>
              <c:numCache>
                <c:formatCode>#,##0</c:formatCode>
                <c:ptCount val="12"/>
                <c:pt idx="0">
                  <c:v>1706.2842859502343</c:v>
                </c:pt>
                <c:pt idx="1">
                  <c:v>1369.950971062256</c:v>
                </c:pt>
                <c:pt idx="2">
                  <c:v>1108.4972471325677</c:v>
                </c:pt>
                <c:pt idx="3">
                  <c:v>911.03841022078097</c:v>
                </c:pt>
                <c:pt idx="4">
                  <c:v>759.88279574253716</c:v>
                </c:pt>
                <c:pt idx="5">
                  <c:v>637.2785281454685</c:v>
                </c:pt>
                <c:pt idx="6">
                  <c:v>529.4873968568794</c:v>
                </c:pt>
                <c:pt idx="7">
                  <c:v>428.33107584746369</c:v>
                </c:pt>
                <c:pt idx="8">
                  <c:v>331.45848429929379</c:v>
                </c:pt>
                <c:pt idx="9">
                  <c:v>241.52131424427159</c:v>
                </c:pt>
                <c:pt idx="10">
                  <c:v>163.78678287739211</c:v>
                </c:pt>
                <c:pt idx="11">
                  <c:v>102.77304706183952</c:v>
                </c:pt>
              </c:numCache>
            </c:numRef>
          </c:val>
          <c:extLst>
            <c:ext xmlns:c16="http://schemas.microsoft.com/office/drawing/2014/chart" uri="{C3380CC4-5D6E-409C-BE32-E72D297353CC}">
              <c16:uniqueId val="{00000000-DBF4-4318-9587-72D9A5EC7810}"/>
            </c:ext>
          </c:extLst>
        </c:ser>
        <c:ser>
          <c:idx val="1"/>
          <c:order val="1"/>
          <c:tx>
            <c:strRef>
              <c:f>'B5.Usage'!$AA$5</c:f>
              <c:strCache>
                <c:ptCount val="1"/>
                <c:pt idx="0">
                  <c:v>HCFC-123</c:v>
                </c:pt>
              </c:strCache>
            </c:strRef>
          </c:tx>
          <c:spPr>
            <a:solidFill>
              <a:schemeClr val="accent2"/>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'B5.Usage'!$AA$182:$AA$193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DBF4-4318-9587-72D9A5EC7810}"/>
            </c:ext>
          </c:extLst>
        </c:ser>
        <c:ser>
          <c:idx val="2"/>
          <c:order val="2"/>
          <c:tx>
            <c:strRef>
              <c:f>'B5.Usage'!$AB$5</c:f>
              <c:strCache>
                <c:ptCount val="1"/>
                <c:pt idx="0">
                  <c:v>HFC-134a</c:v>
                </c:pt>
              </c:strCache>
            </c:strRef>
          </c:tx>
          <c:spPr>
            <a:solidFill>
              <a:schemeClr val="accent3"/>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'B5.Usage'!$AB$182:$AB$193</c:f>
              <c:numCache>
                <c:formatCode>#,##0</c:formatCode>
                <c:ptCount val="12"/>
                <c:pt idx="0">
                  <c:v>701314.03564035206</c:v>
                </c:pt>
                <c:pt idx="1">
                  <c:v>685438.8599320784</c:v>
                </c:pt>
                <c:pt idx="2">
                  <c:v>674195.55438461632</c:v>
                </c:pt>
                <c:pt idx="3">
                  <c:v>657736.04284166661</c:v>
                </c:pt>
                <c:pt idx="4">
                  <c:v>636451.25584352785</c:v>
                </c:pt>
                <c:pt idx="5">
                  <c:v>610075.30868065695</c:v>
                </c:pt>
                <c:pt idx="6">
                  <c:v>578861.02908486547</c:v>
                </c:pt>
                <c:pt idx="7">
                  <c:v>546052.18579967436</c:v>
                </c:pt>
                <c:pt idx="8">
                  <c:v>511998.77042885625</c:v>
                </c:pt>
                <c:pt idx="9">
                  <c:v>476836.72818059556</c:v>
                </c:pt>
                <c:pt idx="10">
                  <c:v>440660.98068031512</c:v>
                </c:pt>
                <c:pt idx="11">
                  <c:v>403448.60970661225</c:v>
                </c:pt>
              </c:numCache>
            </c:numRef>
          </c:val>
          <c:extLst>
            <c:ext xmlns:c16="http://schemas.microsoft.com/office/drawing/2014/chart" uri="{C3380CC4-5D6E-409C-BE32-E72D297353CC}">
              <c16:uniqueId val="{00000002-DBF4-4318-9587-72D9A5EC7810}"/>
            </c:ext>
          </c:extLst>
        </c:ser>
        <c:ser>
          <c:idx val="3"/>
          <c:order val="3"/>
          <c:tx>
            <c:strRef>
              <c:f>'B5.Usage'!$AC$5</c:f>
              <c:strCache>
                <c:ptCount val="1"/>
                <c:pt idx="0">
                  <c:v>HFC-404A</c:v>
                </c:pt>
              </c:strCache>
            </c:strRef>
          </c:tx>
          <c:spPr>
            <a:solidFill>
              <a:schemeClr val="accent4"/>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'B5.Usage'!$AC$182:$AC$193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DBF4-4318-9587-72D9A5EC7810}"/>
            </c:ext>
          </c:extLst>
        </c:ser>
        <c:ser>
          <c:idx val="4"/>
          <c:order val="4"/>
          <c:tx>
            <c:strRef>
              <c:f>'B5.Usage'!$AD$5</c:f>
              <c:strCache>
                <c:ptCount val="1"/>
                <c:pt idx="0">
                  <c:v>HFC-410A</c:v>
                </c:pt>
              </c:strCache>
            </c:strRef>
          </c:tx>
          <c:spPr>
            <a:solidFill>
              <a:schemeClr val="accent5"/>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'B5.Usage'!$AD$182:$AD$193</c:f>
              <c:numCache>
                <c:formatCode>#,##0</c:formatCode>
                <c:ptCount val="12"/>
                <c:pt idx="0">
                  <c:v>8421.7860966665776</c:v>
                </c:pt>
                <c:pt idx="1">
                  <c:v>8998.2633610379744</c:v>
                </c:pt>
                <c:pt idx="2">
                  <c:v>9513.24921638042</c:v>
                </c:pt>
                <c:pt idx="3">
                  <c:v>9954.9529904314586</c:v>
                </c:pt>
                <c:pt idx="4">
                  <c:v>10309.307062892194</c:v>
                </c:pt>
                <c:pt idx="5">
                  <c:v>10560.916081345775</c:v>
                </c:pt>
                <c:pt idx="6">
                  <c:v>10695.085175448812</c:v>
                </c:pt>
                <c:pt idx="7">
                  <c:v>10700.213300496318</c:v>
                </c:pt>
                <c:pt idx="8">
                  <c:v>10569.080941348177</c:v>
                </c:pt>
                <c:pt idx="9">
                  <c:v>10298.120884871294</c:v>
                </c:pt>
                <c:pt idx="10">
                  <c:v>9886.1267903828739</c:v>
                </c:pt>
                <c:pt idx="11">
                  <c:v>9335.8852458955171</c:v>
                </c:pt>
              </c:numCache>
            </c:numRef>
          </c:val>
          <c:extLst>
            <c:ext xmlns:c16="http://schemas.microsoft.com/office/drawing/2014/chart" uri="{C3380CC4-5D6E-409C-BE32-E72D297353CC}">
              <c16:uniqueId val="{00000004-DBF4-4318-9587-72D9A5EC7810}"/>
            </c:ext>
          </c:extLst>
        </c:ser>
        <c:ser>
          <c:idx val="5"/>
          <c:order val="5"/>
          <c:tx>
            <c:strRef>
              <c:f>'B5.Usage'!$AE$5</c:f>
              <c:strCache>
                <c:ptCount val="1"/>
                <c:pt idx="0">
                  <c:v>HFC-407C</c:v>
                </c:pt>
              </c:strCache>
            </c:strRef>
          </c:tx>
          <c:spPr>
            <a:solidFill>
              <a:schemeClr val="accent6"/>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'B5.Usage'!$AE$182:$AE$193</c:f>
              <c:numCache>
                <c:formatCode>#,##0</c:formatCode>
                <c:ptCount val="12"/>
                <c:pt idx="0">
                  <c:v>41988.992697046611</c:v>
                </c:pt>
                <c:pt idx="1">
                  <c:v>41802.651649967345</c:v>
                </c:pt>
                <c:pt idx="2">
                  <c:v>41953.370726506277</c:v>
                </c:pt>
                <c:pt idx="3">
                  <c:v>41792.148202917604</c:v>
                </c:pt>
                <c:pt idx="4">
                  <c:v>41312.138480791211</c:v>
                </c:pt>
                <c:pt idx="5">
                  <c:v>40503.129813037463</c:v>
                </c:pt>
                <c:pt idx="6">
                  <c:v>39357.20317762882</c:v>
                </c:pt>
                <c:pt idx="7">
                  <c:v>37842.070490859194</c:v>
                </c:pt>
                <c:pt idx="8">
                  <c:v>36009.328725034873</c:v>
                </c:pt>
                <c:pt idx="9">
                  <c:v>33895.470128668669</c:v>
                </c:pt>
                <c:pt idx="10">
                  <c:v>31541.919222560675</c:v>
                </c:pt>
                <c:pt idx="11">
                  <c:v>28991.360307741004</c:v>
                </c:pt>
              </c:numCache>
            </c:numRef>
          </c:val>
          <c:extLst>
            <c:ext xmlns:c16="http://schemas.microsoft.com/office/drawing/2014/chart" uri="{C3380CC4-5D6E-409C-BE32-E72D297353CC}">
              <c16:uniqueId val="{00000005-DBF4-4318-9587-72D9A5EC7810}"/>
            </c:ext>
          </c:extLst>
        </c:ser>
        <c:ser>
          <c:idx val="6"/>
          <c:order val="6"/>
          <c:tx>
            <c:strRef>
              <c:f>'B5.Usage'!$AF$5</c:f>
              <c:strCache>
                <c:ptCount val="1"/>
                <c:pt idx="0">
                  <c:v>HFC-32</c:v>
                </c:pt>
              </c:strCache>
            </c:strRef>
          </c:tx>
          <c:spPr>
            <a:solidFill>
              <a:schemeClr val="accent1">
                <a:lumMod val="60000"/>
              </a:schemeClr>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'B5.Usage'!$AF$182:$AF$193</c:f>
              <c:numCache>
                <c:formatCode>#,##0</c:formatCode>
                <c:ptCount val="12"/>
                <c:pt idx="0">
                  <c:v>0</c:v>
                </c:pt>
                <c:pt idx="1">
                  <c:v>0</c:v>
                </c:pt>
                <c:pt idx="2">
                  <c:v>54.105886574204057</c:v>
                </c:pt>
                <c:pt idx="3">
                  <c:v>163.94083631944955</c:v>
                </c:pt>
                <c:pt idx="4">
                  <c:v>331.1645472956846</c:v>
                </c:pt>
                <c:pt idx="5">
                  <c:v>557.47396924582029</c:v>
                </c:pt>
                <c:pt idx="6">
                  <c:v>844.60404429080245</c:v>
                </c:pt>
                <c:pt idx="7">
                  <c:v>1194.3284214880784</c:v>
                </c:pt>
                <c:pt idx="8">
                  <c:v>1608.4598023533595</c:v>
                </c:pt>
                <c:pt idx="9">
                  <c:v>2088.8475034283747</c:v>
                </c:pt>
                <c:pt idx="10">
                  <c:v>2637.3595982028323</c:v>
                </c:pt>
                <c:pt idx="11">
                  <c:v>3255.8017289748541</c:v>
                </c:pt>
              </c:numCache>
            </c:numRef>
          </c:val>
          <c:extLst>
            <c:ext xmlns:c16="http://schemas.microsoft.com/office/drawing/2014/chart" uri="{C3380CC4-5D6E-409C-BE32-E72D297353CC}">
              <c16:uniqueId val="{00000006-DBF4-4318-9587-72D9A5EC7810}"/>
            </c:ext>
          </c:extLst>
        </c:ser>
        <c:ser>
          <c:idx val="7"/>
          <c:order val="7"/>
          <c:tx>
            <c:strRef>
              <c:f>'B5.Usage'!$AG$5</c:f>
              <c:strCache>
                <c:ptCount val="1"/>
                <c:pt idx="0">
                  <c:v>HFC-Mix</c:v>
                </c:pt>
              </c:strCache>
            </c:strRef>
          </c:tx>
          <c:spPr>
            <a:solidFill>
              <a:schemeClr val="accent2">
                <a:lumMod val="60000"/>
              </a:schemeClr>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'B5.Usage'!$AG$182:$AG$193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DBF4-4318-9587-72D9A5EC7810}"/>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'B5.Usage'!$AH$182:$AH$193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DBF4-4318-9587-72D9A5EC7810}"/>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'B5.Usage'!$AI$182:$AI$193</c:f>
              <c:numCache>
                <c:formatCode>#,##0</c:formatCode>
                <c:ptCount val="12"/>
                <c:pt idx="0">
                  <c:v>0</c:v>
                </c:pt>
                <c:pt idx="1">
                  <c:v>0</c:v>
                </c:pt>
                <c:pt idx="2">
                  <c:v>234.21090486637229</c:v>
                </c:pt>
                <c:pt idx="3">
                  <c:v>548.71142511859864</c:v>
                </c:pt>
                <c:pt idx="4">
                  <c:v>943.11672681468781</c:v>
                </c:pt>
                <c:pt idx="5">
                  <c:v>1417.0523588469937</c:v>
                </c:pt>
                <c:pt idx="6">
                  <c:v>1970.1543292111212</c:v>
                </c:pt>
                <c:pt idx="7">
                  <c:v>2705.1100969399595</c:v>
                </c:pt>
                <c:pt idx="8">
                  <c:v>3553.1861579482579</c:v>
                </c:pt>
                <c:pt idx="9">
                  <c:v>4513.6427445171448</c:v>
                </c:pt>
                <c:pt idx="10">
                  <c:v>5585.7508478287536</c:v>
                </c:pt>
                <c:pt idx="11">
                  <c:v>6768.7805485839999</c:v>
                </c:pt>
              </c:numCache>
            </c:numRef>
          </c:val>
          <c:extLst>
            <c:ext xmlns:c16="http://schemas.microsoft.com/office/drawing/2014/chart" uri="{C3380CC4-5D6E-409C-BE32-E72D297353CC}">
              <c16:uniqueId val="{00000009-DBF4-4318-9587-72D9A5EC7810}"/>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'B5.Usage'!$Y$182:$Y$193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'B5.Usage'!$AJ$182:$AJ$193</c:f>
              <c:numCache>
                <c:formatCode>#,##0</c:formatCode>
                <c:ptCount val="12"/>
                <c:pt idx="0">
                  <c:v>1280.4815625282858</c:v>
                </c:pt>
                <c:pt idx="1">
                  <c:v>2474.5382675708688</c:v>
                </c:pt>
                <c:pt idx="2">
                  <c:v>9103.6616402751042</c:v>
                </c:pt>
                <c:pt idx="3">
                  <c:v>20634.217503033968</c:v>
                </c:pt>
                <c:pt idx="4">
                  <c:v>37081.542802695833</c:v>
                </c:pt>
                <c:pt idx="5">
                  <c:v>58619.435210763382</c:v>
                </c:pt>
                <c:pt idx="6">
                  <c:v>85058.940544977668</c:v>
                </c:pt>
                <c:pt idx="7">
                  <c:v>113013.62397224343</c:v>
                </c:pt>
                <c:pt idx="8">
                  <c:v>142399.62596108005</c:v>
                </c:pt>
                <c:pt idx="9">
                  <c:v>173155.65913637989</c:v>
                </c:pt>
                <c:pt idx="10">
                  <c:v>205036.15013375739</c:v>
                </c:pt>
                <c:pt idx="11">
                  <c:v>238077.80514329055</c:v>
                </c:pt>
              </c:numCache>
            </c:numRef>
          </c:val>
          <c:extLst>
            <c:ext xmlns:c16="http://schemas.microsoft.com/office/drawing/2014/chart" uri="{C3380CC4-5D6E-409C-BE32-E72D297353CC}">
              <c16:uniqueId val="{0000000A-DBF4-4318-9587-72D9A5EC7810}"/>
            </c:ext>
          </c:extLst>
        </c:ser>
        <c:dLbls>
          <c:showLegendKey val="0"/>
          <c:showVal val="0"/>
          <c:showCatName val="0"/>
          <c:showSerName val="0"/>
          <c:showPercent val="0"/>
          <c:showBubbleSize val="0"/>
        </c:dLbls>
        <c:axId val="2123911824"/>
        <c:axId val="2123914576"/>
      </c:areaChart>
      <c:catAx>
        <c:axId val="212391182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914576"/>
        <c:crosses val="autoZero"/>
        <c:auto val="1"/>
        <c:lblAlgn val="ctr"/>
        <c:lblOffset val="100"/>
        <c:noMultiLvlLbl val="0"/>
      </c:catAx>
      <c:valAx>
        <c:axId val="2123914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911824"/>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'B5.Usage'!$AN$182:$AN$193</c:f>
              <c:numCache>
                <c:formatCode>#,##0.000</c:formatCode>
                <c:ptCount val="12"/>
                <c:pt idx="0">
                  <c:v>3.0883745575699243E-3</c:v>
                </c:pt>
                <c:pt idx="1">
                  <c:v>2.4796112576226832E-3</c:v>
                </c:pt>
                <c:pt idx="2">
                  <c:v>2.0063800173099476E-3</c:v>
                </c:pt>
                <c:pt idx="3">
                  <c:v>1.6489795224996135E-3</c:v>
                </c:pt>
                <c:pt idx="4">
                  <c:v>1.3753878602939923E-3</c:v>
                </c:pt>
                <c:pt idx="5">
                  <c:v>1.1534741359432979E-3</c:v>
                </c:pt>
                <c:pt idx="6">
                  <c:v>9.5837218831095166E-4</c:v>
                </c:pt>
                <c:pt idx="7">
                  <c:v>7.752792472839092E-4</c:v>
                </c:pt>
                <c:pt idx="8">
                  <c:v>5.9993985658172186E-4</c:v>
                </c:pt>
                <c:pt idx="9">
                  <c:v>4.3715357878213162E-4</c:v>
                </c:pt>
                <c:pt idx="10">
                  <c:v>2.9645407700807974E-4</c:v>
                </c:pt>
                <c:pt idx="11">
                  <c:v>1.8601921518192953E-4</c:v>
                </c:pt>
              </c:numCache>
            </c:numRef>
          </c:val>
          <c:extLst>
            <c:ext xmlns:c16="http://schemas.microsoft.com/office/drawing/2014/chart" uri="{C3380CC4-5D6E-409C-BE32-E72D297353CC}">
              <c16:uniqueId val="{00000000-C257-46FE-9253-7069457574C2}"/>
            </c:ext>
          </c:extLst>
        </c:ser>
        <c:ser>
          <c:idx val="1"/>
          <c:order val="1"/>
          <c:tx>
            <c:strRef>
              <c:f>'B5.Usage'!$AO$5</c:f>
              <c:strCache>
                <c:ptCount val="1"/>
                <c:pt idx="0">
                  <c:v>HCFC-123</c:v>
                </c:pt>
              </c:strCache>
            </c:strRef>
          </c:tx>
          <c:spPr>
            <a:solidFill>
              <a:schemeClr val="accent2"/>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'B5.Usage'!$AO$182:$AO$193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C257-46FE-9253-7069457574C2}"/>
            </c:ext>
          </c:extLst>
        </c:ser>
        <c:ser>
          <c:idx val="2"/>
          <c:order val="2"/>
          <c:tx>
            <c:strRef>
              <c:f>'B5.Usage'!$AP$5</c:f>
              <c:strCache>
                <c:ptCount val="1"/>
                <c:pt idx="0">
                  <c:v>HFC-134a</c:v>
                </c:pt>
              </c:strCache>
            </c:strRef>
          </c:tx>
          <c:spPr>
            <a:solidFill>
              <a:schemeClr val="accent3"/>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'B5.Usage'!$AP$182:$AP$193</c:f>
              <c:numCache>
                <c:formatCode>#,##0.000</c:formatCode>
                <c:ptCount val="12"/>
                <c:pt idx="0">
                  <c:v>1.0028790709657034</c:v>
                </c:pt>
                <c:pt idx="1">
                  <c:v>0.98017756970287218</c:v>
                </c:pt>
                <c:pt idx="2">
                  <c:v>0.96409964277000126</c:v>
                </c:pt>
                <c:pt idx="3">
                  <c:v>0.9405625412635833</c:v>
                </c:pt>
                <c:pt idx="4">
                  <c:v>0.9101252958562448</c:v>
                </c:pt>
                <c:pt idx="5">
                  <c:v>0.8724076914133394</c:v>
                </c:pt>
                <c:pt idx="6">
                  <c:v>0.82777127159135755</c:v>
                </c:pt>
                <c:pt idx="7">
                  <c:v>0.78085462569353437</c:v>
                </c:pt>
                <c:pt idx="8">
                  <c:v>0.73215824171326449</c:v>
                </c:pt>
                <c:pt idx="9">
                  <c:v>0.6818765212982516</c:v>
                </c:pt>
                <c:pt idx="10">
                  <c:v>0.63014520237285065</c:v>
                </c:pt>
                <c:pt idx="11">
                  <c:v>0.57693151188045544</c:v>
                </c:pt>
              </c:numCache>
            </c:numRef>
          </c:val>
          <c:extLst>
            <c:ext xmlns:c16="http://schemas.microsoft.com/office/drawing/2014/chart" uri="{C3380CC4-5D6E-409C-BE32-E72D297353CC}">
              <c16:uniqueId val="{00000002-C257-46FE-9253-7069457574C2}"/>
            </c:ext>
          </c:extLst>
        </c:ser>
        <c:ser>
          <c:idx val="3"/>
          <c:order val="3"/>
          <c:tx>
            <c:strRef>
              <c:f>'B5.Usage'!$AQ$5</c:f>
              <c:strCache>
                <c:ptCount val="1"/>
                <c:pt idx="0">
                  <c:v>HFC-404A</c:v>
                </c:pt>
              </c:strCache>
            </c:strRef>
          </c:tx>
          <c:spPr>
            <a:solidFill>
              <a:schemeClr val="accent4"/>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'B5.Usage'!$AQ$182:$AQ$193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C257-46FE-9253-7069457574C2}"/>
            </c:ext>
          </c:extLst>
        </c:ser>
        <c:ser>
          <c:idx val="4"/>
          <c:order val="4"/>
          <c:tx>
            <c:strRef>
              <c:f>'B5.Usage'!$AR$5</c:f>
              <c:strCache>
                <c:ptCount val="1"/>
                <c:pt idx="0">
                  <c:v>HFC-410A</c:v>
                </c:pt>
              </c:strCache>
            </c:strRef>
          </c:tx>
          <c:spPr>
            <a:solidFill>
              <a:schemeClr val="accent5"/>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'B5.Usage'!$AR$182:$AR$193</c:f>
              <c:numCache>
                <c:formatCode>#,##0.000</c:formatCode>
                <c:ptCount val="12"/>
                <c:pt idx="0">
                  <c:v>1.7584689369839812E-2</c:v>
                </c:pt>
                <c:pt idx="1">
                  <c:v>1.878837389784729E-2</c:v>
                </c:pt>
                <c:pt idx="2">
                  <c:v>1.9863664363802318E-2</c:v>
                </c:pt>
                <c:pt idx="3">
                  <c:v>2.0785941844020883E-2</c:v>
                </c:pt>
                <c:pt idx="4">
                  <c:v>2.1525833147318901E-2</c:v>
                </c:pt>
                <c:pt idx="5">
                  <c:v>2.2051192777849976E-2</c:v>
                </c:pt>
                <c:pt idx="6">
                  <c:v>2.2331337846337122E-2</c:v>
                </c:pt>
                <c:pt idx="7">
                  <c:v>2.2342045371436314E-2</c:v>
                </c:pt>
                <c:pt idx="8">
                  <c:v>2.2068241005534991E-2</c:v>
                </c:pt>
                <c:pt idx="9">
                  <c:v>2.1502476407611264E-2</c:v>
                </c:pt>
                <c:pt idx="10">
                  <c:v>2.064223273831944E-2</c:v>
                </c:pt>
                <c:pt idx="11">
                  <c:v>1.9493328393429838E-2</c:v>
                </c:pt>
              </c:numCache>
            </c:numRef>
          </c:val>
          <c:extLst>
            <c:ext xmlns:c16="http://schemas.microsoft.com/office/drawing/2014/chart" uri="{C3380CC4-5D6E-409C-BE32-E72D297353CC}">
              <c16:uniqueId val="{00000004-C257-46FE-9253-7069457574C2}"/>
            </c:ext>
          </c:extLst>
        </c:ser>
        <c:ser>
          <c:idx val="5"/>
          <c:order val="5"/>
          <c:tx>
            <c:strRef>
              <c:f>'B5.Usage'!$AS$5</c:f>
              <c:strCache>
                <c:ptCount val="1"/>
                <c:pt idx="0">
                  <c:v>HFC-407C</c:v>
                </c:pt>
              </c:strCache>
            </c:strRef>
          </c:tx>
          <c:spPr>
            <a:solidFill>
              <a:schemeClr val="accent6"/>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'B5.Usage'!$AS$182:$AS$193</c:f>
              <c:numCache>
                <c:formatCode>#,##0.000</c:formatCode>
                <c:ptCount val="12"/>
                <c:pt idx="0">
                  <c:v>7.4488473044560688E-2</c:v>
                </c:pt>
                <c:pt idx="1">
                  <c:v>7.4157904027042074E-2</c:v>
                </c:pt>
                <c:pt idx="2">
                  <c:v>7.4425279668822134E-2</c:v>
                </c:pt>
                <c:pt idx="3">
                  <c:v>7.4139270911975835E-2</c:v>
                </c:pt>
                <c:pt idx="4">
                  <c:v>7.328773366492361E-2</c:v>
                </c:pt>
                <c:pt idx="5">
                  <c:v>7.1852552288328458E-2</c:v>
                </c:pt>
                <c:pt idx="6">
                  <c:v>6.9819678437113522E-2</c:v>
                </c:pt>
                <c:pt idx="7">
                  <c:v>6.7131833050784212E-2</c:v>
                </c:pt>
                <c:pt idx="8">
                  <c:v>6.3880549158211869E-2</c:v>
                </c:pt>
                <c:pt idx="9">
                  <c:v>6.0130564008258218E-2</c:v>
                </c:pt>
                <c:pt idx="10">
                  <c:v>5.5955364700822637E-2</c:v>
                </c:pt>
                <c:pt idx="11">
                  <c:v>5.1430673185932536E-2</c:v>
                </c:pt>
              </c:numCache>
            </c:numRef>
          </c:val>
          <c:extLst>
            <c:ext xmlns:c16="http://schemas.microsoft.com/office/drawing/2014/chart" uri="{C3380CC4-5D6E-409C-BE32-E72D297353CC}">
              <c16:uniqueId val="{00000005-C257-46FE-9253-7069457574C2}"/>
            </c:ext>
          </c:extLst>
        </c:ser>
        <c:ser>
          <c:idx val="6"/>
          <c:order val="6"/>
          <c:tx>
            <c:strRef>
              <c:f>'B5.Usage'!$AT$5</c:f>
              <c:strCache>
                <c:ptCount val="1"/>
                <c:pt idx="0">
                  <c:v>HFC-32</c:v>
                </c:pt>
              </c:strCache>
            </c:strRef>
          </c:tx>
          <c:spPr>
            <a:solidFill>
              <a:schemeClr val="accent1">
                <a:lumMod val="60000"/>
              </a:schemeClr>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'B5.Usage'!$AT$182:$AT$193</c:f>
              <c:numCache>
                <c:formatCode>#,##0.000</c:formatCode>
                <c:ptCount val="12"/>
                <c:pt idx="0">
                  <c:v>0</c:v>
                </c:pt>
                <c:pt idx="1">
                  <c:v>0</c:v>
                </c:pt>
                <c:pt idx="2">
                  <c:v>3.6521473437587736E-5</c:v>
                </c:pt>
                <c:pt idx="3">
                  <c:v>1.1066006451562845E-4</c:v>
                </c:pt>
                <c:pt idx="4">
                  <c:v>2.235360694245871E-4</c:v>
                </c:pt>
                <c:pt idx="5">
                  <c:v>3.7629492924092867E-4</c:v>
                </c:pt>
                <c:pt idx="6">
                  <c:v>5.7010772989629166E-4</c:v>
                </c:pt>
                <c:pt idx="7">
                  <c:v>8.0617168450445296E-4</c:v>
                </c:pt>
                <c:pt idx="8">
                  <c:v>1.0857103665885175E-3</c:v>
                </c:pt>
                <c:pt idx="9">
                  <c:v>1.409972064814153E-3</c:v>
                </c:pt>
                <c:pt idx="10">
                  <c:v>1.7802177287869118E-3</c:v>
                </c:pt>
                <c:pt idx="11">
                  <c:v>2.1976661670580263E-3</c:v>
                </c:pt>
              </c:numCache>
            </c:numRef>
          </c:val>
          <c:extLst>
            <c:ext xmlns:c16="http://schemas.microsoft.com/office/drawing/2014/chart" uri="{C3380CC4-5D6E-409C-BE32-E72D297353CC}">
              <c16:uniqueId val="{00000006-C257-46FE-9253-7069457574C2}"/>
            </c:ext>
          </c:extLst>
        </c:ser>
        <c:ser>
          <c:idx val="7"/>
          <c:order val="7"/>
          <c:tx>
            <c:strRef>
              <c:f>'B5.Usage'!$AU$5</c:f>
              <c:strCache>
                <c:ptCount val="1"/>
                <c:pt idx="0">
                  <c:v>HFC-Mix</c:v>
                </c:pt>
              </c:strCache>
            </c:strRef>
          </c:tx>
          <c:spPr>
            <a:solidFill>
              <a:schemeClr val="accent2">
                <a:lumMod val="60000"/>
              </a:schemeClr>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'B5.Usage'!$AU$182:$AU$193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C257-46FE-9253-7069457574C2}"/>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'B5.Usage'!$AV$182:$AV$193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C257-46FE-9253-7069457574C2}"/>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'B5.Usage'!$AW$182:$AW$193</c:f>
              <c:numCache>
                <c:formatCode>#,##0.000</c:formatCode>
                <c:ptCount val="12"/>
                <c:pt idx="0">
                  <c:v>0</c:v>
                </c:pt>
                <c:pt idx="1">
                  <c:v>0</c:v>
                </c:pt>
                <c:pt idx="2">
                  <c:v>1.1710545243318614E-4</c:v>
                </c:pt>
                <c:pt idx="3">
                  <c:v>2.7435571255929932E-4</c:v>
                </c:pt>
                <c:pt idx="4">
                  <c:v>4.7155836340734389E-4</c:v>
                </c:pt>
                <c:pt idx="5">
                  <c:v>7.085261794234968E-4</c:v>
                </c:pt>
                <c:pt idx="6">
                  <c:v>9.8507716460556052E-4</c:v>
                </c:pt>
                <c:pt idx="7">
                  <c:v>1.3525550484699798E-3</c:v>
                </c:pt>
                <c:pt idx="8">
                  <c:v>1.776593078974129E-3</c:v>
                </c:pt>
                <c:pt idx="9">
                  <c:v>2.2568213722585725E-3</c:v>
                </c:pt>
                <c:pt idx="10">
                  <c:v>2.7928754239143765E-3</c:v>
                </c:pt>
                <c:pt idx="11">
                  <c:v>3.3843902742920003E-3</c:v>
                </c:pt>
              </c:numCache>
            </c:numRef>
          </c:val>
          <c:extLst>
            <c:ext xmlns:c16="http://schemas.microsoft.com/office/drawing/2014/chart" uri="{C3380CC4-5D6E-409C-BE32-E72D297353CC}">
              <c16:uniqueId val="{00000009-C257-46FE-9253-7069457574C2}"/>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'B5.Usage'!$AM$182:$AM$193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'B5.Usage'!$AX$182:$AX$193</c:f>
              <c:numCache>
                <c:formatCode>#,##0.000</c:formatCode>
                <c:ptCount val="12"/>
                <c:pt idx="0">
                  <c:v>5.1219262501131435E-6</c:v>
                </c:pt>
                <c:pt idx="1">
                  <c:v>9.8981530702834746E-6</c:v>
                </c:pt>
                <c:pt idx="2">
                  <c:v>3.6414646561100416E-5</c:v>
                </c:pt>
                <c:pt idx="3">
                  <c:v>8.2536870012135872E-5</c:v>
                </c:pt>
                <c:pt idx="4">
                  <c:v>1.4832617121078332E-4</c:v>
                </c:pt>
                <c:pt idx="5">
                  <c:v>2.3447774084305354E-4</c:v>
                </c:pt>
                <c:pt idx="6">
                  <c:v>3.4023576217991069E-4</c:v>
                </c:pt>
                <c:pt idx="7">
                  <c:v>4.5205449588897373E-4</c:v>
                </c:pt>
                <c:pt idx="8">
                  <c:v>5.6959850384432015E-4</c:v>
                </c:pt>
                <c:pt idx="9">
                  <c:v>6.9262263654551958E-4</c:v>
                </c:pt>
                <c:pt idx="10">
                  <c:v>8.2014460053502956E-4</c:v>
                </c:pt>
                <c:pt idx="11">
                  <c:v>9.5231122057316223E-4</c:v>
                </c:pt>
              </c:numCache>
            </c:numRef>
          </c:val>
          <c:extLst>
            <c:ext xmlns:c16="http://schemas.microsoft.com/office/drawing/2014/chart" uri="{C3380CC4-5D6E-409C-BE32-E72D297353CC}">
              <c16:uniqueId val="{0000000A-C257-46FE-9253-7069457574C2}"/>
            </c:ext>
          </c:extLst>
        </c:ser>
        <c:dLbls>
          <c:showLegendKey val="0"/>
          <c:showVal val="0"/>
          <c:showCatName val="0"/>
          <c:showSerName val="0"/>
          <c:showPercent val="0"/>
          <c:showBubbleSize val="0"/>
        </c:dLbls>
        <c:axId val="2123981504"/>
        <c:axId val="2123984256"/>
      </c:areaChart>
      <c:catAx>
        <c:axId val="21239815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984256"/>
        <c:crosses val="autoZero"/>
        <c:auto val="1"/>
        <c:lblAlgn val="ctr"/>
        <c:lblOffset val="100"/>
        <c:noMultiLvlLbl val="0"/>
      </c:catAx>
      <c:valAx>
        <c:axId val="21239842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9815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'B5.Usage'!$Z$204:$Z$215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BE3-417C-83A4-374D61CB8082}"/>
            </c:ext>
          </c:extLst>
        </c:ser>
        <c:ser>
          <c:idx val="1"/>
          <c:order val="1"/>
          <c:tx>
            <c:strRef>
              <c:f>'B5.Usage'!$AA$5</c:f>
              <c:strCache>
                <c:ptCount val="1"/>
                <c:pt idx="0">
                  <c:v>HCFC-123</c:v>
                </c:pt>
              </c:strCache>
            </c:strRef>
          </c:tx>
          <c:spPr>
            <a:solidFill>
              <a:schemeClr val="accent2"/>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'B5.Usage'!$AA$204:$AA$215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BE3-417C-83A4-374D61CB8082}"/>
            </c:ext>
          </c:extLst>
        </c:ser>
        <c:ser>
          <c:idx val="2"/>
          <c:order val="2"/>
          <c:tx>
            <c:strRef>
              <c:f>'B5.Usage'!$AB$5</c:f>
              <c:strCache>
                <c:ptCount val="1"/>
                <c:pt idx="0">
                  <c:v>HFC-134a</c:v>
                </c:pt>
              </c:strCache>
            </c:strRef>
          </c:tx>
          <c:spPr>
            <a:solidFill>
              <a:schemeClr val="accent3"/>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'B5.Usage'!$AB$204:$AB$215</c:f>
              <c:numCache>
                <c:formatCode>#,##0</c:formatCode>
                <c:ptCount val="12"/>
                <c:pt idx="0">
                  <c:v>4048.2642843115409</c:v>
                </c:pt>
                <c:pt idx="1">
                  <c:v>3697.8445215193378</c:v>
                </c:pt>
                <c:pt idx="2">
                  <c:v>3326.1416922032909</c:v>
                </c:pt>
                <c:pt idx="3">
                  <c:v>2937.1575753673956</c:v>
                </c:pt>
                <c:pt idx="4">
                  <c:v>2539.6606604552621</c:v>
                </c:pt>
                <c:pt idx="5">
                  <c:v>2145.573044564796</c:v>
                </c:pt>
                <c:pt idx="6">
                  <c:v>1768.1455558849243</c:v>
                </c:pt>
                <c:pt idx="7">
                  <c:v>1419.589646853655</c:v>
                </c:pt>
                <c:pt idx="8">
                  <c:v>1110.989196484504</c:v>
                </c:pt>
                <c:pt idx="9">
                  <c:v>850.29397126565186</c:v>
                </c:pt>
                <c:pt idx="10">
                  <c:v>641.21544750337364</c:v>
                </c:pt>
                <c:pt idx="11">
                  <c:v>482.65954892898378</c:v>
                </c:pt>
              </c:numCache>
            </c:numRef>
          </c:val>
          <c:extLst>
            <c:ext xmlns:c16="http://schemas.microsoft.com/office/drawing/2014/chart" uri="{C3380CC4-5D6E-409C-BE32-E72D297353CC}">
              <c16:uniqueId val="{00000002-2BE3-417C-83A4-374D61CB8082}"/>
            </c:ext>
          </c:extLst>
        </c:ser>
        <c:ser>
          <c:idx val="3"/>
          <c:order val="3"/>
          <c:tx>
            <c:strRef>
              <c:f>'B5.Usage'!$AC$5</c:f>
              <c:strCache>
                <c:ptCount val="1"/>
                <c:pt idx="0">
                  <c:v>HFC-404A</c:v>
                </c:pt>
              </c:strCache>
            </c:strRef>
          </c:tx>
          <c:spPr>
            <a:solidFill>
              <a:schemeClr val="accent4"/>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'B5.Usage'!$AC$204:$AC$215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BE3-417C-83A4-374D61CB8082}"/>
            </c:ext>
          </c:extLst>
        </c:ser>
        <c:ser>
          <c:idx val="4"/>
          <c:order val="4"/>
          <c:tx>
            <c:strRef>
              <c:f>'B5.Usage'!$AD$5</c:f>
              <c:strCache>
                <c:ptCount val="1"/>
                <c:pt idx="0">
                  <c:v>HFC-410A</c:v>
                </c:pt>
              </c:strCache>
            </c:strRef>
          </c:tx>
          <c:spPr>
            <a:solidFill>
              <a:schemeClr val="accent5"/>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'B5.Usage'!$AD$204:$AD$215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BE3-417C-83A4-374D61CB8082}"/>
            </c:ext>
          </c:extLst>
        </c:ser>
        <c:ser>
          <c:idx val="5"/>
          <c:order val="5"/>
          <c:tx>
            <c:strRef>
              <c:f>'B5.Usage'!$AE$5</c:f>
              <c:strCache>
                <c:ptCount val="1"/>
                <c:pt idx="0">
                  <c:v>HFC-407C</c:v>
                </c:pt>
              </c:strCache>
            </c:strRef>
          </c:tx>
          <c:spPr>
            <a:solidFill>
              <a:schemeClr val="accent6"/>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'B5.Usage'!$AE$204:$AE$215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BE3-417C-83A4-374D61CB8082}"/>
            </c:ext>
          </c:extLst>
        </c:ser>
        <c:ser>
          <c:idx val="6"/>
          <c:order val="6"/>
          <c:tx>
            <c:strRef>
              <c:f>'B5.Usage'!$AF$5</c:f>
              <c:strCache>
                <c:ptCount val="1"/>
                <c:pt idx="0">
                  <c:v>HFC-32</c:v>
                </c:pt>
              </c:strCache>
            </c:strRef>
          </c:tx>
          <c:spPr>
            <a:solidFill>
              <a:schemeClr val="accent1">
                <a:lumMod val="60000"/>
              </a:schemeClr>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'B5.Usage'!$AF$204:$AF$215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2BE3-417C-83A4-374D61CB8082}"/>
            </c:ext>
          </c:extLst>
        </c:ser>
        <c:ser>
          <c:idx val="7"/>
          <c:order val="7"/>
          <c:tx>
            <c:strRef>
              <c:f>'B5.Usage'!$AG$5</c:f>
              <c:strCache>
                <c:ptCount val="1"/>
                <c:pt idx="0">
                  <c:v>HFC-Mix</c:v>
                </c:pt>
              </c:strCache>
            </c:strRef>
          </c:tx>
          <c:spPr>
            <a:solidFill>
              <a:schemeClr val="accent2">
                <a:lumMod val="60000"/>
              </a:schemeClr>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'B5.Usage'!$AG$204:$AG$215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BE3-417C-83A4-374D61CB8082}"/>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'B5.Usage'!$AH$204:$AH$215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2BE3-417C-83A4-374D61CB8082}"/>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'B5.Usage'!$AI$204:$AI$215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2BE3-417C-83A4-374D61CB8082}"/>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'B5.Usage'!$Y$204:$Y$215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'B5.Usage'!$AJ$204:$AJ$215</c:f>
              <c:numCache>
                <c:formatCode>#,##0</c:formatCode>
                <c:ptCount val="12"/>
                <c:pt idx="0">
                  <c:v>1348.8796520500841</c:v>
                </c:pt>
                <c:pt idx="1">
                  <c:v>1509.3010980642798</c:v>
                </c:pt>
                <c:pt idx="2">
                  <c:v>1668.2495267201436</c:v>
                </c:pt>
                <c:pt idx="3">
                  <c:v>1822.6514325344399</c:v>
                </c:pt>
                <c:pt idx="4">
                  <c:v>1968.7827919338185</c:v>
                </c:pt>
                <c:pt idx="5">
                  <c:v>2103.2642790926211</c:v>
                </c:pt>
                <c:pt idx="6">
                  <c:v>2224.2570693739763</c:v>
                </c:pt>
                <c:pt idx="7">
                  <c:v>2332.9761126282274</c:v>
                </c:pt>
                <c:pt idx="8">
                  <c:v>2432.185550260157</c:v>
                </c:pt>
                <c:pt idx="9">
                  <c:v>2525.52883679559</c:v>
                </c:pt>
                <c:pt idx="10">
                  <c:v>2615.4354547266062</c:v>
                </c:pt>
                <c:pt idx="11">
                  <c:v>2701.8450765591656</c:v>
                </c:pt>
              </c:numCache>
            </c:numRef>
          </c:val>
          <c:extLst>
            <c:ext xmlns:c16="http://schemas.microsoft.com/office/drawing/2014/chart" uri="{C3380CC4-5D6E-409C-BE32-E72D297353CC}">
              <c16:uniqueId val="{0000000A-2BE3-417C-83A4-374D61CB8082}"/>
            </c:ext>
          </c:extLst>
        </c:ser>
        <c:dLbls>
          <c:showLegendKey val="0"/>
          <c:showVal val="0"/>
          <c:showCatName val="0"/>
          <c:showSerName val="0"/>
          <c:showPercent val="0"/>
          <c:showBubbleSize val="0"/>
        </c:dLbls>
        <c:axId val="2124045200"/>
        <c:axId val="2124047952"/>
      </c:areaChart>
      <c:catAx>
        <c:axId val="212404520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047952"/>
        <c:crosses val="autoZero"/>
        <c:auto val="1"/>
        <c:lblAlgn val="ctr"/>
        <c:lblOffset val="100"/>
        <c:noMultiLvlLbl val="0"/>
      </c:catAx>
      <c:valAx>
        <c:axId val="2124047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04520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'B5.Usage'!$AN$204:$AN$215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278-494B-AAE1-8A513E9FF7A5}"/>
            </c:ext>
          </c:extLst>
        </c:ser>
        <c:ser>
          <c:idx val="1"/>
          <c:order val="1"/>
          <c:tx>
            <c:strRef>
              <c:f>'B5.Usage'!$AO$5</c:f>
              <c:strCache>
                <c:ptCount val="1"/>
                <c:pt idx="0">
                  <c:v>HCFC-123</c:v>
                </c:pt>
              </c:strCache>
            </c:strRef>
          </c:tx>
          <c:spPr>
            <a:solidFill>
              <a:schemeClr val="accent2"/>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'B5.Usage'!$AO$204:$AO$215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278-494B-AAE1-8A513E9FF7A5}"/>
            </c:ext>
          </c:extLst>
        </c:ser>
        <c:ser>
          <c:idx val="2"/>
          <c:order val="2"/>
          <c:tx>
            <c:strRef>
              <c:f>'B5.Usage'!$AP$5</c:f>
              <c:strCache>
                <c:ptCount val="1"/>
                <c:pt idx="0">
                  <c:v>HFC-134a</c:v>
                </c:pt>
              </c:strCache>
            </c:strRef>
          </c:tx>
          <c:spPr>
            <a:solidFill>
              <a:schemeClr val="accent3"/>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'B5.Usage'!$AP$204:$AP$215</c:f>
              <c:numCache>
                <c:formatCode>#,##0.000</c:formatCode>
                <c:ptCount val="12"/>
                <c:pt idx="0">
                  <c:v>5.7890179265655036E-3</c:v>
                </c:pt>
                <c:pt idx="1">
                  <c:v>5.2879176657726528E-3</c:v>
                </c:pt>
                <c:pt idx="2">
                  <c:v>4.7563826198507063E-3</c:v>
                </c:pt>
                <c:pt idx="3">
                  <c:v>4.2001353327753756E-3</c:v>
                </c:pt>
                <c:pt idx="4">
                  <c:v>3.631714744451025E-3</c:v>
                </c:pt>
                <c:pt idx="5">
                  <c:v>3.0681694537276582E-3</c:v>
                </c:pt>
                <c:pt idx="6">
                  <c:v>2.528448144915442E-3</c:v>
                </c:pt>
                <c:pt idx="7">
                  <c:v>2.0300131950007267E-3</c:v>
                </c:pt>
                <c:pt idx="8">
                  <c:v>1.5887145509728407E-3</c:v>
                </c:pt>
                <c:pt idx="9">
                  <c:v>1.2159203789098821E-3</c:v>
                </c:pt>
                <c:pt idx="10">
                  <c:v>9.1693808992982439E-4</c:v>
                </c:pt>
                <c:pt idx="11">
                  <c:v>6.9020315496844684E-4</c:v>
                </c:pt>
              </c:numCache>
            </c:numRef>
          </c:val>
          <c:extLst>
            <c:ext xmlns:c16="http://schemas.microsoft.com/office/drawing/2014/chart" uri="{C3380CC4-5D6E-409C-BE32-E72D297353CC}">
              <c16:uniqueId val="{00000002-3278-494B-AAE1-8A513E9FF7A5}"/>
            </c:ext>
          </c:extLst>
        </c:ser>
        <c:ser>
          <c:idx val="3"/>
          <c:order val="3"/>
          <c:tx>
            <c:strRef>
              <c:f>'B5.Usage'!$AQ$5</c:f>
              <c:strCache>
                <c:ptCount val="1"/>
                <c:pt idx="0">
                  <c:v>HFC-404A</c:v>
                </c:pt>
              </c:strCache>
            </c:strRef>
          </c:tx>
          <c:spPr>
            <a:solidFill>
              <a:schemeClr val="accent4"/>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'B5.Usage'!$AQ$204:$AQ$215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278-494B-AAE1-8A513E9FF7A5}"/>
            </c:ext>
          </c:extLst>
        </c:ser>
        <c:ser>
          <c:idx val="4"/>
          <c:order val="4"/>
          <c:tx>
            <c:strRef>
              <c:f>'B5.Usage'!$AR$5</c:f>
              <c:strCache>
                <c:ptCount val="1"/>
                <c:pt idx="0">
                  <c:v>HFC-410A</c:v>
                </c:pt>
              </c:strCache>
            </c:strRef>
          </c:tx>
          <c:spPr>
            <a:solidFill>
              <a:schemeClr val="accent5"/>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'B5.Usage'!$AR$204:$AR$215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278-494B-AAE1-8A513E9FF7A5}"/>
            </c:ext>
          </c:extLst>
        </c:ser>
        <c:ser>
          <c:idx val="5"/>
          <c:order val="5"/>
          <c:tx>
            <c:strRef>
              <c:f>'B5.Usage'!$AS$5</c:f>
              <c:strCache>
                <c:ptCount val="1"/>
                <c:pt idx="0">
                  <c:v>HFC-407C</c:v>
                </c:pt>
              </c:strCache>
            </c:strRef>
          </c:tx>
          <c:spPr>
            <a:solidFill>
              <a:schemeClr val="accent6"/>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'B5.Usage'!$AS$204:$AS$215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278-494B-AAE1-8A513E9FF7A5}"/>
            </c:ext>
          </c:extLst>
        </c:ser>
        <c:ser>
          <c:idx val="6"/>
          <c:order val="6"/>
          <c:tx>
            <c:strRef>
              <c:f>'B5.Usage'!$AT$5</c:f>
              <c:strCache>
                <c:ptCount val="1"/>
                <c:pt idx="0">
                  <c:v>HFC-32</c:v>
                </c:pt>
              </c:strCache>
            </c:strRef>
          </c:tx>
          <c:spPr>
            <a:solidFill>
              <a:schemeClr val="accent1">
                <a:lumMod val="60000"/>
              </a:schemeClr>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'B5.Usage'!$AT$204:$AT$215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278-494B-AAE1-8A513E9FF7A5}"/>
            </c:ext>
          </c:extLst>
        </c:ser>
        <c:ser>
          <c:idx val="7"/>
          <c:order val="7"/>
          <c:tx>
            <c:strRef>
              <c:f>'B5.Usage'!$AU$5</c:f>
              <c:strCache>
                <c:ptCount val="1"/>
                <c:pt idx="0">
                  <c:v>HFC-Mix</c:v>
                </c:pt>
              </c:strCache>
            </c:strRef>
          </c:tx>
          <c:spPr>
            <a:solidFill>
              <a:schemeClr val="accent2">
                <a:lumMod val="60000"/>
              </a:schemeClr>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'B5.Usage'!$AU$204:$AU$215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278-494B-AAE1-8A513E9FF7A5}"/>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'B5.Usage'!$AV$204:$AV$215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278-494B-AAE1-8A513E9FF7A5}"/>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'B5.Usage'!$AW$204:$AW$215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278-494B-AAE1-8A513E9FF7A5}"/>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'B5.Usage'!$AM$204:$AM$215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'B5.Usage'!$AX$204:$AX$215</c:f>
              <c:numCache>
                <c:formatCode>#,##0.000</c:formatCode>
                <c:ptCount val="12"/>
                <c:pt idx="0">
                  <c:v>5.3955186082003368E-6</c:v>
                </c:pt>
                <c:pt idx="1">
                  <c:v>6.0372043922571196E-6</c:v>
                </c:pt>
                <c:pt idx="2">
                  <c:v>6.6729981068805746E-6</c:v>
                </c:pt>
                <c:pt idx="3">
                  <c:v>7.2906057301377593E-6</c:v>
                </c:pt>
                <c:pt idx="4">
                  <c:v>7.8751311677352749E-6</c:v>
                </c:pt>
                <c:pt idx="5">
                  <c:v>8.4130571163704853E-6</c:v>
                </c:pt>
                <c:pt idx="6">
                  <c:v>8.8970282774959044E-6</c:v>
                </c:pt>
                <c:pt idx="7">
                  <c:v>9.33190445051291E-6</c:v>
                </c:pt>
                <c:pt idx="8">
                  <c:v>9.7287422010406277E-6</c:v>
                </c:pt>
                <c:pt idx="9">
                  <c:v>1.010211534718236E-5</c:v>
                </c:pt>
                <c:pt idx="10">
                  <c:v>1.0461741818906424E-5</c:v>
                </c:pt>
                <c:pt idx="11">
                  <c:v>1.0807380306236662E-5</c:v>
                </c:pt>
              </c:numCache>
            </c:numRef>
          </c:val>
          <c:extLst>
            <c:ext xmlns:c16="http://schemas.microsoft.com/office/drawing/2014/chart" uri="{C3380CC4-5D6E-409C-BE32-E72D297353CC}">
              <c16:uniqueId val="{0000000A-3278-494B-AAE1-8A513E9FF7A5}"/>
            </c:ext>
          </c:extLst>
        </c:ser>
        <c:dLbls>
          <c:showLegendKey val="0"/>
          <c:showVal val="0"/>
          <c:showCatName val="0"/>
          <c:showSerName val="0"/>
          <c:showPercent val="0"/>
          <c:showBubbleSize val="0"/>
        </c:dLbls>
        <c:axId val="2124109824"/>
        <c:axId val="2124112576"/>
      </c:areaChart>
      <c:catAx>
        <c:axId val="21241098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112576"/>
        <c:crosses val="autoZero"/>
        <c:auto val="1"/>
        <c:lblAlgn val="ctr"/>
        <c:lblOffset val="100"/>
        <c:noMultiLvlLbl val="0"/>
      </c:catAx>
      <c:valAx>
        <c:axId val="212411257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1098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'B5.Usage'!$Z$226:$Z$237</c:f>
              <c:numCache>
                <c:formatCode>#,##0</c:formatCode>
                <c:ptCount val="12"/>
                <c:pt idx="0">
                  <c:v>188.61972741472533</c:v>
                </c:pt>
                <c:pt idx="1">
                  <c:v>123.24798305175644</c:v>
                </c:pt>
                <c:pt idx="2">
                  <c:v>74.21890763201273</c:v>
                </c:pt>
                <c:pt idx="3">
                  <c:v>40.426877134304846</c:v>
                </c:pt>
                <c:pt idx="4">
                  <c:v>19.523877809295634</c:v>
                </c:pt>
                <c:pt idx="5">
                  <c:v>8.196239705461263</c:v>
                </c:pt>
                <c:pt idx="6">
                  <c:v>2.9367891173326885</c:v>
                </c:pt>
                <c:pt idx="7">
                  <c:v>0.88384300109174618</c:v>
                </c:pt>
                <c:pt idx="8">
                  <c:v>0.2204184706757199</c:v>
                </c:pt>
                <c:pt idx="9">
                  <c:v>4.5047166326338574E-2</c:v>
                </c:pt>
                <c:pt idx="10">
                  <c:v>7.4771574543393777E-3</c:v>
                </c:pt>
                <c:pt idx="11">
                  <c:v>1.0007707739587493E-3</c:v>
                </c:pt>
              </c:numCache>
            </c:numRef>
          </c:val>
          <c:extLst>
            <c:ext xmlns:c16="http://schemas.microsoft.com/office/drawing/2014/chart" uri="{C3380CC4-5D6E-409C-BE32-E72D297353CC}">
              <c16:uniqueId val="{00000000-58D3-47ED-8617-32A0B8FBA81E}"/>
            </c:ext>
          </c:extLst>
        </c:ser>
        <c:ser>
          <c:idx val="1"/>
          <c:order val="1"/>
          <c:tx>
            <c:strRef>
              <c:f>'B5.Usage'!$AA$5</c:f>
              <c:strCache>
                <c:ptCount val="1"/>
                <c:pt idx="0">
                  <c:v>HCFC-123</c:v>
                </c:pt>
              </c:strCache>
            </c:strRef>
          </c:tx>
          <c:spPr>
            <a:solidFill>
              <a:schemeClr val="accent2"/>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'B5.Usage'!$AA$226:$AA$237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8D3-47ED-8617-32A0B8FBA81E}"/>
            </c:ext>
          </c:extLst>
        </c:ser>
        <c:ser>
          <c:idx val="2"/>
          <c:order val="2"/>
          <c:tx>
            <c:strRef>
              <c:f>'B5.Usage'!$AB$5</c:f>
              <c:strCache>
                <c:ptCount val="1"/>
                <c:pt idx="0">
                  <c:v>HFC-134a</c:v>
                </c:pt>
              </c:strCache>
            </c:strRef>
          </c:tx>
          <c:spPr>
            <a:solidFill>
              <a:schemeClr val="accent3"/>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'B5.Usage'!$AB$226:$AB$237</c:f>
              <c:numCache>
                <c:formatCode>#,##0</c:formatCode>
                <c:ptCount val="12"/>
                <c:pt idx="0">
                  <c:v>17059.738991951461</c:v>
                </c:pt>
                <c:pt idx="1">
                  <c:v>17118.415935499201</c:v>
                </c:pt>
                <c:pt idx="2">
                  <c:v>17187.612581251557</c:v>
                </c:pt>
                <c:pt idx="3">
                  <c:v>17121.299589139686</c:v>
                </c:pt>
                <c:pt idx="4">
                  <c:v>16913.521449985477</c:v>
                </c:pt>
                <c:pt idx="5">
                  <c:v>16559.823889013223</c:v>
                </c:pt>
                <c:pt idx="6">
                  <c:v>16059.638029969805</c:v>
                </c:pt>
                <c:pt idx="7">
                  <c:v>15303.973327281703</c:v>
                </c:pt>
                <c:pt idx="8">
                  <c:v>14296.572172921567</c:v>
                </c:pt>
                <c:pt idx="9">
                  <c:v>13044.743855178176</c:v>
                </c:pt>
                <c:pt idx="10">
                  <c:v>11562.343167953817</c:v>
                </c:pt>
                <c:pt idx="11">
                  <c:v>9870.0233160216685</c:v>
                </c:pt>
              </c:numCache>
            </c:numRef>
          </c:val>
          <c:extLst>
            <c:ext xmlns:c16="http://schemas.microsoft.com/office/drawing/2014/chart" uri="{C3380CC4-5D6E-409C-BE32-E72D297353CC}">
              <c16:uniqueId val="{00000002-58D3-47ED-8617-32A0B8FBA81E}"/>
            </c:ext>
          </c:extLst>
        </c:ser>
        <c:ser>
          <c:idx val="3"/>
          <c:order val="3"/>
          <c:tx>
            <c:strRef>
              <c:f>'B5.Usage'!$AC$5</c:f>
              <c:strCache>
                <c:ptCount val="1"/>
                <c:pt idx="0">
                  <c:v>HFC-404A</c:v>
                </c:pt>
              </c:strCache>
            </c:strRef>
          </c:tx>
          <c:spPr>
            <a:solidFill>
              <a:schemeClr val="accent4"/>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'B5.Usage'!$AC$226:$AC$237</c:f>
              <c:numCache>
                <c:formatCode>#,##0</c:formatCode>
                <c:ptCount val="12"/>
                <c:pt idx="0">
                  <c:v>16503.816588875277</c:v>
                </c:pt>
                <c:pt idx="1">
                  <c:v>15173.652023023627</c:v>
                </c:pt>
                <c:pt idx="2">
                  <c:v>13796.178053531237</c:v>
                </c:pt>
                <c:pt idx="3">
                  <c:v>12351.106174145159</c:v>
                </c:pt>
                <c:pt idx="4">
                  <c:v>10870.645732695484</c:v>
                </c:pt>
                <c:pt idx="5">
                  <c:v>9397.5293022796795</c:v>
                </c:pt>
                <c:pt idx="6">
                  <c:v>7980.993868169222</c:v>
                </c:pt>
                <c:pt idx="7">
                  <c:v>6660.8748270421893</c:v>
                </c:pt>
                <c:pt idx="8">
                  <c:v>5483.0247768381769</c:v>
                </c:pt>
                <c:pt idx="9">
                  <c:v>4473.6679958967998</c:v>
                </c:pt>
                <c:pt idx="10">
                  <c:v>3624.9554275583832</c:v>
                </c:pt>
                <c:pt idx="11">
                  <c:v>2895.9660438056685</c:v>
                </c:pt>
              </c:numCache>
            </c:numRef>
          </c:val>
          <c:extLst>
            <c:ext xmlns:c16="http://schemas.microsoft.com/office/drawing/2014/chart" uri="{C3380CC4-5D6E-409C-BE32-E72D297353CC}">
              <c16:uniqueId val="{00000003-58D3-47ED-8617-32A0B8FBA81E}"/>
            </c:ext>
          </c:extLst>
        </c:ser>
        <c:ser>
          <c:idx val="4"/>
          <c:order val="4"/>
          <c:tx>
            <c:strRef>
              <c:f>'B5.Usage'!$AD$5</c:f>
              <c:strCache>
                <c:ptCount val="1"/>
                <c:pt idx="0">
                  <c:v>HFC-410A</c:v>
                </c:pt>
              </c:strCache>
            </c:strRef>
          </c:tx>
          <c:spPr>
            <a:solidFill>
              <a:schemeClr val="accent5"/>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'B5.Usage'!$AD$226:$AD$237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8D3-47ED-8617-32A0B8FBA81E}"/>
            </c:ext>
          </c:extLst>
        </c:ser>
        <c:ser>
          <c:idx val="5"/>
          <c:order val="5"/>
          <c:tx>
            <c:strRef>
              <c:f>'B5.Usage'!$AE$5</c:f>
              <c:strCache>
                <c:ptCount val="1"/>
                <c:pt idx="0">
                  <c:v>HFC-407C</c:v>
                </c:pt>
              </c:strCache>
            </c:strRef>
          </c:tx>
          <c:spPr>
            <a:solidFill>
              <a:schemeClr val="accent6"/>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'B5.Usage'!$AE$226:$AE$237</c:f>
              <c:numCache>
                <c:formatCode>#,##0</c:formatCode>
                <c:ptCount val="12"/>
                <c:pt idx="0">
                  <c:v>26.945675344960765</c:v>
                </c:pt>
                <c:pt idx="1">
                  <c:v>17.60685472167949</c:v>
                </c:pt>
                <c:pt idx="2">
                  <c:v>10.602701090287532</c:v>
                </c:pt>
                <c:pt idx="3">
                  <c:v>5.775268162043548</c:v>
                </c:pt>
                <c:pt idx="4">
                  <c:v>2.7891254013279481</c:v>
                </c:pt>
                <c:pt idx="5">
                  <c:v>1.1708913864944657</c:v>
                </c:pt>
                <c:pt idx="6">
                  <c:v>0.41954130247609811</c:v>
                </c:pt>
                <c:pt idx="7">
                  <c:v>0.1262632858702494</c:v>
                </c:pt>
                <c:pt idx="8">
                  <c:v>3.1488352953674269E-2</c:v>
                </c:pt>
                <c:pt idx="9">
                  <c:v>6.4353094751912242E-3</c:v>
                </c:pt>
                <c:pt idx="10">
                  <c:v>1.068165350619911E-3</c:v>
                </c:pt>
                <c:pt idx="11">
                  <c:v>1.4296725342267841E-4</c:v>
                </c:pt>
              </c:numCache>
            </c:numRef>
          </c:val>
          <c:extLst>
            <c:ext xmlns:c16="http://schemas.microsoft.com/office/drawing/2014/chart" uri="{C3380CC4-5D6E-409C-BE32-E72D297353CC}">
              <c16:uniqueId val="{00000005-58D3-47ED-8617-32A0B8FBA81E}"/>
            </c:ext>
          </c:extLst>
        </c:ser>
        <c:ser>
          <c:idx val="6"/>
          <c:order val="6"/>
          <c:tx>
            <c:strRef>
              <c:f>'B5.Usage'!$AF$5</c:f>
              <c:strCache>
                <c:ptCount val="1"/>
                <c:pt idx="0">
                  <c:v>HFC-32</c:v>
                </c:pt>
              </c:strCache>
            </c:strRef>
          </c:tx>
          <c:spPr>
            <a:solidFill>
              <a:schemeClr val="accent1">
                <a:lumMod val="60000"/>
              </a:schemeClr>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'B5.Usage'!$AF$226:$AF$237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8D3-47ED-8617-32A0B8FBA81E}"/>
            </c:ext>
          </c:extLst>
        </c:ser>
        <c:ser>
          <c:idx val="7"/>
          <c:order val="7"/>
          <c:tx>
            <c:strRef>
              <c:f>'B5.Usage'!$AG$5</c:f>
              <c:strCache>
                <c:ptCount val="1"/>
                <c:pt idx="0">
                  <c:v>HFC-Mix</c:v>
                </c:pt>
              </c:strCache>
            </c:strRef>
          </c:tx>
          <c:spPr>
            <a:solidFill>
              <a:schemeClr val="accent2">
                <a:lumMod val="60000"/>
              </a:schemeClr>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'B5.Usage'!$AG$226:$AG$237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8D3-47ED-8617-32A0B8FBA81E}"/>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'B5.Usage'!$AH$226:$AH$237</c:f>
              <c:numCache>
                <c:formatCode>#,##0</c:formatCode>
                <c:ptCount val="12"/>
                <c:pt idx="0">
                  <c:v>847.98310218704535</c:v>
                </c:pt>
                <c:pt idx="1">
                  <c:v>1026.8720215121016</c:v>
                </c:pt>
                <c:pt idx="2">
                  <c:v>1240.4788515088037</c:v>
                </c:pt>
                <c:pt idx="3">
                  <c:v>1485.2963354202286</c:v>
                </c:pt>
                <c:pt idx="4">
                  <c:v>1761.9392046817622</c:v>
                </c:pt>
                <c:pt idx="5">
                  <c:v>2070.6300748031108</c:v>
                </c:pt>
                <c:pt idx="6">
                  <c:v>2410.6759655256728</c:v>
                </c:pt>
                <c:pt idx="7">
                  <c:v>2881.0629664160542</c:v>
                </c:pt>
                <c:pt idx="8">
                  <c:v>3422.6647039433851</c:v>
                </c:pt>
                <c:pt idx="9">
                  <c:v>4030.5408831664099</c:v>
                </c:pt>
                <c:pt idx="10">
                  <c:v>4699.7227954726432</c:v>
                </c:pt>
                <c:pt idx="11">
                  <c:v>5426.4748970340625</c:v>
                </c:pt>
              </c:numCache>
            </c:numRef>
          </c:val>
          <c:extLst>
            <c:ext xmlns:c16="http://schemas.microsoft.com/office/drawing/2014/chart" uri="{C3380CC4-5D6E-409C-BE32-E72D297353CC}">
              <c16:uniqueId val="{00000008-58D3-47ED-8617-32A0B8FBA81E}"/>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'B5.Usage'!$AI$226:$AI$237</c:f>
              <c:numCache>
                <c:formatCode>#,##0</c:formatCode>
                <c:ptCount val="12"/>
                <c:pt idx="0">
                  <c:v>321.42857142857139</c:v>
                </c:pt>
                <c:pt idx="1">
                  <c:v>428.57142857142856</c:v>
                </c:pt>
                <c:pt idx="2">
                  <c:v>540.8077640677817</c:v>
                </c:pt>
                <c:pt idx="3">
                  <c:v>658.19639546589997</c:v>
                </c:pt>
                <c:pt idx="4">
                  <c:v>780.79666503312626</c:v>
                </c:pt>
                <c:pt idx="5">
                  <c:v>908.66818536930373</c:v>
                </c:pt>
                <c:pt idx="6">
                  <c:v>1041.8693313497847</c:v>
                </c:pt>
                <c:pt idx="7">
                  <c:v>1180.0136799430977</c:v>
                </c:pt>
                <c:pt idx="8">
                  <c:v>1323.1126481162842</c:v>
                </c:pt>
                <c:pt idx="9">
                  <c:v>1471.0927597920538</c:v>
                </c:pt>
                <c:pt idx="10">
                  <c:v>1623.703296727841</c:v>
                </c:pt>
                <c:pt idx="11">
                  <c:v>1780.4233359306461</c:v>
                </c:pt>
              </c:numCache>
            </c:numRef>
          </c:val>
          <c:extLst>
            <c:ext xmlns:c16="http://schemas.microsoft.com/office/drawing/2014/chart" uri="{C3380CC4-5D6E-409C-BE32-E72D297353CC}">
              <c16:uniqueId val="{00000009-58D3-47ED-8617-32A0B8FBA81E}"/>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'B5.Usage'!$Y$226:$Y$237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'B5.Usage'!$AJ$226:$AJ$237</c:f>
              <c:numCache>
                <c:formatCode>#,##0</c:formatCode>
                <c:ptCount val="12"/>
                <c:pt idx="0">
                  <c:v>2178.1540910439098</c:v>
                </c:pt>
                <c:pt idx="1">
                  <c:v>2769.457587072538</c:v>
                </c:pt>
                <c:pt idx="2">
                  <c:v>3408.5787122511865</c:v>
                </c:pt>
                <c:pt idx="3">
                  <c:v>4069.1854642534749</c:v>
                </c:pt>
                <c:pt idx="4">
                  <c:v>4745.1367772999401</c:v>
                </c:pt>
                <c:pt idx="5">
                  <c:v>5427.9987999904633</c:v>
                </c:pt>
                <c:pt idx="6">
                  <c:v>6107.3276667110758</c:v>
                </c:pt>
                <c:pt idx="7">
                  <c:v>6799.2899116414092</c:v>
                </c:pt>
                <c:pt idx="8">
                  <c:v>7492.7997527831612</c:v>
                </c:pt>
                <c:pt idx="9">
                  <c:v>8181.3642852138801</c:v>
                </c:pt>
                <c:pt idx="10">
                  <c:v>8866.6289002823178</c:v>
                </c:pt>
                <c:pt idx="11">
                  <c:v>9557.6638365366616</c:v>
                </c:pt>
              </c:numCache>
            </c:numRef>
          </c:val>
          <c:extLst>
            <c:ext xmlns:c16="http://schemas.microsoft.com/office/drawing/2014/chart" uri="{C3380CC4-5D6E-409C-BE32-E72D297353CC}">
              <c16:uniqueId val="{0000000A-58D3-47ED-8617-32A0B8FBA81E}"/>
            </c:ext>
          </c:extLst>
        </c:ser>
        <c:dLbls>
          <c:showLegendKey val="0"/>
          <c:showVal val="0"/>
          <c:showCatName val="0"/>
          <c:showSerName val="0"/>
          <c:showPercent val="0"/>
          <c:showBubbleSize val="0"/>
        </c:dLbls>
        <c:axId val="2124172880"/>
        <c:axId val="2124175632"/>
      </c:areaChart>
      <c:catAx>
        <c:axId val="21241728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175632"/>
        <c:crosses val="autoZero"/>
        <c:auto val="1"/>
        <c:lblAlgn val="ctr"/>
        <c:lblOffset val="100"/>
        <c:noMultiLvlLbl val="0"/>
      </c:catAx>
      <c:valAx>
        <c:axId val="2124175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17288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'B5.Usage'!$AN$226:$AN$237</c:f>
              <c:numCache>
                <c:formatCode>#,##0.000</c:formatCode>
                <c:ptCount val="12"/>
                <c:pt idx="0">
                  <c:v>3.4140170662065285E-4</c:v>
                </c:pt>
                <c:pt idx="1">
                  <c:v>2.2307884932367913E-4</c:v>
                </c:pt>
                <c:pt idx="2">
                  <c:v>1.3433622281394306E-4</c:v>
                </c:pt>
                <c:pt idx="3">
                  <c:v>7.3172647613091771E-5</c:v>
                </c:pt>
                <c:pt idx="4">
                  <c:v>3.5338218834825098E-5</c:v>
                </c:pt>
                <c:pt idx="5">
                  <c:v>1.4835193866884885E-5</c:v>
                </c:pt>
                <c:pt idx="6">
                  <c:v>5.3155883023721665E-6</c:v>
                </c:pt>
                <c:pt idx="7">
                  <c:v>1.5997558319760605E-6</c:v>
                </c:pt>
                <c:pt idx="8">
                  <c:v>3.9895743192305306E-7</c:v>
                </c:pt>
                <c:pt idx="9">
                  <c:v>8.1535371050672824E-8</c:v>
                </c:pt>
                <c:pt idx="10">
                  <c:v>1.3533654992354273E-8</c:v>
                </c:pt>
                <c:pt idx="11">
                  <c:v>1.8113951008653362E-9</c:v>
                </c:pt>
              </c:numCache>
            </c:numRef>
          </c:val>
          <c:extLst>
            <c:ext xmlns:c16="http://schemas.microsoft.com/office/drawing/2014/chart" uri="{C3380CC4-5D6E-409C-BE32-E72D297353CC}">
              <c16:uniqueId val="{00000000-E651-405D-B2EA-A8EB54471B2A}"/>
            </c:ext>
          </c:extLst>
        </c:ser>
        <c:ser>
          <c:idx val="1"/>
          <c:order val="1"/>
          <c:tx>
            <c:strRef>
              <c:f>'B5.Usage'!$AO$5</c:f>
              <c:strCache>
                <c:ptCount val="1"/>
                <c:pt idx="0">
                  <c:v>HCFC-123</c:v>
                </c:pt>
              </c:strCache>
            </c:strRef>
          </c:tx>
          <c:spPr>
            <a:solidFill>
              <a:schemeClr val="accent2"/>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'B5.Usage'!$AO$226:$AO$237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651-405D-B2EA-A8EB54471B2A}"/>
            </c:ext>
          </c:extLst>
        </c:ser>
        <c:ser>
          <c:idx val="2"/>
          <c:order val="2"/>
          <c:tx>
            <c:strRef>
              <c:f>'B5.Usage'!$AP$5</c:f>
              <c:strCache>
                <c:ptCount val="1"/>
                <c:pt idx="0">
                  <c:v>HFC-134a</c:v>
                </c:pt>
              </c:strCache>
            </c:strRef>
          </c:tx>
          <c:spPr>
            <a:solidFill>
              <a:schemeClr val="accent3"/>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'B5.Usage'!$AP$226:$AP$237</c:f>
              <c:numCache>
                <c:formatCode>#,##0.000</c:formatCode>
                <c:ptCount val="12"/>
                <c:pt idx="0">
                  <c:v>2.4395426758490588E-2</c:v>
                </c:pt>
                <c:pt idx="1">
                  <c:v>2.4479334787763856E-2</c:v>
                </c:pt>
                <c:pt idx="2">
                  <c:v>2.4578285991189726E-2</c:v>
                </c:pt>
                <c:pt idx="3">
                  <c:v>2.4483458412469752E-2</c:v>
                </c:pt>
                <c:pt idx="4">
                  <c:v>2.4186335673479234E-2</c:v>
                </c:pt>
                <c:pt idx="5">
                  <c:v>2.3680548161288908E-2</c:v>
                </c:pt>
                <c:pt idx="6">
                  <c:v>2.2965282382856819E-2</c:v>
                </c:pt>
                <c:pt idx="7">
                  <c:v>2.1884681858012837E-2</c:v>
                </c:pt>
                <c:pt idx="8">
                  <c:v>2.0444098207277842E-2</c:v>
                </c:pt>
                <c:pt idx="9">
                  <c:v>1.8653983712904793E-2</c:v>
                </c:pt>
                <c:pt idx="10">
                  <c:v>1.6534150730173957E-2</c:v>
                </c:pt>
                <c:pt idx="11">
                  <c:v>1.4114133341910987E-2</c:v>
                </c:pt>
              </c:numCache>
            </c:numRef>
          </c:val>
          <c:extLst>
            <c:ext xmlns:c16="http://schemas.microsoft.com/office/drawing/2014/chart" uri="{C3380CC4-5D6E-409C-BE32-E72D297353CC}">
              <c16:uniqueId val="{00000002-E651-405D-B2EA-A8EB54471B2A}"/>
            </c:ext>
          </c:extLst>
        </c:ser>
        <c:ser>
          <c:idx val="3"/>
          <c:order val="3"/>
          <c:tx>
            <c:strRef>
              <c:f>'B5.Usage'!$AQ$5</c:f>
              <c:strCache>
                <c:ptCount val="1"/>
                <c:pt idx="0">
                  <c:v>HFC-404A</c:v>
                </c:pt>
              </c:strCache>
            </c:strRef>
          </c:tx>
          <c:spPr>
            <a:solidFill>
              <a:schemeClr val="accent4"/>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'B5.Usage'!$AQ$226:$AQ$237</c:f>
              <c:numCache>
                <c:formatCode>#,##0.000</c:formatCode>
                <c:ptCount val="12"/>
                <c:pt idx="0">
                  <c:v>6.4727968661568838E-2</c:v>
                </c:pt>
                <c:pt idx="1">
                  <c:v>5.9511063234298667E-2</c:v>
                </c:pt>
                <c:pt idx="2">
                  <c:v>5.4108610325949512E-2</c:v>
                </c:pt>
                <c:pt idx="3">
                  <c:v>4.844103841499732E-2</c:v>
                </c:pt>
                <c:pt idx="4">
                  <c:v>4.2634672563631688E-2</c:v>
                </c:pt>
                <c:pt idx="5">
                  <c:v>3.6857109923540902E-2</c:v>
                </c:pt>
                <c:pt idx="6">
                  <c:v>3.1301457950959691E-2</c:v>
                </c:pt>
                <c:pt idx="7">
                  <c:v>2.6123951071659469E-2</c:v>
                </c:pt>
                <c:pt idx="8">
                  <c:v>2.1504423174759327E-2</c:v>
                </c:pt>
                <c:pt idx="9">
                  <c:v>1.7545725879907249E-2</c:v>
                </c:pt>
                <c:pt idx="10">
                  <c:v>1.4217075186883978E-2</c:v>
                </c:pt>
                <c:pt idx="11">
                  <c:v>1.1357978823805832E-2</c:v>
                </c:pt>
              </c:numCache>
            </c:numRef>
          </c:val>
          <c:extLst>
            <c:ext xmlns:c16="http://schemas.microsoft.com/office/drawing/2014/chart" uri="{C3380CC4-5D6E-409C-BE32-E72D297353CC}">
              <c16:uniqueId val="{00000003-E651-405D-B2EA-A8EB54471B2A}"/>
            </c:ext>
          </c:extLst>
        </c:ser>
        <c:ser>
          <c:idx val="4"/>
          <c:order val="4"/>
          <c:tx>
            <c:strRef>
              <c:f>'B5.Usage'!$AR$5</c:f>
              <c:strCache>
                <c:ptCount val="1"/>
                <c:pt idx="0">
                  <c:v>HFC-410A</c:v>
                </c:pt>
              </c:strCache>
            </c:strRef>
          </c:tx>
          <c:spPr>
            <a:solidFill>
              <a:schemeClr val="accent5"/>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'B5.Usage'!$AR$226:$AR$237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651-405D-B2EA-A8EB54471B2A}"/>
            </c:ext>
          </c:extLst>
        </c:ser>
        <c:ser>
          <c:idx val="5"/>
          <c:order val="5"/>
          <c:tx>
            <c:strRef>
              <c:f>'B5.Usage'!$AS$5</c:f>
              <c:strCache>
                <c:ptCount val="1"/>
                <c:pt idx="0">
                  <c:v>HFC-407C</c:v>
                </c:pt>
              </c:strCache>
            </c:strRef>
          </c:tx>
          <c:spPr>
            <a:solidFill>
              <a:schemeClr val="accent6"/>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'B5.Usage'!$AS$226:$AS$237</c:f>
              <c:numCache>
                <c:formatCode>#,##0.000</c:formatCode>
                <c:ptCount val="12"/>
                <c:pt idx="0">
                  <c:v>4.7801628061960402E-5</c:v>
                </c:pt>
                <c:pt idx="1">
                  <c:v>3.1234560276259414E-5</c:v>
                </c:pt>
                <c:pt idx="2">
                  <c:v>1.8809191734170084E-5</c:v>
                </c:pt>
                <c:pt idx="3">
                  <c:v>1.0245325719465254E-5</c:v>
                </c:pt>
                <c:pt idx="4">
                  <c:v>4.9479084619557799E-6</c:v>
                </c:pt>
                <c:pt idx="5">
                  <c:v>2.0771613196411821E-6</c:v>
                </c:pt>
                <c:pt idx="6">
                  <c:v>7.4426627059259807E-7</c:v>
                </c:pt>
                <c:pt idx="7">
                  <c:v>2.2399106913382244E-7</c:v>
                </c:pt>
                <c:pt idx="8">
                  <c:v>5.5860338139818154E-8</c:v>
                </c:pt>
                <c:pt idx="9">
                  <c:v>1.1416239008989231E-8</c:v>
                </c:pt>
                <c:pt idx="10">
                  <c:v>1.8949253319997222E-9</c:v>
                </c:pt>
                <c:pt idx="11">
                  <c:v>2.5362390757183152E-10</c:v>
                </c:pt>
              </c:numCache>
            </c:numRef>
          </c:val>
          <c:extLst>
            <c:ext xmlns:c16="http://schemas.microsoft.com/office/drawing/2014/chart" uri="{C3380CC4-5D6E-409C-BE32-E72D297353CC}">
              <c16:uniqueId val="{00000005-E651-405D-B2EA-A8EB54471B2A}"/>
            </c:ext>
          </c:extLst>
        </c:ser>
        <c:ser>
          <c:idx val="6"/>
          <c:order val="6"/>
          <c:tx>
            <c:strRef>
              <c:f>'B5.Usage'!$AT$5</c:f>
              <c:strCache>
                <c:ptCount val="1"/>
                <c:pt idx="0">
                  <c:v>HFC-32</c:v>
                </c:pt>
              </c:strCache>
            </c:strRef>
          </c:tx>
          <c:spPr>
            <a:solidFill>
              <a:schemeClr val="accent1">
                <a:lumMod val="60000"/>
              </a:schemeClr>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'B5.Usage'!$AT$226:$AT$237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651-405D-B2EA-A8EB54471B2A}"/>
            </c:ext>
          </c:extLst>
        </c:ser>
        <c:ser>
          <c:idx val="7"/>
          <c:order val="7"/>
          <c:tx>
            <c:strRef>
              <c:f>'B5.Usage'!$AU$5</c:f>
              <c:strCache>
                <c:ptCount val="1"/>
                <c:pt idx="0">
                  <c:v>HFC-Mix</c:v>
                </c:pt>
              </c:strCache>
            </c:strRef>
          </c:tx>
          <c:spPr>
            <a:solidFill>
              <a:schemeClr val="accent2">
                <a:lumMod val="60000"/>
              </a:schemeClr>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'B5.Usage'!$AU$226:$AU$237</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651-405D-B2EA-A8EB54471B2A}"/>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'B5.Usage'!$AV$226:$AV$237</c:f>
              <c:numCache>
                <c:formatCode>#,##0.000</c:formatCode>
                <c:ptCount val="12"/>
                <c:pt idx="0">
                  <c:v>1.271974653280568E-3</c:v>
                </c:pt>
                <c:pt idx="1">
                  <c:v>1.5403080322681523E-3</c:v>
                </c:pt>
                <c:pt idx="2">
                  <c:v>1.8607182772632056E-3</c:v>
                </c:pt>
                <c:pt idx="3">
                  <c:v>2.2279445031303429E-3</c:v>
                </c:pt>
                <c:pt idx="4">
                  <c:v>2.6429088070226434E-3</c:v>
                </c:pt>
                <c:pt idx="5">
                  <c:v>3.1059451122046663E-3</c:v>
                </c:pt>
                <c:pt idx="6">
                  <c:v>3.6160139482885093E-3</c:v>
                </c:pt>
                <c:pt idx="7">
                  <c:v>4.3215944496240808E-3</c:v>
                </c:pt>
                <c:pt idx="8">
                  <c:v>5.1339970559150776E-3</c:v>
                </c:pt>
                <c:pt idx="9">
                  <c:v>6.0458113247496151E-3</c:v>
                </c:pt>
                <c:pt idx="10">
                  <c:v>7.0495841932089647E-3</c:v>
                </c:pt>
                <c:pt idx="11">
                  <c:v>8.1397123455510933E-3</c:v>
                </c:pt>
              </c:numCache>
            </c:numRef>
          </c:val>
          <c:extLst>
            <c:ext xmlns:c16="http://schemas.microsoft.com/office/drawing/2014/chart" uri="{C3380CC4-5D6E-409C-BE32-E72D297353CC}">
              <c16:uniqueId val="{00000008-E651-405D-B2EA-A8EB54471B2A}"/>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'B5.Usage'!$AW$226:$AW$237</c:f>
              <c:numCache>
                <c:formatCode>#,##0.000</c:formatCode>
                <c:ptCount val="12"/>
                <c:pt idx="0">
                  <c:v>1.6071428571428568E-4</c:v>
                </c:pt>
                <c:pt idx="1">
                  <c:v>2.142857142857143E-4</c:v>
                </c:pt>
                <c:pt idx="2">
                  <c:v>2.7040388203389086E-4</c:v>
                </c:pt>
                <c:pt idx="3">
                  <c:v>3.2909819773294997E-4</c:v>
                </c:pt>
                <c:pt idx="4">
                  <c:v>3.9039833251656314E-4</c:v>
                </c:pt>
                <c:pt idx="5">
                  <c:v>4.5433409268465187E-4</c:v>
                </c:pt>
                <c:pt idx="6">
                  <c:v>5.209346656748924E-4</c:v>
                </c:pt>
                <c:pt idx="7">
                  <c:v>5.9000683997154893E-4</c:v>
                </c:pt>
                <c:pt idx="8">
                  <c:v>6.6155632405814208E-4</c:v>
                </c:pt>
                <c:pt idx="9">
                  <c:v>7.3554637989602697E-4</c:v>
                </c:pt>
                <c:pt idx="10">
                  <c:v>8.1185164836392054E-4</c:v>
                </c:pt>
                <c:pt idx="11">
                  <c:v>8.9021166796532305E-4</c:v>
                </c:pt>
              </c:numCache>
            </c:numRef>
          </c:val>
          <c:extLst>
            <c:ext xmlns:c16="http://schemas.microsoft.com/office/drawing/2014/chart" uri="{C3380CC4-5D6E-409C-BE32-E72D297353CC}">
              <c16:uniqueId val="{00000009-E651-405D-B2EA-A8EB54471B2A}"/>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'B5.Usage'!$AM$226:$AM$237</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'B5.Usage'!$AX$226:$AX$237</c:f>
              <c:numCache>
                <c:formatCode>#,##0.000</c:formatCode>
                <c:ptCount val="12"/>
                <c:pt idx="0">
                  <c:v>8.7126163641756398E-6</c:v>
                </c:pt>
                <c:pt idx="1">
                  <c:v>1.1077830348290152E-5</c:v>
                </c:pt>
                <c:pt idx="2">
                  <c:v>1.3634314849004746E-5</c:v>
                </c:pt>
                <c:pt idx="3">
                  <c:v>1.6276741857013901E-5</c:v>
                </c:pt>
                <c:pt idx="4">
                  <c:v>1.8980547109199759E-5</c:v>
                </c:pt>
                <c:pt idx="5">
                  <c:v>2.1711995199961854E-5</c:v>
                </c:pt>
                <c:pt idx="6">
                  <c:v>2.4429310666844303E-5</c:v>
                </c:pt>
                <c:pt idx="7">
                  <c:v>2.7197159646565638E-5</c:v>
                </c:pt>
                <c:pt idx="8">
                  <c:v>2.9971199011132645E-5</c:v>
                </c:pt>
                <c:pt idx="9">
                  <c:v>3.2725457140855521E-5</c:v>
                </c:pt>
                <c:pt idx="10">
                  <c:v>3.5466515601129272E-5</c:v>
                </c:pt>
                <c:pt idx="11">
                  <c:v>3.8230655346146644E-5</c:v>
                </c:pt>
              </c:numCache>
            </c:numRef>
          </c:val>
          <c:extLst>
            <c:ext xmlns:c16="http://schemas.microsoft.com/office/drawing/2014/chart" uri="{C3380CC4-5D6E-409C-BE32-E72D297353CC}">
              <c16:uniqueId val="{0000000A-E651-405D-B2EA-A8EB54471B2A}"/>
            </c:ext>
          </c:extLst>
        </c:ser>
        <c:dLbls>
          <c:showLegendKey val="0"/>
          <c:showVal val="0"/>
          <c:showCatName val="0"/>
          <c:showSerName val="0"/>
          <c:showPercent val="0"/>
          <c:showBubbleSize val="0"/>
        </c:dLbls>
        <c:axId val="2124237728"/>
        <c:axId val="2124240480"/>
      </c:areaChart>
      <c:catAx>
        <c:axId val="21242377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240480"/>
        <c:crosses val="autoZero"/>
        <c:auto val="1"/>
        <c:lblAlgn val="ctr"/>
        <c:lblOffset val="100"/>
        <c:noMultiLvlLbl val="0"/>
      </c:catAx>
      <c:valAx>
        <c:axId val="21242404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23772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'B5.Usage'!$Z$248:$Z$259</c:f>
              <c:numCache>
                <c:formatCode>#,##0</c:formatCode>
                <c:ptCount val="12"/>
                <c:pt idx="0">
                  <c:v>27172.082011001596</c:v>
                </c:pt>
                <c:pt idx="1">
                  <c:v>23160.335114830679</c:v>
                </c:pt>
                <c:pt idx="2">
                  <c:v>19433.351079230499</c:v>
                </c:pt>
                <c:pt idx="3">
                  <c:v>16031.706151133832</c:v>
                </c:pt>
                <c:pt idx="4">
                  <c:v>12988.910528324821</c:v>
                </c:pt>
                <c:pt idx="5">
                  <c:v>10326.530405904383</c:v>
                </c:pt>
                <c:pt idx="6">
                  <c:v>8048.5310075657371</c:v>
                </c:pt>
                <c:pt idx="7">
                  <c:v>6140.0683117599847</c:v>
                </c:pt>
                <c:pt idx="8">
                  <c:v>4572.749650632858</c:v>
                </c:pt>
                <c:pt idx="9">
                  <c:v>3313.597842808229</c:v>
                </c:pt>
                <c:pt idx="10">
                  <c:v>2331.8588871865031</c:v>
                </c:pt>
                <c:pt idx="11">
                  <c:v>1598.6134794135733</c:v>
                </c:pt>
              </c:numCache>
            </c:numRef>
          </c:val>
          <c:extLst>
            <c:ext xmlns:c16="http://schemas.microsoft.com/office/drawing/2014/chart" uri="{C3380CC4-5D6E-409C-BE32-E72D297353CC}">
              <c16:uniqueId val="{00000000-5393-4600-84F4-72032A61054D}"/>
            </c:ext>
          </c:extLst>
        </c:ser>
        <c:ser>
          <c:idx val="1"/>
          <c:order val="1"/>
          <c:tx>
            <c:strRef>
              <c:f>'B5.Usage'!$AA$5</c:f>
              <c:strCache>
                <c:ptCount val="1"/>
                <c:pt idx="0">
                  <c:v>HCFC-123</c:v>
                </c:pt>
              </c:strCache>
            </c:strRef>
          </c:tx>
          <c:spPr>
            <a:solidFill>
              <a:schemeClr val="accent2"/>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'B5.Usage'!$AA$248:$AA$259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393-4600-84F4-72032A61054D}"/>
            </c:ext>
          </c:extLst>
        </c:ser>
        <c:ser>
          <c:idx val="2"/>
          <c:order val="2"/>
          <c:tx>
            <c:strRef>
              <c:f>'B5.Usage'!$AB$5</c:f>
              <c:strCache>
                <c:ptCount val="1"/>
                <c:pt idx="0">
                  <c:v>HFC-134a</c:v>
                </c:pt>
              </c:strCache>
            </c:strRef>
          </c:tx>
          <c:spPr>
            <a:solidFill>
              <a:schemeClr val="accent3"/>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'B5.Usage'!$AB$248:$AB$259</c:f>
              <c:numCache>
                <c:formatCode>#,##0</c:formatCode>
                <c:ptCount val="12"/>
                <c:pt idx="0">
                  <c:v>284867.8486556866</c:v>
                </c:pt>
                <c:pt idx="1">
                  <c:v>285160.79698816815</c:v>
                </c:pt>
                <c:pt idx="2">
                  <c:v>294605.43855206482</c:v>
                </c:pt>
                <c:pt idx="3">
                  <c:v>295562.01395048463</c:v>
                </c:pt>
                <c:pt idx="4">
                  <c:v>294896.79835702269</c:v>
                </c:pt>
                <c:pt idx="5">
                  <c:v>292551.70997419313</c:v>
                </c:pt>
                <c:pt idx="6">
                  <c:v>288465.69139350386</c:v>
                </c:pt>
                <c:pt idx="7">
                  <c:v>279144.14150832628</c:v>
                </c:pt>
                <c:pt idx="8">
                  <c:v>267522.04222572962</c:v>
                </c:pt>
                <c:pt idx="9">
                  <c:v>253496.96906705867</c:v>
                </c:pt>
                <c:pt idx="10">
                  <c:v>236926.51682561962</c:v>
                </c:pt>
                <c:pt idx="11">
                  <c:v>217649.69449940167</c:v>
                </c:pt>
              </c:numCache>
            </c:numRef>
          </c:val>
          <c:extLst>
            <c:ext xmlns:c16="http://schemas.microsoft.com/office/drawing/2014/chart" uri="{C3380CC4-5D6E-409C-BE32-E72D297353CC}">
              <c16:uniqueId val="{00000002-5393-4600-84F4-72032A61054D}"/>
            </c:ext>
          </c:extLst>
        </c:ser>
        <c:ser>
          <c:idx val="3"/>
          <c:order val="3"/>
          <c:tx>
            <c:strRef>
              <c:f>'B5.Usage'!$AC$5</c:f>
              <c:strCache>
                <c:ptCount val="1"/>
                <c:pt idx="0">
                  <c:v>HFC-404A</c:v>
                </c:pt>
              </c:strCache>
            </c:strRef>
          </c:tx>
          <c:spPr>
            <a:solidFill>
              <a:schemeClr val="accent4"/>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'B5.Usage'!$AC$248:$AC$259</c:f>
              <c:numCache>
                <c:formatCode>#,##0</c:formatCode>
                <c:ptCount val="12"/>
                <c:pt idx="0">
                  <c:v>581510.1268182015</c:v>
                </c:pt>
                <c:pt idx="1">
                  <c:v>560375.73349069082</c:v>
                </c:pt>
                <c:pt idx="2">
                  <c:v>550706.88018135144</c:v>
                </c:pt>
                <c:pt idx="3">
                  <c:v>525497.84456917597</c:v>
                </c:pt>
                <c:pt idx="4">
                  <c:v>497266.67091458914</c:v>
                </c:pt>
                <c:pt idx="5">
                  <c:v>466060.95314952586</c:v>
                </c:pt>
                <c:pt idx="6">
                  <c:v>431912.29398169694</c:v>
                </c:pt>
                <c:pt idx="7">
                  <c:v>398677.42699197115</c:v>
                </c:pt>
                <c:pt idx="8">
                  <c:v>363032.29743601417</c:v>
                </c:pt>
                <c:pt idx="9">
                  <c:v>325047.29790440848</c:v>
                </c:pt>
                <c:pt idx="10">
                  <c:v>284947.00131573167</c:v>
                </c:pt>
                <c:pt idx="11">
                  <c:v>243126.88152347656</c:v>
                </c:pt>
              </c:numCache>
            </c:numRef>
          </c:val>
          <c:extLst>
            <c:ext xmlns:c16="http://schemas.microsoft.com/office/drawing/2014/chart" uri="{C3380CC4-5D6E-409C-BE32-E72D297353CC}">
              <c16:uniqueId val="{00000003-5393-4600-84F4-72032A61054D}"/>
            </c:ext>
          </c:extLst>
        </c:ser>
        <c:ser>
          <c:idx val="4"/>
          <c:order val="4"/>
          <c:tx>
            <c:strRef>
              <c:f>'B5.Usage'!$AD$5</c:f>
              <c:strCache>
                <c:ptCount val="1"/>
                <c:pt idx="0">
                  <c:v>HFC-410A</c:v>
                </c:pt>
              </c:strCache>
            </c:strRef>
          </c:tx>
          <c:spPr>
            <a:solidFill>
              <a:schemeClr val="accent5"/>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'B5.Usage'!$AD$248:$AD$259</c:f>
              <c:numCache>
                <c:formatCode>#,##0</c:formatCode>
                <c:ptCount val="12"/>
                <c:pt idx="0">
                  <c:v>3365.9577516519212</c:v>
                </c:pt>
                <c:pt idx="1">
                  <c:v>4073.9842726846146</c:v>
                </c:pt>
                <c:pt idx="2">
                  <c:v>4746.4826897119701</c:v>
                </c:pt>
                <c:pt idx="3">
                  <c:v>5384.562151342775</c:v>
                </c:pt>
                <c:pt idx="4">
                  <c:v>5979.8271851922045</c:v>
                </c:pt>
                <c:pt idx="5">
                  <c:v>6524.6069544426173</c:v>
                </c:pt>
                <c:pt idx="6">
                  <c:v>7014.2298339815543</c:v>
                </c:pt>
                <c:pt idx="7">
                  <c:v>7356.979779674808</c:v>
                </c:pt>
                <c:pt idx="8">
                  <c:v>7558.0075898336772</c:v>
                </c:pt>
                <c:pt idx="9">
                  <c:v>7627.5684288930051</c:v>
                </c:pt>
                <c:pt idx="10">
                  <c:v>7576.1082269081244</c:v>
                </c:pt>
                <c:pt idx="11">
                  <c:v>7409.4087441413976</c:v>
                </c:pt>
              </c:numCache>
            </c:numRef>
          </c:val>
          <c:extLst>
            <c:ext xmlns:c16="http://schemas.microsoft.com/office/drawing/2014/chart" uri="{C3380CC4-5D6E-409C-BE32-E72D297353CC}">
              <c16:uniqueId val="{00000004-5393-4600-84F4-72032A61054D}"/>
            </c:ext>
          </c:extLst>
        </c:ser>
        <c:ser>
          <c:idx val="5"/>
          <c:order val="5"/>
          <c:tx>
            <c:strRef>
              <c:f>'B5.Usage'!$AE$5</c:f>
              <c:strCache>
                <c:ptCount val="1"/>
                <c:pt idx="0">
                  <c:v>HFC-407C</c:v>
                </c:pt>
              </c:strCache>
            </c:strRef>
          </c:tx>
          <c:spPr>
            <a:solidFill>
              <a:schemeClr val="accent6"/>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'B5.Usage'!$AE$248:$AE$259</c:f>
              <c:numCache>
                <c:formatCode>#,##0</c:formatCode>
                <c:ptCount val="12"/>
                <c:pt idx="0">
                  <c:v>26472.250239831097</c:v>
                </c:pt>
                <c:pt idx="1">
                  <c:v>29357.355990598073</c:v>
                </c:pt>
                <c:pt idx="2">
                  <c:v>29766.305502378709</c:v>
                </c:pt>
                <c:pt idx="3">
                  <c:v>30197.956475066752</c:v>
                </c:pt>
                <c:pt idx="4">
                  <c:v>30527.385367764349</c:v>
                </c:pt>
                <c:pt idx="5">
                  <c:v>30759.196640693885</c:v>
                </c:pt>
                <c:pt idx="6">
                  <c:v>30902.465619575167</c:v>
                </c:pt>
                <c:pt idx="7">
                  <c:v>29226.185285417363</c:v>
                </c:pt>
                <c:pt idx="8">
                  <c:v>27233.032317182428</c:v>
                </c:pt>
                <c:pt idx="9">
                  <c:v>24940.779733384628</c:v>
                </c:pt>
                <c:pt idx="10">
                  <c:v>22365.386343171645</c:v>
                </c:pt>
                <c:pt idx="11">
                  <c:v>19518.499190013594</c:v>
                </c:pt>
              </c:numCache>
            </c:numRef>
          </c:val>
          <c:extLst>
            <c:ext xmlns:c16="http://schemas.microsoft.com/office/drawing/2014/chart" uri="{C3380CC4-5D6E-409C-BE32-E72D297353CC}">
              <c16:uniqueId val="{00000005-5393-4600-84F4-72032A61054D}"/>
            </c:ext>
          </c:extLst>
        </c:ser>
        <c:ser>
          <c:idx val="6"/>
          <c:order val="6"/>
          <c:tx>
            <c:strRef>
              <c:f>'B5.Usage'!$AF$5</c:f>
              <c:strCache>
                <c:ptCount val="1"/>
                <c:pt idx="0">
                  <c:v>HFC-32</c:v>
                </c:pt>
              </c:strCache>
            </c:strRef>
          </c:tx>
          <c:spPr>
            <a:solidFill>
              <a:schemeClr val="accent1">
                <a:lumMod val="60000"/>
              </a:schemeClr>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'B5.Usage'!$AF$248:$AF$259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393-4600-84F4-72032A61054D}"/>
            </c:ext>
          </c:extLst>
        </c:ser>
        <c:ser>
          <c:idx val="7"/>
          <c:order val="7"/>
          <c:tx>
            <c:strRef>
              <c:f>'B5.Usage'!$AG$5</c:f>
              <c:strCache>
                <c:ptCount val="1"/>
                <c:pt idx="0">
                  <c:v>HFC-Mix</c:v>
                </c:pt>
              </c:strCache>
            </c:strRef>
          </c:tx>
          <c:spPr>
            <a:solidFill>
              <a:schemeClr val="accent2">
                <a:lumMod val="60000"/>
              </a:schemeClr>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'B5.Usage'!$AG$248:$AG$259</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393-4600-84F4-72032A61054D}"/>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'B5.Usage'!$AH$248:$AH$259</c:f>
              <c:numCache>
                <c:formatCode>#,##0</c:formatCode>
                <c:ptCount val="12"/>
                <c:pt idx="0">
                  <c:v>29066.860726337254</c:v>
                </c:pt>
                <c:pt idx="1">
                  <c:v>28442.230662320639</c:v>
                </c:pt>
                <c:pt idx="2">
                  <c:v>43610.898353762008</c:v>
                </c:pt>
                <c:pt idx="3">
                  <c:v>61210.925867137041</c:v>
                </c:pt>
                <c:pt idx="4">
                  <c:v>81269.290708410786</c:v>
                </c:pt>
                <c:pt idx="5">
                  <c:v>103825.04829532986</c:v>
                </c:pt>
                <c:pt idx="6">
                  <c:v>128916.72496574093</c:v>
                </c:pt>
                <c:pt idx="7">
                  <c:v>156046.09869344611</c:v>
                </c:pt>
                <c:pt idx="8">
                  <c:v>185730.80442997155</c:v>
                </c:pt>
                <c:pt idx="9">
                  <c:v>218010.6717528798</c:v>
                </c:pt>
                <c:pt idx="10">
                  <c:v>252914.71889882153</c:v>
                </c:pt>
                <c:pt idx="11">
                  <c:v>290444.4605322961</c:v>
                </c:pt>
              </c:numCache>
            </c:numRef>
          </c:val>
          <c:extLst>
            <c:ext xmlns:c16="http://schemas.microsoft.com/office/drawing/2014/chart" uri="{C3380CC4-5D6E-409C-BE32-E72D297353CC}">
              <c16:uniqueId val="{00000008-5393-4600-84F4-72032A61054D}"/>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'B5.Usage'!$AI$248:$AI$259</c:f>
              <c:numCache>
                <c:formatCode>#,##0</c:formatCode>
                <c:ptCount val="12"/>
                <c:pt idx="0">
                  <c:v>436.09379903184106</c:v>
                </c:pt>
                <c:pt idx="1">
                  <c:v>561.34751816626147</c:v>
                </c:pt>
                <c:pt idx="2">
                  <c:v>9829.2490986616685</c:v>
                </c:pt>
                <c:pt idx="3">
                  <c:v>20419.844728005355</c:v>
                </c:pt>
                <c:pt idx="4">
                  <c:v>32403.185210571624</c:v>
                </c:pt>
                <c:pt idx="5">
                  <c:v>45805.216010861346</c:v>
                </c:pt>
                <c:pt idx="6">
                  <c:v>60652.307519522554</c:v>
                </c:pt>
                <c:pt idx="7">
                  <c:v>80226.904959127394</c:v>
                </c:pt>
                <c:pt idx="8">
                  <c:v>101785.11496552231</c:v>
                </c:pt>
                <c:pt idx="9">
                  <c:v>125361.29225068464</c:v>
                </c:pt>
                <c:pt idx="10">
                  <c:v>150985.68628372217</c:v>
                </c:pt>
                <c:pt idx="11">
                  <c:v>178679.05784344175</c:v>
                </c:pt>
              </c:numCache>
            </c:numRef>
          </c:val>
          <c:extLst>
            <c:ext xmlns:c16="http://schemas.microsoft.com/office/drawing/2014/chart" uri="{C3380CC4-5D6E-409C-BE32-E72D297353CC}">
              <c16:uniqueId val="{00000009-5393-4600-84F4-72032A61054D}"/>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'B5.Usage'!$Y$248:$Y$259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'B5.Usage'!$AJ$248:$AJ$259</c:f>
              <c:numCache>
                <c:formatCode>#,##0</c:formatCode>
                <c:ptCount val="12"/>
                <c:pt idx="0">
                  <c:v>416.30355531009911</c:v>
                </c:pt>
                <c:pt idx="1">
                  <c:v>503.87823277575467</c:v>
                </c:pt>
                <c:pt idx="2">
                  <c:v>1304.8748152181581</c:v>
                </c:pt>
                <c:pt idx="3">
                  <c:v>2539.0688586868191</c:v>
                </c:pt>
                <c:pt idx="4">
                  <c:v>4215.6889448969359</c:v>
                </c:pt>
                <c:pt idx="5">
                  <c:v>6340.7094274789497</c:v>
                </c:pt>
                <c:pt idx="6">
                  <c:v>8920.153755129857</c:v>
                </c:pt>
                <c:pt idx="7">
                  <c:v>12027.30884335297</c:v>
                </c:pt>
                <c:pt idx="8">
                  <c:v>15642.390630653321</c:v>
                </c:pt>
                <c:pt idx="9">
                  <c:v>19771.968982804923</c:v>
                </c:pt>
                <c:pt idx="10">
                  <c:v>24421.369820092274</c:v>
                </c:pt>
                <c:pt idx="11">
                  <c:v>29592.240290318059</c:v>
                </c:pt>
              </c:numCache>
            </c:numRef>
          </c:val>
          <c:extLst>
            <c:ext xmlns:c16="http://schemas.microsoft.com/office/drawing/2014/chart" uri="{C3380CC4-5D6E-409C-BE32-E72D297353CC}">
              <c16:uniqueId val="{0000000A-5393-4600-84F4-72032A61054D}"/>
            </c:ext>
          </c:extLst>
        </c:ser>
        <c:dLbls>
          <c:showLegendKey val="0"/>
          <c:showVal val="0"/>
          <c:showCatName val="0"/>
          <c:showSerName val="0"/>
          <c:showPercent val="0"/>
          <c:showBubbleSize val="0"/>
        </c:dLbls>
        <c:axId val="2124301280"/>
        <c:axId val="2124304032"/>
      </c:areaChart>
      <c:catAx>
        <c:axId val="21243012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304032"/>
        <c:crosses val="autoZero"/>
        <c:auto val="1"/>
        <c:lblAlgn val="ctr"/>
        <c:lblOffset val="100"/>
        <c:noMultiLvlLbl val="0"/>
      </c:catAx>
      <c:valAx>
        <c:axId val="2124304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30128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'B5.Usage'!$AN$248:$AN$259</c:f>
              <c:numCache>
                <c:formatCode>#,##0.000</c:formatCode>
                <c:ptCount val="12"/>
                <c:pt idx="0">
                  <c:v>4.9181468439912883E-2</c:v>
                </c:pt>
                <c:pt idx="1">
                  <c:v>4.192020655784353E-2</c:v>
                </c:pt>
                <c:pt idx="2">
                  <c:v>3.5174365453407207E-2</c:v>
                </c:pt>
                <c:pt idx="3">
                  <c:v>2.9017388133552237E-2</c:v>
                </c:pt>
                <c:pt idx="4">
                  <c:v>2.3509928056267924E-2</c:v>
                </c:pt>
                <c:pt idx="5">
                  <c:v>1.8691020034686933E-2</c:v>
                </c:pt>
                <c:pt idx="6">
                  <c:v>1.4567841123693984E-2</c:v>
                </c:pt>
                <c:pt idx="7">
                  <c:v>1.1113523644285573E-2</c:v>
                </c:pt>
                <c:pt idx="8">
                  <c:v>8.276676867645473E-3</c:v>
                </c:pt>
                <c:pt idx="9">
                  <c:v>5.9976120954828944E-3</c:v>
                </c:pt>
                <c:pt idx="10">
                  <c:v>4.2206645858075698E-3</c:v>
                </c:pt>
                <c:pt idx="11">
                  <c:v>2.8934903977385676E-3</c:v>
                </c:pt>
              </c:numCache>
            </c:numRef>
          </c:val>
          <c:extLst>
            <c:ext xmlns:c16="http://schemas.microsoft.com/office/drawing/2014/chart" uri="{C3380CC4-5D6E-409C-BE32-E72D297353CC}">
              <c16:uniqueId val="{00000000-29F1-4B9E-B286-542B1805A8A0}"/>
            </c:ext>
          </c:extLst>
        </c:ser>
        <c:ser>
          <c:idx val="1"/>
          <c:order val="1"/>
          <c:tx>
            <c:strRef>
              <c:f>'B5.Usage'!$AO$5</c:f>
              <c:strCache>
                <c:ptCount val="1"/>
                <c:pt idx="0">
                  <c:v>HCFC-123</c:v>
                </c:pt>
              </c:strCache>
            </c:strRef>
          </c:tx>
          <c:spPr>
            <a:solidFill>
              <a:schemeClr val="accent2"/>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'B5.Usage'!$AO$248:$AO$259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9F1-4B9E-B286-542B1805A8A0}"/>
            </c:ext>
          </c:extLst>
        </c:ser>
        <c:ser>
          <c:idx val="2"/>
          <c:order val="2"/>
          <c:tx>
            <c:strRef>
              <c:f>'B5.Usage'!$AP$5</c:f>
              <c:strCache>
                <c:ptCount val="1"/>
                <c:pt idx="0">
                  <c:v>HFC-134a</c:v>
                </c:pt>
              </c:strCache>
            </c:strRef>
          </c:tx>
          <c:spPr>
            <a:solidFill>
              <a:schemeClr val="accent3"/>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'B5.Usage'!$AP$248:$AP$259</c:f>
              <c:numCache>
                <c:formatCode>#,##0.000</c:formatCode>
                <c:ptCount val="12"/>
                <c:pt idx="0">
                  <c:v>0.40736102357763182</c:v>
                </c:pt>
                <c:pt idx="1">
                  <c:v>0.40777993969308041</c:v>
                </c:pt>
                <c:pt idx="2">
                  <c:v>0.4212857771294527</c:v>
                </c:pt>
                <c:pt idx="3">
                  <c:v>0.42265367994919301</c:v>
                </c:pt>
                <c:pt idx="4">
                  <c:v>0.42170242165054245</c:v>
                </c:pt>
                <c:pt idx="5">
                  <c:v>0.41834894526309613</c:v>
                </c:pt>
                <c:pt idx="6">
                  <c:v>0.41250593869271052</c:v>
                </c:pt>
                <c:pt idx="7">
                  <c:v>0.39917612235690658</c:v>
                </c:pt>
                <c:pt idx="8">
                  <c:v>0.38255652038279336</c:v>
                </c:pt>
                <c:pt idx="9">
                  <c:v>0.3625006657658939</c:v>
                </c:pt>
                <c:pt idx="10">
                  <c:v>0.33880491906063603</c:v>
                </c:pt>
                <c:pt idx="11">
                  <c:v>0.31123906313414434</c:v>
                </c:pt>
              </c:numCache>
            </c:numRef>
          </c:val>
          <c:extLst>
            <c:ext xmlns:c16="http://schemas.microsoft.com/office/drawing/2014/chart" uri="{C3380CC4-5D6E-409C-BE32-E72D297353CC}">
              <c16:uniqueId val="{00000002-29F1-4B9E-B286-542B1805A8A0}"/>
            </c:ext>
          </c:extLst>
        </c:ser>
        <c:ser>
          <c:idx val="3"/>
          <c:order val="3"/>
          <c:tx>
            <c:strRef>
              <c:f>'B5.Usage'!$AQ$5</c:f>
              <c:strCache>
                <c:ptCount val="1"/>
                <c:pt idx="0">
                  <c:v>HFC-404A</c:v>
                </c:pt>
              </c:strCache>
            </c:strRef>
          </c:tx>
          <c:spPr>
            <a:solidFill>
              <a:schemeClr val="accent4"/>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'B5.Usage'!$AQ$248:$AQ$259</c:f>
              <c:numCache>
                <c:formatCode>#,##0.000</c:formatCode>
                <c:ptCount val="12"/>
                <c:pt idx="0">
                  <c:v>2.2806827173809863</c:v>
                </c:pt>
                <c:pt idx="1">
                  <c:v>2.1977936267504892</c:v>
                </c:pt>
                <c:pt idx="2">
                  <c:v>2.1598723840712606</c:v>
                </c:pt>
                <c:pt idx="3">
                  <c:v>2.0610025464003083</c:v>
                </c:pt>
                <c:pt idx="4">
                  <c:v>1.9502798833270185</c:v>
                </c:pt>
                <c:pt idx="5">
                  <c:v>1.8278910582524404</c:v>
                </c:pt>
                <c:pt idx="6">
                  <c:v>1.6939600169962152</c:v>
                </c:pt>
                <c:pt idx="7">
                  <c:v>1.5636128686625108</c:v>
                </c:pt>
                <c:pt idx="8">
                  <c:v>1.4238126705440477</c:v>
                </c:pt>
                <c:pt idx="9">
                  <c:v>1.2748355023810902</c:v>
                </c:pt>
                <c:pt idx="10">
                  <c:v>1.1175621391602995</c:v>
                </c:pt>
                <c:pt idx="11">
                  <c:v>0.95354362933507519</c:v>
                </c:pt>
              </c:numCache>
            </c:numRef>
          </c:val>
          <c:extLst>
            <c:ext xmlns:c16="http://schemas.microsoft.com/office/drawing/2014/chart" uri="{C3380CC4-5D6E-409C-BE32-E72D297353CC}">
              <c16:uniqueId val="{00000003-29F1-4B9E-B286-542B1805A8A0}"/>
            </c:ext>
          </c:extLst>
        </c:ser>
        <c:ser>
          <c:idx val="4"/>
          <c:order val="4"/>
          <c:tx>
            <c:strRef>
              <c:f>'B5.Usage'!$AR$5</c:f>
              <c:strCache>
                <c:ptCount val="1"/>
                <c:pt idx="0">
                  <c:v>HFC-410A</c:v>
                </c:pt>
              </c:strCache>
            </c:strRef>
          </c:tx>
          <c:spPr>
            <a:solidFill>
              <a:schemeClr val="accent5"/>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'B5.Usage'!$AR$248:$AR$259</c:f>
              <c:numCache>
                <c:formatCode>#,##0.000</c:formatCode>
                <c:ptCount val="12"/>
                <c:pt idx="0">
                  <c:v>7.0281197854492111E-3</c:v>
                </c:pt>
                <c:pt idx="1">
                  <c:v>8.5064791613654756E-3</c:v>
                </c:pt>
                <c:pt idx="2">
                  <c:v>9.9106558561185935E-3</c:v>
                </c:pt>
                <c:pt idx="3">
                  <c:v>1.1242965772003713E-2</c:v>
                </c:pt>
                <c:pt idx="4">
                  <c:v>1.2485879162681323E-2</c:v>
                </c:pt>
                <c:pt idx="5">
                  <c:v>1.3623379320876185E-2</c:v>
                </c:pt>
                <c:pt idx="6">
                  <c:v>1.4645711893353485E-2</c:v>
                </c:pt>
                <c:pt idx="7">
                  <c:v>1.5361373779961E-2</c:v>
                </c:pt>
                <c:pt idx="8">
                  <c:v>1.5781119847572717E-2</c:v>
                </c:pt>
                <c:pt idx="9">
                  <c:v>1.5926362879528595E-2</c:v>
                </c:pt>
                <c:pt idx="10">
                  <c:v>1.5818913977784163E-2</c:v>
                </c:pt>
                <c:pt idx="11">
                  <c:v>1.5470845457767239E-2</c:v>
                </c:pt>
              </c:numCache>
            </c:numRef>
          </c:val>
          <c:extLst>
            <c:ext xmlns:c16="http://schemas.microsoft.com/office/drawing/2014/chart" uri="{C3380CC4-5D6E-409C-BE32-E72D297353CC}">
              <c16:uniqueId val="{00000004-29F1-4B9E-B286-542B1805A8A0}"/>
            </c:ext>
          </c:extLst>
        </c:ser>
        <c:ser>
          <c:idx val="5"/>
          <c:order val="5"/>
          <c:tx>
            <c:strRef>
              <c:f>'B5.Usage'!$AS$5</c:f>
              <c:strCache>
                <c:ptCount val="1"/>
                <c:pt idx="0">
                  <c:v>HFC-407C</c:v>
                </c:pt>
              </c:strCache>
            </c:strRef>
          </c:tx>
          <c:spPr>
            <a:solidFill>
              <a:schemeClr val="accent6"/>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'B5.Usage'!$AS$248:$AS$259</c:f>
              <c:numCache>
                <c:formatCode>#,##0.000</c:formatCode>
                <c:ptCount val="12"/>
                <c:pt idx="0">
                  <c:v>4.6961771925460367E-2</c:v>
                </c:pt>
                <c:pt idx="1">
                  <c:v>5.2079949527320979E-2</c:v>
                </c:pt>
                <c:pt idx="2">
                  <c:v>5.2805425961219829E-2</c:v>
                </c:pt>
                <c:pt idx="3">
                  <c:v>5.357117478676842E-2</c:v>
                </c:pt>
                <c:pt idx="4">
                  <c:v>5.4155581642413957E-2</c:v>
                </c:pt>
                <c:pt idx="5">
                  <c:v>5.4566814840590956E-2</c:v>
                </c:pt>
                <c:pt idx="6">
                  <c:v>5.482097400912634E-2</c:v>
                </c:pt>
                <c:pt idx="7">
                  <c:v>5.18472526963304E-2</c:v>
                </c:pt>
                <c:pt idx="8">
                  <c:v>4.8311399330681633E-2</c:v>
                </c:pt>
                <c:pt idx="9">
                  <c:v>4.4244943247024326E-2</c:v>
                </c:pt>
                <c:pt idx="10">
                  <c:v>3.96761953727865E-2</c:v>
                </c:pt>
                <c:pt idx="11">
                  <c:v>3.4625817563084117E-2</c:v>
                </c:pt>
              </c:numCache>
            </c:numRef>
          </c:val>
          <c:extLst>
            <c:ext xmlns:c16="http://schemas.microsoft.com/office/drawing/2014/chart" uri="{C3380CC4-5D6E-409C-BE32-E72D297353CC}">
              <c16:uniqueId val="{00000005-29F1-4B9E-B286-542B1805A8A0}"/>
            </c:ext>
          </c:extLst>
        </c:ser>
        <c:ser>
          <c:idx val="6"/>
          <c:order val="6"/>
          <c:tx>
            <c:strRef>
              <c:f>'B5.Usage'!$AT$5</c:f>
              <c:strCache>
                <c:ptCount val="1"/>
                <c:pt idx="0">
                  <c:v>HFC-32</c:v>
                </c:pt>
              </c:strCache>
            </c:strRef>
          </c:tx>
          <c:spPr>
            <a:solidFill>
              <a:schemeClr val="accent1">
                <a:lumMod val="60000"/>
              </a:schemeClr>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'B5.Usage'!$AT$248:$AT$259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29F1-4B9E-B286-542B1805A8A0}"/>
            </c:ext>
          </c:extLst>
        </c:ser>
        <c:ser>
          <c:idx val="7"/>
          <c:order val="7"/>
          <c:tx>
            <c:strRef>
              <c:f>'B5.Usage'!$AU$5</c:f>
              <c:strCache>
                <c:ptCount val="1"/>
                <c:pt idx="0">
                  <c:v>HFC-Mix</c:v>
                </c:pt>
              </c:strCache>
            </c:strRef>
          </c:tx>
          <c:spPr>
            <a:solidFill>
              <a:schemeClr val="accent2">
                <a:lumMod val="60000"/>
              </a:schemeClr>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'B5.Usage'!$AU$248:$AU$259</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29F1-4B9E-B286-542B1805A8A0}"/>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'B5.Usage'!$AV$248:$AV$259</c:f>
              <c:numCache>
                <c:formatCode>#,##0.000</c:formatCode>
                <c:ptCount val="12"/>
                <c:pt idx="0">
                  <c:v>4.3600291089505881E-2</c:v>
                </c:pt>
                <c:pt idx="1">
                  <c:v>4.2663345993480956E-2</c:v>
                </c:pt>
                <c:pt idx="2">
                  <c:v>6.5416347530643015E-2</c:v>
                </c:pt>
                <c:pt idx="3">
                  <c:v>9.181638880070557E-2</c:v>
                </c:pt>
                <c:pt idx="4">
                  <c:v>0.12190393606261618</c:v>
                </c:pt>
                <c:pt idx="5">
                  <c:v>0.1557375724429948</c:v>
                </c:pt>
                <c:pt idx="6">
                  <c:v>0.19337508744861137</c:v>
                </c:pt>
                <c:pt idx="7">
                  <c:v>0.23406914804016918</c:v>
                </c:pt>
                <c:pt idx="8">
                  <c:v>0.27859620664495732</c:v>
                </c:pt>
                <c:pt idx="9">
                  <c:v>0.3270160076293197</c:v>
                </c:pt>
                <c:pt idx="10">
                  <c:v>0.37937207834823233</c:v>
                </c:pt>
                <c:pt idx="11">
                  <c:v>0.43566669079844417</c:v>
                </c:pt>
              </c:numCache>
            </c:numRef>
          </c:val>
          <c:extLst>
            <c:ext xmlns:c16="http://schemas.microsoft.com/office/drawing/2014/chart" uri="{C3380CC4-5D6E-409C-BE32-E72D297353CC}">
              <c16:uniqueId val="{00000008-29F1-4B9E-B286-542B1805A8A0}"/>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'B5.Usage'!$AW$248:$AW$259</c:f>
              <c:numCache>
                <c:formatCode>#,##0.000</c:formatCode>
                <c:ptCount val="12"/>
                <c:pt idx="0">
                  <c:v>2.1804689951592052E-4</c:v>
                </c:pt>
                <c:pt idx="1">
                  <c:v>2.8067375908313077E-4</c:v>
                </c:pt>
                <c:pt idx="2">
                  <c:v>4.9146245493308345E-3</c:v>
                </c:pt>
                <c:pt idx="3">
                  <c:v>1.0209922364002677E-2</c:v>
                </c:pt>
                <c:pt idx="4">
                  <c:v>1.6201592605285812E-2</c:v>
                </c:pt>
                <c:pt idx="5">
                  <c:v>2.2902608005430671E-2</c:v>
                </c:pt>
                <c:pt idx="6">
                  <c:v>3.0326153759761276E-2</c:v>
                </c:pt>
                <c:pt idx="7">
                  <c:v>4.0113452479563695E-2</c:v>
                </c:pt>
                <c:pt idx="8">
                  <c:v>5.0892557482761162E-2</c:v>
                </c:pt>
                <c:pt idx="9">
                  <c:v>6.2680646125342313E-2</c:v>
                </c:pt>
                <c:pt idx="10">
                  <c:v>7.5492843141861082E-2</c:v>
                </c:pt>
                <c:pt idx="11">
                  <c:v>8.9339528921720882E-2</c:v>
                </c:pt>
              </c:numCache>
            </c:numRef>
          </c:val>
          <c:extLst>
            <c:ext xmlns:c16="http://schemas.microsoft.com/office/drawing/2014/chart" uri="{C3380CC4-5D6E-409C-BE32-E72D297353CC}">
              <c16:uniqueId val="{00000009-29F1-4B9E-B286-542B1805A8A0}"/>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'B5.Usage'!$AM$248:$AM$259</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'B5.Usage'!$AX$248:$AX$259</c:f>
              <c:numCache>
                <c:formatCode>#,##0.000</c:formatCode>
                <c:ptCount val="12"/>
                <c:pt idx="0">
                  <c:v>1.6652142212403964E-6</c:v>
                </c:pt>
                <c:pt idx="1">
                  <c:v>2.0155129311030187E-6</c:v>
                </c:pt>
                <c:pt idx="2">
                  <c:v>5.2194992608726329E-6</c:v>
                </c:pt>
                <c:pt idx="3">
                  <c:v>1.0156275434747276E-5</c:v>
                </c:pt>
                <c:pt idx="4">
                  <c:v>1.6862755779587743E-5</c:v>
                </c:pt>
                <c:pt idx="5">
                  <c:v>2.5362837709915798E-5</c:v>
                </c:pt>
                <c:pt idx="6">
                  <c:v>3.5680615020519427E-5</c:v>
                </c:pt>
                <c:pt idx="7">
                  <c:v>4.8109235373411879E-5</c:v>
                </c:pt>
                <c:pt idx="8">
                  <c:v>6.2569562522613278E-5</c:v>
                </c:pt>
                <c:pt idx="9">
                  <c:v>7.9087875931219698E-5</c:v>
                </c:pt>
                <c:pt idx="10">
                  <c:v>9.7685479280369092E-5</c:v>
                </c:pt>
                <c:pt idx="11">
                  <c:v>1.1836896116127224E-4</c:v>
                </c:pt>
              </c:numCache>
            </c:numRef>
          </c:val>
          <c:extLst>
            <c:ext xmlns:c16="http://schemas.microsoft.com/office/drawing/2014/chart" uri="{C3380CC4-5D6E-409C-BE32-E72D297353CC}">
              <c16:uniqueId val="{0000000A-29F1-4B9E-B286-542B1805A8A0}"/>
            </c:ext>
          </c:extLst>
        </c:ser>
        <c:dLbls>
          <c:showLegendKey val="0"/>
          <c:showVal val="0"/>
          <c:showCatName val="0"/>
          <c:showSerName val="0"/>
          <c:showPercent val="0"/>
          <c:showBubbleSize val="0"/>
        </c:dLbls>
        <c:axId val="2124365904"/>
        <c:axId val="2124368656"/>
      </c:areaChart>
      <c:catAx>
        <c:axId val="2124365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368656"/>
        <c:crosses val="autoZero"/>
        <c:auto val="1"/>
        <c:lblAlgn val="ctr"/>
        <c:lblOffset val="100"/>
        <c:noMultiLvlLbl val="0"/>
      </c:catAx>
      <c:valAx>
        <c:axId val="212436865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436590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'B5.Usage'!$Z$270:$Z$281</c:f>
              <c:numCache>
                <c:formatCode>#,##0</c:formatCode>
                <c:ptCount val="12"/>
                <c:pt idx="0">
                  <c:v>13222.900513330189</c:v>
                </c:pt>
                <c:pt idx="1">
                  <c:v>10014.363703770619</c:v>
                </c:pt>
                <c:pt idx="2">
                  <c:v>6741.6696453783816</c:v>
                </c:pt>
                <c:pt idx="3">
                  <c:v>3403.869003951545</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B32-4096-AFB4-50DDCD4AF4C3}"/>
            </c:ext>
          </c:extLst>
        </c:ser>
        <c:ser>
          <c:idx val="1"/>
          <c:order val="1"/>
          <c:tx>
            <c:strRef>
              <c:f>'B5.Usage'!$AA$5</c:f>
              <c:strCache>
                <c:ptCount val="1"/>
                <c:pt idx="0">
                  <c:v>HCFC-123</c:v>
                </c:pt>
              </c:strCache>
            </c:strRef>
          </c:tx>
          <c:spPr>
            <a:solidFill>
              <a:schemeClr val="accent2"/>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'B5.Usage'!$AA$270:$AA$281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B32-4096-AFB4-50DDCD4AF4C3}"/>
            </c:ext>
          </c:extLst>
        </c:ser>
        <c:ser>
          <c:idx val="2"/>
          <c:order val="2"/>
          <c:tx>
            <c:strRef>
              <c:f>'B5.Usage'!$AB$5</c:f>
              <c:strCache>
                <c:ptCount val="1"/>
                <c:pt idx="0">
                  <c:v>HFC-134a</c:v>
                </c:pt>
              </c:strCache>
            </c:strRef>
          </c:tx>
          <c:spPr>
            <a:solidFill>
              <a:schemeClr val="accent3"/>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'B5.Usage'!$AB$270:$AB$281</c:f>
              <c:numCache>
                <c:formatCode>#,##0</c:formatCode>
                <c:ptCount val="12"/>
                <c:pt idx="0">
                  <c:v>141273.50899588247</c:v>
                </c:pt>
                <c:pt idx="1">
                  <c:v>137031.53562513244</c:v>
                </c:pt>
                <c:pt idx="2">
                  <c:v>134014.44355213817</c:v>
                </c:pt>
                <c:pt idx="3">
                  <c:v>131058.14816219542</c:v>
                </c:pt>
                <c:pt idx="4">
                  <c:v>128163.51093726922</c:v>
                </c:pt>
                <c:pt idx="5">
                  <c:v>125331.40440545772</c:v>
                </c:pt>
                <c:pt idx="6">
                  <c:v>122562.71227475954</c:v>
                </c:pt>
                <c:pt idx="7">
                  <c:v>108240.24598772879</c:v>
                </c:pt>
                <c:pt idx="8">
                  <c:v>93755.281162221741</c:v>
                </c:pt>
                <c:pt idx="9">
                  <c:v>79105.388462000978</c:v>
                </c:pt>
                <c:pt idx="10">
                  <c:v>64288.106542198533</c:v>
                </c:pt>
                <c:pt idx="11">
                  <c:v>49300.94165526006</c:v>
                </c:pt>
              </c:numCache>
            </c:numRef>
          </c:val>
          <c:extLst>
            <c:ext xmlns:c16="http://schemas.microsoft.com/office/drawing/2014/chart" uri="{C3380CC4-5D6E-409C-BE32-E72D297353CC}">
              <c16:uniqueId val="{00000002-EB32-4096-AFB4-50DDCD4AF4C3}"/>
            </c:ext>
          </c:extLst>
        </c:ser>
        <c:ser>
          <c:idx val="3"/>
          <c:order val="3"/>
          <c:tx>
            <c:strRef>
              <c:f>'B5.Usage'!$AC$5</c:f>
              <c:strCache>
                <c:ptCount val="1"/>
                <c:pt idx="0">
                  <c:v>HFC-404A</c:v>
                </c:pt>
              </c:strCache>
            </c:strRef>
          </c:tx>
          <c:spPr>
            <a:solidFill>
              <a:schemeClr val="accent4"/>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'B5.Usage'!$AC$270:$AC$281</c:f>
              <c:numCache>
                <c:formatCode>#,##0</c:formatCode>
                <c:ptCount val="12"/>
                <c:pt idx="0">
                  <c:v>186214.26901752732</c:v>
                </c:pt>
                <c:pt idx="1">
                  <c:v>182606.84043913311</c:v>
                </c:pt>
                <c:pt idx="2">
                  <c:v>168840.3008699732</c:v>
                </c:pt>
                <c:pt idx="3">
                  <c:v>154842.47338248376</c:v>
                </c:pt>
                <c:pt idx="4">
                  <c:v>140609.88494465305</c:v>
                </c:pt>
                <c:pt idx="5">
                  <c:v>123293.26061187996</c:v>
                </c:pt>
                <c:pt idx="6">
                  <c:v>105679.01430519806</c:v>
                </c:pt>
                <c:pt idx="7">
                  <c:v>96302.005227042042</c:v>
                </c:pt>
                <c:pt idx="8">
                  <c:v>86785.82154023851</c:v>
                </c:pt>
                <c:pt idx="9">
                  <c:v>77128.37406313706</c:v>
                </c:pt>
                <c:pt idx="10">
                  <c:v>67327.546032456405</c:v>
                </c:pt>
                <c:pt idx="11">
                  <c:v>57381.192763329433</c:v>
                </c:pt>
              </c:numCache>
            </c:numRef>
          </c:val>
          <c:extLst>
            <c:ext xmlns:c16="http://schemas.microsoft.com/office/drawing/2014/chart" uri="{C3380CC4-5D6E-409C-BE32-E72D297353CC}">
              <c16:uniqueId val="{00000003-EB32-4096-AFB4-50DDCD4AF4C3}"/>
            </c:ext>
          </c:extLst>
        </c:ser>
        <c:ser>
          <c:idx val="4"/>
          <c:order val="4"/>
          <c:tx>
            <c:strRef>
              <c:f>'B5.Usage'!$AD$5</c:f>
              <c:strCache>
                <c:ptCount val="1"/>
                <c:pt idx="0">
                  <c:v>HFC-410A</c:v>
                </c:pt>
              </c:strCache>
            </c:strRef>
          </c:tx>
          <c:spPr>
            <a:solidFill>
              <a:schemeClr val="accent5"/>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'B5.Usage'!$AD$270:$AD$281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EB32-4096-AFB4-50DDCD4AF4C3}"/>
            </c:ext>
          </c:extLst>
        </c:ser>
        <c:ser>
          <c:idx val="5"/>
          <c:order val="5"/>
          <c:tx>
            <c:strRef>
              <c:f>'B5.Usage'!$AE$5</c:f>
              <c:strCache>
                <c:ptCount val="1"/>
                <c:pt idx="0">
                  <c:v>HFC-407C</c:v>
                </c:pt>
              </c:strCache>
            </c:strRef>
          </c:tx>
          <c:spPr>
            <a:solidFill>
              <a:schemeClr val="accent6"/>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'B5.Usage'!$AE$270:$AE$281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EB32-4096-AFB4-50DDCD4AF4C3}"/>
            </c:ext>
          </c:extLst>
        </c:ser>
        <c:ser>
          <c:idx val="6"/>
          <c:order val="6"/>
          <c:tx>
            <c:strRef>
              <c:f>'B5.Usage'!$AF$5</c:f>
              <c:strCache>
                <c:ptCount val="1"/>
                <c:pt idx="0">
                  <c:v>HFC-32</c:v>
                </c:pt>
              </c:strCache>
            </c:strRef>
          </c:tx>
          <c:spPr>
            <a:solidFill>
              <a:schemeClr val="accent1">
                <a:lumMod val="60000"/>
              </a:schemeClr>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'B5.Usage'!$AF$270:$AF$281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EB32-4096-AFB4-50DDCD4AF4C3}"/>
            </c:ext>
          </c:extLst>
        </c:ser>
        <c:ser>
          <c:idx val="7"/>
          <c:order val="7"/>
          <c:tx>
            <c:strRef>
              <c:f>'B5.Usage'!$AG$5</c:f>
              <c:strCache>
                <c:ptCount val="1"/>
                <c:pt idx="0">
                  <c:v>HFC-Mix</c:v>
                </c:pt>
              </c:strCache>
            </c:strRef>
          </c:tx>
          <c:spPr>
            <a:solidFill>
              <a:schemeClr val="accent2">
                <a:lumMod val="60000"/>
              </a:schemeClr>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'B5.Usage'!$AG$270:$AG$281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EB32-4096-AFB4-50DDCD4AF4C3}"/>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'B5.Usage'!$AH$270:$AH$281</c:f>
              <c:numCache>
                <c:formatCode>#,##0</c:formatCode>
                <c:ptCount val="12"/>
                <c:pt idx="0">
                  <c:v>6828.1121846224505</c:v>
                </c:pt>
                <c:pt idx="1">
                  <c:v>7434.2682000422765</c:v>
                </c:pt>
                <c:pt idx="2">
                  <c:v>10295.484381809403</c:v>
                </c:pt>
                <c:pt idx="3">
                  <c:v>13212.066413621234</c:v>
                </c:pt>
                <c:pt idx="4">
                  <c:v>16184.824674936552</c:v>
                </c:pt>
                <c:pt idx="5">
                  <c:v>19214.580111315277</c:v>
                </c:pt>
                <c:pt idx="6">
                  <c:v>22302.16436368525</c:v>
                </c:pt>
                <c:pt idx="7">
                  <c:v>24772.798131894302</c:v>
                </c:pt>
                <c:pt idx="8">
                  <c:v>27289.714422094763</c:v>
                </c:pt>
                <c:pt idx="9">
                  <c:v>29853.583092050569</c:v>
                </c:pt>
                <c:pt idx="10">
                  <c:v>32465.082683764405</c:v>
                </c:pt>
                <c:pt idx="11">
                  <c:v>35124.900529355669</c:v>
                </c:pt>
              </c:numCache>
            </c:numRef>
          </c:val>
          <c:extLst>
            <c:ext xmlns:c16="http://schemas.microsoft.com/office/drawing/2014/chart" uri="{C3380CC4-5D6E-409C-BE32-E72D297353CC}">
              <c16:uniqueId val="{00000008-EB32-4096-AFB4-50DDCD4AF4C3}"/>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'B5.Usage'!$AI$270:$AI$281</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EB32-4096-AFB4-50DDCD4AF4C3}"/>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'B5.Usage'!$Y$270:$Y$281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'B5.Usage'!$AJ$270:$AJ$281</c:f>
              <c:numCache>
                <c:formatCode>#,##0</c:formatCode>
                <c:ptCount val="12"/>
                <c:pt idx="0">
                  <c:v>57296.363309795779</c:v>
                </c:pt>
                <c:pt idx="1">
                  <c:v>63606.011103975732</c:v>
                </c:pt>
                <c:pt idx="2">
                  <c:v>75400.723910075088</c:v>
                </c:pt>
                <c:pt idx="3">
                  <c:v>87357.95737115707</c:v>
                </c:pt>
                <c:pt idx="4">
                  <c:v>99480.089873974852</c:v>
                </c:pt>
                <c:pt idx="5">
                  <c:v>111769.53094758146</c:v>
                </c:pt>
                <c:pt idx="6">
                  <c:v>124228.72164842962</c:v>
                </c:pt>
                <c:pt idx="7">
                  <c:v>140898.59721599621</c:v>
                </c:pt>
                <c:pt idx="8">
                  <c:v>157822.71412284643</c:v>
                </c:pt>
                <c:pt idx="9">
                  <c:v>175004.79000034573</c:v>
                </c:pt>
                <c:pt idx="10">
                  <c:v>192448.59129607939</c:v>
                </c:pt>
                <c:pt idx="11">
                  <c:v>210157.93388219169</c:v>
                </c:pt>
              </c:numCache>
            </c:numRef>
          </c:val>
          <c:extLst>
            <c:ext xmlns:c16="http://schemas.microsoft.com/office/drawing/2014/chart" uri="{C3380CC4-5D6E-409C-BE32-E72D297353CC}">
              <c16:uniqueId val="{0000000A-EB32-4096-AFB4-50DDCD4AF4C3}"/>
            </c:ext>
          </c:extLst>
        </c:ser>
        <c:dLbls>
          <c:showLegendKey val="0"/>
          <c:showVal val="0"/>
          <c:showCatName val="0"/>
          <c:showSerName val="0"/>
          <c:showPercent val="0"/>
          <c:showBubbleSize val="0"/>
        </c:dLbls>
        <c:axId val="-2139065376"/>
        <c:axId val="-2139062624"/>
      </c:areaChart>
      <c:catAx>
        <c:axId val="-213906537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9062624"/>
        <c:crosses val="autoZero"/>
        <c:auto val="1"/>
        <c:lblAlgn val="ctr"/>
        <c:lblOffset val="100"/>
        <c:noMultiLvlLbl val="0"/>
      </c:catAx>
      <c:valAx>
        <c:axId val="-2139062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9065376"/>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'B5.Usage'!$AN$270:$AN$281</c:f>
              <c:numCache>
                <c:formatCode>#,##0.000</c:formatCode>
                <c:ptCount val="12"/>
                <c:pt idx="0">
                  <c:v>2.3933449929127642E-2</c:v>
                </c:pt>
                <c:pt idx="1">
                  <c:v>1.812599830382482E-2</c:v>
                </c:pt>
                <c:pt idx="2">
                  <c:v>1.2202422058134871E-2</c:v>
                </c:pt>
                <c:pt idx="3">
                  <c:v>6.1610028971522965E-3</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0E7-44D7-8721-AEF2145DC598}"/>
            </c:ext>
          </c:extLst>
        </c:ser>
        <c:ser>
          <c:idx val="1"/>
          <c:order val="1"/>
          <c:tx>
            <c:strRef>
              <c:f>'B5.Usage'!$AO$5</c:f>
              <c:strCache>
                <c:ptCount val="1"/>
                <c:pt idx="0">
                  <c:v>HCFC-123</c:v>
                </c:pt>
              </c:strCache>
            </c:strRef>
          </c:tx>
          <c:spPr>
            <a:solidFill>
              <a:schemeClr val="accent2"/>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'B5.Usage'!$AO$270:$AO$281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0E7-44D7-8721-AEF2145DC598}"/>
            </c:ext>
          </c:extLst>
        </c:ser>
        <c:ser>
          <c:idx val="2"/>
          <c:order val="2"/>
          <c:tx>
            <c:strRef>
              <c:f>'B5.Usage'!$AP$5</c:f>
              <c:strCache>
                <c:ptCount val="1"/>
                <c:pt idx="0">
                  <c:v>HFC-134a</c:v>
                </c:pt>
              </c:strCache>
            </c:strRef>
          </c:tx>
          <c:spPr>
            <a:solidFill>
              <a:schemeClr val="accent3"/>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'B5.Usage'!$AP$270:$AP$281</c:f>
              <c:numCache>
                <c:formatCode>#,##0.000</c:formatCode>
                <c:ptCount val="12"/>
                <c:pt idx="0">
                  <c:v>0.20202111786411192</c:v>
                </c:pt>
                <c:pt idx="1">
                  <c:v>0.19595509594393939</c:v>
                </c:pt>
                <c:pt idx="2">
                  <c:v>0.19164065427955759</c:v>
                </c:pt>
                <c:pt idx="3">
                  <c:v>0.18741315187193944</c:v>
                </c:pt>
                <c:pt idx="4">
                  <c:v>0.18327382064029499</c:v>
                </c:pt>
                <c:pt idx="5">
                  <c:v>0.17922390829980453</c:v>
                </c:pt>
                <c:pt idx="6">
                  <c:v>0.17526467855290614</c:v>
                </c:pt>
                <c:pt idx="7">
                  <c:v>0.15478355176245218</c:v>
                </c:pt>
                <c:pt idx="8">
                  <c:v>0.13407005206197709</c:v>
                </c:pt>
                <c:pt idx="9">
                  <c:v>0.1131207055006614</c:v>
                </c:pt>
                <c:pt idx="10">
                  <c:v>9.1931992355343911E-2</c:v>
                </c:pt>
                <c:pt idx="11">
                  <c:v>7.0500346567021893E-2</c:v>
                </c:pt>
              </c:numCache>
            </c:numRef>
          </c:val>
          <c:extLst>
            <c:ext xmlns:c16="http://schemas.microsoft.com/office/drawing/2014/chart" uri="{C3380CC4-5D6E-409C-BE32-E72D297353CC}">
              <c16:uniqueId val="{00000002-B0E7-44D7-8721-AEF2145DC598}"/>
            </c:ext>
          </c:extLst>
        </c:ser>
        <c:ser>
          <c:idx val="3"/>
          <c:order val="3"/>
          <c:tx>
            <c:strRef>
              <c:f>'B5.Usage'!$AQ$5</c:f>
              <c:strCache>
                <c:ptCount val="1"/>
                <c:pt idx="0">
                  <c:v>HFC-404A</c:v>
                </c:pt>
              </c:strCache>
            </c:strRef>
          </c:tx>
          <c:spPr>
            <a:solidFill>
              <a:schemeClr val="accent4"/>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'B5.Usage'!$AQ$270:$AQ$281</c:f>
              <c:numCache>
                <c:formatCode>#,##0.000</c:formatCode>
                <c:ptCount val="12"/>
                <c:pt idx="0">
                  <c:v>0.73033236308674221</c:v>
                </c:pt>
                <c:pt idx="1">
                  <c:v>0.71618402820228</c:v>
                </c:pt>
                <c:pt idx="2">
                  <c:v>0.66219166001203489</c:v>
                </c:pt>
                <c:pt idx="3">
                  <c:v>0.60729218060610124</c:v>
                </c:pt>
                <c:pt idx="4">
                  <c:v>0.55147196875292925</c:v>
                </c:pt>
                <c:pt idx="5">
                  <c:v>0.48355616811979318</c:v>
                </c:pt>
                <c:pt idx="6">
                  <c:v>0.41447309410498678</c:v>
                </c:pt>
                <c:pt idx="7">
                  <c:v>0.37769646450045891</c:v>
                </c:pt>
                <c:pt idx="8">
                  <c:v>0.34037399208081542</c:v>
                </c:pt>
                <c:pt idx="9">
                  <c:v>0.30249748307562357</c:v>
                </c:pt>
                <c:pt idx="10">
                  <c:v>0.26405863553929398</c:v>
                </c:pt>
                <c:pt idx="11">
                  <c:v>0.22504903801777804</c:v>
                </c:pt>
              </c:numCache>
            </c:numRef>
          </c:val>
          <c:extLst>
            <c:ext xmlns:c16="http://schemas.microsoft.com/office/drawing/2014/chart" uri="{C3380CC4-5D6E-409C-BE32-E72D297353CC}">
              <c16:uniqueId val="{00000003-B0E7-44D7-8721-AEF2145DC598}"/>
            </c:ext>
          </c:extLst>
        </c:ser>
        <c:ser>
          <c:idx val="4"/>
          <c:order val="4"/>
          <c:tx>
            <c:strRef>
              <c:f>'B5.Usage'!$AR$5</c:f>
              <c:strCache>
                <c:ptCount val="1"/>
                <c:pt idx="0">
                  <c:v>HFC-410A</c:v>
                </c:pt>
              </c:strCache>
            </c:strRef>
          </c:tx>
          <c:spPr>
            <a:solidFill>
              <a:schemeClr val="accent5"/>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'B5.Usage'!$AR$270:$AR$281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0E7-44D7-8721-AEF2145DC598}"/>
            </c:ext>
          </c:extLst>
        </c:ser>
        <c:ser>
          <c:idx val="5"/>
          <c:order val="5"/>
          <c:tx>
            <c:strRef>
              <c:f>'B5.Usage'!$AS$5</c:f>
              <c:strCache>
                <c:ptCount val="1"/>
                <c:pt idx="0">
                  <c:v>HFC-407C</c:v>
                </c:pt>
              </c:strCache>
            </c:strRef>
          </c:tx>
          <c:spPr>
            <a:solidFill>
              <a:schemeClr val="accent6"/>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'B5.Usage'!$AS$270:$AS$281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0E7-44D7-8721-AEF2145DC598}"/>
            </c:ext>
          </c:extLst>
        </c:ser>
        <c:ser>
          <c:idx val="6"/>
          <c:order val="6"/>
          <c:tx>
            <c:strRef>
              <c:f>'B5.Usage'!$AT$5</c:f>
              <c:strCache>
                <c:ptCount val="1"/>
                <c:pt idx="0">
                  <c:v>HFC-32</c:v>
                </c:pt>
              </c:strCache>
            </c:strRef>
          </c:tx>
          <c:spPr>
            <a:solidFill>
              <a:schemeClr val="accent1">
                <a:lumMod val="60000"/>
              </a:schemeClr>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'B5.Usage'!$AT$270:$AT$281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B0E7-44D7-8721-AEF2145DC598}"/>
            </c:ext>
          </c:extLst>
        </c:ser>
        <c:ser>
          <c:idx val="7"/>
          <c:order val="7"/>
          <c:tx>
            <c:strRef>
              <c:f>'B5.Usage'!$AU$5</c:f>
              <c:strCache>
                <c:ptCount val="1"/>
                <c:pt idx="0">
                  <c:v>HFC-Mix</c:v>
                </c:pt>
              </c:strCache>
            </c:strRef>
          </c:tx>
          <c:spPr>
            <a:solidFill>
              <a:schemeClr val="accent2">
                <a:lumMod val="60000"/>
              </a:schemeClr>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'B5.Usage'!$AU$270:$AU$281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B0E7-44D7-8721-AEF2145DC598}"/>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'B5.Usage'!$AV$270:$AV$281</c:f>
              <c:numCache>
                <c:formatCode>#,##0.000</c:formatCode>
                <c:ptCount val="12"/>
                <c:pt idx="0">
                  <c:v>1.0242168276933675E-2</c:v>
                </c:pt>
                <c:pt idx="1">
                  <c:v>1.1151402300063415E-2</c:v>
                </c:pt>
                <c:pt idx="2">
                  <c:v>1.5443226572714104E-2</c:v>
                </c:pt>
                <c:pt idx="3">
                  <c:v>1.981809962043185E-2</c:v>
                </c:pt>
                <c:pt idx="4">
                  <c:v>2.4277237012404831E-2</c:v>
                </c:pt>
                <c:pt idx="5">
                  <c:v>2.8821870166972918E-2</c:v>
                </c:pt>
                <c:pt idx="6">
                  <c:v>3.3453246545527879E-2</c:v>
                </c:pt>
                <c:pt idx="7">
                  <c:v>3.715919719784145E-2</c:v>
                </c:pt>
                <c:pt idx="8">
                  <c:v>4.0934571633142146E-2</c:v>
                </c:pt>
                <c:pt idx="9">
                  <c:v>4.4780374638075854E-2</c:v>
                </c:pt>
                <c:pt idx="10">
                  <c:v>4.8697624025646605E-2</c:v>
                </c:pt>
                <c:pt idx="11">
                  <c:v>5.2687350794033506E-2</c:v>
                </c:pt>
              </c:numCache>
            </c:numRef>
          </c:val>
          <c:extLst>
            <c:ext xmlns:c16="http://schemas.microsoft.com/office/drawing/2014/chart" uri="{C3380CC4-5D6E-409C-BE32-E72D297353CC}">
              <c16:uniqueId val="{00000008-B0E7-44D7-8721-AEF2145DC598}"/>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'B5.Usage'!$AW$270:$AW$281</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B0E7-44D7-8721-AEF2145DC598}"/>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'B5.Usage'!$AM$270:$AM$281</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'B5.Usage'!$AX$270:$AX$281</c:f>
              <c:numCache>
                <c:formatCode>#,##0.000</c:formatCode>
                <c:ptCount val="12"/>
                <c:pt idx="0">
                  <c:v>2.291854532391831E-4</c:v>
                </c:pt>
                <c:pt idx="1">
                  <c:v>2.5442404441590292E-4</c:v>
                </c:pt>
                <c:pt idx="2">
                  <c:v>3.0160289564030036E-4</c:v>
                </c:pt>
                <c:pt idx="3">
                  <c:v>3.4943182948462826E-4</c:v>
                </c:pt>
                <c:pt idx="4">
                  <c:v>3.9792035949589942E-4</c:v>
                </c:pt>
                <c:pt idx="5">
                  <c:v>4.4707812379032581E-4</c:v>
                </c:pt>
                <c:pt idx="6">
                  <c:v>4.9691488659371846E-4</c:v>
                </c:pt>
                <c:pt idx="7">
                  <c:v>5.6359438886398479E-4</c:v>
                </c:pt>
                <c:pt idx="8">
                  <c:v>6.3129085649138569E-4</c:v>
                </c:pt>
                <c:pt idx="9">
                  <c:v>7.0001916000138288E-4</c:v>
                </c:pt>
                <c:pt idx="10">
                  <c:v>7.6979436518431754E-4</c:v>
                </c:pt>
                <c:pt idx="11">
                  <c:v>8.4063173552876679E-4</c:v>
                </c:pt>
              </c:numCache>
            </c:numRef>
          </c:val>
          <c:extLst>
            <c:ext xmlns:c16="http://schemas.microsoft.com/office/drawing/2014/chart" uri="{C3380CC4-5D6E-409C-BE32-E72D297353CC}">
              <c16:uniqueId val="{0000000A-B0E7-44D7-8721-AEF2145DC598}"/>
            </c:ext>
          </c:extLst>
        </c:ser>
        <c:dLbls>
          <c:showLegendKey val="0"/>
          <c:showVal val="0"/>
          <c:showCatName val="0"/>
          <c:showSerName val="0"/>
          <c:showPercent val="0"/>
          <c:showBubbleSize val="0"/>
        </c:dLbls>
        <c:axId val="-2138996768"/>
        <c:axId val="-2138994016"/>
      </c:areaChart>
      <c:catAx>
        <c:axId val="-21389967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994016"/>
        <c:crosses val="autoZero"/>
        <c:auto val="1"/>
        <c:lblAlgn val="ctr"/>
        <c:lblOffset val="100"/>
        <c:noMultiLvlLbl val="0"/>
      </c:catAx>
      <c:valAx>
        <c:axId val="-21389940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99676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'B2.1.Sales.Mix.Input'!$M$139</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'B2.1.Sales.Mix.Input'!$N$139:$Y$139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6EBB-FD4F-8A0A-5C39A4CA68DB}"/>
            </c:ext>
          </c:extLst>
        </c:ser>
        <c:ser>
          <c:idx val="1"/>
          <c:order val="1"/>
          <c:tx>
            <c:strRef>
              <c:f>'B2.1.Sales.Mix.Input'!$M$140</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'B2.1.Sales.Mix.Input'!$N$140:$Y$140</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6EBB-FD4F-8A0A-5C39A4CA68DB}"/>
            </c:ext>
          </c:extLst>
        </c:ser>
        <c:ser>
          <c:idx val="2"/>
          <c:order val="2"/>
          <c:tx>
            <c:strRef>
              <c:f>'B2.1.Sales.Mix.Input'!$M$141</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'B2.1.Sales.Mix.Input'!$N$141:$Y$141</c:f>
              <c:numCache>
                <c:formatCode>0.0%</c:formatCode>
                <c:ptCount val="12"/>
                <c:pt idx="0">
                  <c:v>0.35999999999999988</c:v>
                </c:pt>
                <c:pt idx="1">
                  <c:v>0.33499999999999996</c:v>
                </c:pt>
                <c:pt idx="2">
                  <c:v>0.30799999999999994</c:v>
                </c:pt>
                <c:pt idx="3">
                  <c:v>0.28099999999999992</c:v>
                </c:pt>
                <c:pt idx="4">
                  <c:v>0.25399999999999989</c:v>
                </c:pt>
                <c:pt idx="5">
                  <c:v>0.22699999999999987</c:v>
                </c:pt>
                <c:pt idx="6">
                  <c:v>0.19999999999999996</c:v>
                </c:pt>
                <c:pt idx="7">
                  <c:v>0.15999999999999992</c:v>
                </c:pt>
                <c:pt idx="8">
                  <c:v>0.11999999999999988</c:v>
                </c:pt>
                <c:pt idx="9">
                  <c:v>7.9999999999999849E-2</c:v>
                </c:pt>
                <c:pt idx="10">
                  <c:v>3.9999999999999813E-2</c:v>
                </c:pt>
                <c:pt idx="11">
                  <c:v>0</c:v>
                </c:pt>
              </c:numCache>
            </c:numRef>
          </c:val>
          <c:smooth val="0"/>
          <c:extLst>
            <c:ext xmlns:c16="http://schemas.microsoft.com/office/drawing/2014/chart" uri="{C3380CC4-5D6E-409C-BE32-E72D297353CC}">
              <c16:uniqueId val="{00000002-6EBB-FD4F-8A0A-5C39A4CA68DB}"/>
            </c:ext>
          </c:extLst>
        </c:ser>
        <c:ser>
          <c:idx val="3"/>
          <c:order val="3"/>
          <c:tx>
            <c:strRef>
              <c:f>'B2.1.Sales.Mix.Input'!$M$142</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'B2.1.Sales.Mix.Input'!$N$142:$Y$142</c:f>
              <c:numCache>
                <c:formatCode>0.0%</c:formatCode>
                <c:ptCount val="12"/>
                <c:pt idx="0">
                  <c:v>0.1125</c:v>
                </c:pt>
                <c:pt idx="1">
                  <c:v>0.1</c:v>
                </c:pt>
                <c:pt idx="2">
                  <c:v>9.0000000000000011E-2</c:v>
                </c:pt>
                <c:pt idx="3">
                  <c:v>8.0000000000000016E-2</c:v>
                </c:pt>
                <c:pt idx="4">
                  <c:v>7.0000000000000021E-2</c:v>
                </c:pt>
                <c:pt idx="5">
                  <c:v>6.0000000000000019E-2</c:v>
                </c:pt>
                <c:pt idx="6">
                  <c:v>0.05</c:v>
                </c:pt>
                <c:pt idx="7">
                  <c:v>0.04</c:v>
                </c:pt>
                <c:pt idx="8">
                  <c:v>0.03</c:v>
                </c:pt>
                <c:pt idx="9">
                  <c:v>1.9999999999999997E-2</c:v>
                </c:pt>
                <c:pt idx="10">
                  <c:v>9.9999999999999967E-3</c:v>
                </c:pt>
                <c:pt idx="11">
                  <c:v>0</c:v>
                </c:pt>
              </c:numCache>
            </c:numRef>
          </c:val>
          <c:smooth val="0"/>
          <c:extLst>
            <c:ext xmlns:c16="http://schemas.microsoft.com/office/drawing/2014/chart" uri="{C3380CC4-5D6E-409C-BE32-E72D297353CC}">
              <c16:uniqueId val="{00000003-6EBB-FD4F-8A0A-5C39A4CA68DB}"/>
            </c:ext>
          </c:extLst>
        </c:ser>
        <c:ser>
          <c:idx val="4"/>
          <c:order val="4"/>
          <c:tx>
            <c:strRef>
              <c:f>'B2.1.Sales.Mix.Input'!$M$143</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'B2.1.Sales.Mix.Input'!$N$143:$Y$143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6EBB-FD4F-8A0A-5C39A4CA68DB}"/>
            </c:ext>
          </c:extLst>
        </c:ser>
        <c:ser>
          <c:idx val="5"/>
          <c:order val="5"/>
          <c:tx>
            <c:strRef>
              <c:f>'B2.1.Sales.Mix.Input'!$M$144</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'B2.1.Sales.Mix.Input'!$N$144:$Y$144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6EBB-FD4F-8A0A-5C39A4CA68DB}"/>
            </c:ext>
          </c:extLst>
        </c:ser>
        <c:ser>
          <c:idx val="6"/>
          <c:order val="6"/>
          <c:tx>
            <c:strRef>
              <c:f>'B2.1.Sales.Mix.Input'!$M$145</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'B2.1.Sales.Mix.Input'!$N$145:$Y$145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6EBB-FD4F-8A0A-5C39A4CA68DB}"/>
            </c:ext>
          </c:extLst>
        </c:ser>
        <c:ser>
          <c:idx val="7"/>
          <c:order val="7"/>
          <c:tx>
            <c:strRef>
              <c:f>'B2.1.Sales.Mix.Input'!$M$146</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'B2.1.Sales.Mix.Input'!$N$146:$Y$146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6EBB-FD4F-8A0A-5C39A4CA68DB}"/>
            </c:ext>
          </c:extLst>
        </c:ser>
        <c:ser>
          <c:idx val="8"/>
          <c:order val="8"/>
          <c:tx>
            <c:strRef>
              <c:f>'B2.1.Sales.Mix.Input'!$M$147</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'B2.1.Sales.Mix.Input'!$N$147:$Y$147</c:f>
              <c:numCache>
                <c:formatCode>0.0%</c:formatCode>
                <c:ptCount val="12"/>
                <c:pt idx="0">
                  <c:v>3.7500000000000006E-2</c:v>
                </c:pt>
                <c:pt idx="1">
                  <c:v>0.05</c:v>
                </c:pt>
                <c:pt idx="2">
                  <c:v>6.0000000000000005E-2</c:v>
                </c:pt>
                <c:pt idx="3">
                  <c:v>7.0000000000000007E-2</c:v>
                </c:pt>
                <c:pt idx="4">
                  <c:v>0.08</c:v>
                </c:pt>
                <c:pt idx="5">
                  <c:v>0.09</c:v>
                </c:pt>
                <c:pt idx="6">
                  <c:v>0.1</c:v>
                </c:pt>
                <c:pt idx="7">
                  <c:v>0.12000000000000001</c:v>
                </c:pt>
                <c:pt idx="8">
                  <c:v>0.14000000000000001</c:v>
                </c:pt>
                <c:pt idx="9">
                  <c:v>0.16</c:v>
                </c:pt>
                <c:pt idx="10">
                  <c:v>0.18</c:v>
                </c:pt>
                <c:pt idx="11">
                  <c:v>0.2</c:v>
                </c:pt>
              </c:numCache>
            </c:numRef>
          </c:val>
          <c:smooth val="0"/>
          <c:extLst>
            <c:ext xmlns:c16="http://schemas.microsoft.com/office/drawing/2014/chart" uri="{C3380CC4-5D6E-409C-BE32-E72D297353CC}">
              <c16:uniqueId val="{00000008-6EBB-FD4F-8A0A-5C39A4CA68DB}"/>
            </c:ext>
          </c:extLst>
        </c:ser>
        <c:ser>
          <c:idx val="9"/>
          <c:order val="9"/>
          <c:tx>
            <c:strRef>
              <c:f>'B2.1.Sales.Mix.Input'!$M$148</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'B2.1.Sales.Mix.Input'!$N$148:$Y$148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6EBB-FD4F-8A0A-5C39A4CA68DB}"/>
            </c:ext>
          </c:extLst>
        </c:ser>
        <c:ser>
          <c:idx val="10"/>
          <c:order val="10"/>
          <c:tx>
            <c:strRef>
              <c:f>'B2.1.Sales.Mix.Input'!$M$149</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'B2.1.Sales.Mix.Input'!$N$149:$Y$149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6EBB-FD4F-8A0A-5C39A4CA68DB}"/>
            </c:ext>
          </c:extLst>
        </c:ser>
        <c:ser>
          <c:idx val="11"/>
          <c:order val="11"/>
          <c:tx>
            <c:strRef>
              <c:f>'B2.1.Sales.Mix.Input'!$M$150</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'B2.1.Sales.Mix.Input'!$N$150:$Y$150</c:f>
              <c:numCache>
                <c:formatCode>0.0%</c:formatCode>
                <c:ptCount val="12"/>
                <c:pt idx="0">
                  <c:v>0.47500000000000009</c:v>
                </c:pt>
                <c:pt idx="1">
                  <c:v>0.5</c:v>
                </c:pt>
                <c:pt idx="2">
                  <c:v>0.53</c:v>
                </c:pt>
                <c:pt idx="3">
                  <c:v>0.56000000000000005</c:v>
                </c:pt>
                <c:pt idx="4">
                  <c:v>0.59000000000000008</c:v>
                </c:pt>
                <c:pt idx="5">
                  <c:v>0.62000000000000011</c:v>
                </c:pt>
                <c:pt idx="6">
                  <c:v>0.65</c:v>
                </c:pt>
                <c:pt idx="7">
                  <c:v>0.68</c:v>
                </c:pt>
                <c:pt idx="8">
                  <c:v>0.71000000000000008</c:v>
                </c:pt>
                <c:pt idx="9">
                  <c:v>0.7400000000000001</c:v>
                </c:pt>
                <c:pt idx="10">
                  <c:v>0.77000000000000013</c:v>
                </c:pt>
                <c:pt idx="11">
                  <c:v>0.8</c:v>
                </c:pt>
              </c:numCache>
            </c:numRef>
          </c:val>
          <c:smooth val="0"/>
          <c:extLst>
            <c:ext xmlns:c16="http://schemas.microsoft.com/office/drawing/2014/chart" uri="{C3380CC4-5D6E-409C-BE32-E72D297353CC}">
              <c16:uniqueId val="{0000000B-6EBB-FD4F-8A0A-5C39A4CA68DB}"/>
            </c:ext>
          </c:extLst>
        </c:ser>
        <c:ser>
          <c:idx val="12"/>
          <c:order val="12"/>
          <c:tx>
            <c:strRef>
              <c:f>'B2.1.Sales.Mix.Input'!$M$151</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'B2.1.Sales.Mix.Input'!$N$151:$Y$151</c:f>
              <c:numCache>
                <c:formatCode>0.0%</c:formatCode>
                <c:ptCount val="12"/>
                <c:pt idx="0">
                  <c:v>1.4999999999999999E-2</c:v>
                </c:pt>
                <c:pt idx="1">
                  <c:v>1.4999999999999999E-2</c:v>
                </c:pt>
                <c:pt idx="2">
                  <c:v>1.2E-2</c:v>
                </c:pt>
                <c:pt idx="3">
                  <c:v>9.0000000000000011E-3</c:v>
                </c:pt>
                <c:pt idx="4">
                  <c:v>6.000000000000001E-3</c:v>
                </c:pt>
                <c:pt idx="5">
                  <c:v>3.0000000000000009E-3</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6EBB-FD4F-8A0A-5C39A4CA68DB}"/>
            </c:ext>
          </c:extLst>
        </c:ser>
        <c:ser>
          <c:idx val="13"/>
          <c:order val="13"/>
          <c:tx>
            <c:strRef>
              <c:f>'B2.1.Sales.Mix.Input'!$M$152</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'B2.1.Sales.Mix.Input'!$N$152:$Y$152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6EBB-FD4F-8A0A-5C39A4CA68DB}"/>
            </c:ext>
          </c:extLst>
        </c:ser>
        <c:dLbls>
          <c:showLegendKey val="0"/>
          <c:showVal val="0"/>
          <c:showCatName val="0"/>
          <c:showSerName val="0"/>
          <c:showPercent val="0"/>
          <c:showBubbleSize val="0"/>
        </c:dLbls>
        <c:smooth val="0"/>
        <c:axId val="2125118272"/>
        <c:axId val="2125120752"/>
      </c:lineChart>
      <c:catAx>
        <c:axId val="212511827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120752"/>
        <c:crosses val="autoZero"/>
        <c:auto val="1"/>
        <c:lblAlgn val="ctr"/>
        <c:lblOffset val="100"/>
        <c:noMultiLvlLbl val="0"/>
      </c:catAx>
      <c:valAx>
        <c:axId val="21251207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5118272"/>
        <c:crosses val="autoZero"/>
        <c:crossBetween val="between"/>
      </c:valAx>
      <c:spPr>
        <a:noFill/>
        <a:ln>
          <a:noFill/>
        </a:ln>
        <a:effectLst/>
      </c:spPr>
    </c:plotArea>
    <c:legend>
      <c:legendPos val="r"/>
      <c:layout>
        <c:manualLayout>
          <c:xMode val="edge"/>
          <c:yMode val="edge"/>
          <c:x val="0.88909075347961442"/>
          <c:y val="3.3817251461988308E-2"/>
          <c:w val="0.10275715982155274"/>
          <c:h val="0.9472190058479532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'B5.Usage'!$Z$292:$Z$303</c:f>
              <c:numCache>
                <c:formatCode>#,##0</c:formatCode>
                <c:ptCount val="12"/>
                <c:pt idx="0">
                  <c:v>2260.4711762352363</c:v>
                </c:pt>
                <c:pt idx="1">
                  <c:v>1909.980545405102</c:v>
                </c:pt>
                <c:pt idx="2">
                  <c:v>1603.9372947468987</c:v>
                </c:pt>
                <c:pt idx="3">
                  <c:v>1341.6474836597486</c:v>
                </c:pt>
                <c:pt idx="4">
                  <c:v>1120.3148838735242</c:v>
                </c:pt>
                <c:pt idx="5">
                  <c:v>935.19147010564677</c:v>
                </c:pt>
                <c:pt idx="6">
                  <c:v>780.4611069863879</c:v>
                </c:pt>
                <c:pt idx="7">
                  <c:v>650.43948736199036</c:v>
                </c:pt>
                <c:pt idx="8">
                  <c:v>540.41086069986727</c:v>
                </c:pt>
                <c:pt idx="9">
                  <c:v>446.80242544373448</c:v>
                </c:pt>
                <c:pt idx="10">
                  <c:v>366.93675917331888</c:v>
                </c:pt>
                <c:pt idx="11">
                  <c:v>298.73853370366891</c:v>
                </c:pt>
              </c:numCache>
            </c:numRef>
          </c:val>
          <c:extLst>
            <c:ext xmlns:c16="http://schemas.microsoft.com/office/drawing/2014/chart" uri="{C3380CC4-5D6E-409C-BE32-E72D297353CC}">
              <c16:uniqueId val="{00000000-54CE-45F9-AEC4-C726D1ED8675}"/>
            </c:ext>
          </c:extLst>
        </c:ser>
        <c:ser>
          <c:idx val="1"/>
          <c:order val="1"/>
          <c:tx>
            <c:strRef>
              <c:f>'B5.Usage'!$AA$5</c:f>
              <c:strCache>
                <c:ptCount val="1"/>
                <c:pt idx="0">
                  <c:v>HCFC-123</c:v>
                </c:pt>
              </c:strCache>
            </c:strRef>
          </c:tx>
          <c:spPr>
            <a:solidFill>
              <a:schemeClr val="accent2"/>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'B5.Usage'!$AA$292:$AA$303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4CE-45F9-AEC4-C726D1ED8675}"/>
            </c:ext>
          </c:extLst>
        </c:ser>
        <c:ser>
          <c:idx val="2"/>
          <c:order val="2"/>
          <c:tx>
            <c:strRef>
              <c:f>'B5.Usage'!$AB$5</c:f>
              <c:strCache>
                <c:ptCount val="1"/>
                <c:pt idx="0">
                  <c:v>HFC-134a</c:v>
                </c:pt>
              </c:strCache>
            </c:strRef>
          </c:tx>
          <c:spPr>
            <a:solidFill>
              <a:schemeClr val="accent3"/>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'B5.Usage'!$AB$292:$AB$303</c:f>
              <c:numCache>
                <c:formatCode>#,##0</c:formatCode>
                <c:ptCount val="12"/>
                <c:pt idx="0">
                  <c:v>12410.074633387118</c:v>
                </c:pt>
                <c:pt idx="1">
                  <c:v>13172.433071051488</c:v>
                </c:pt>
                <c:pt idx="2">
                  <c:v>13158.852145435063</c:v>
                </c:pt>
                <c:pt idx="3">
                  <c:v>13316.221240590545</c:v>
                </c:pt>
                <c:pt idx="4">
                  <c:v>13385.343812705985</c:v>
                </c:pt>
                <c:pt idx="5">
                  <c:v>13354.14610315119</c:v>
                </c:pt>
                <c:pt idx="6">
                  <c:v>13201.414424056435</c:v>
                </c:pt>
                <c:pt idx="7">
                  <c:v>12508.808988928344</c:v>
                </c:pt>
                <c:pt idx="8">
                  <c:v>11619.935973421332</c:v>
                </c:pt>
                <c:pt idx="9">
                  <c:v>10559.723938972942</c:v>
                </c:pt>
                <c:pt idx="10">
                  <c:v>9369.9960270339761</c:v>
                </c:pt>
                <c:pt idx="11">
                  <c:v>8092.308363397231</c:v>
                </c:pt>
              </c:numCache>
            </c:numRef>
          </c:val>
          <c:extLst>
            <c:ext xmlns:c16="http://schemas.microsoft.com/office/drawing/2014/chart" uri="{C3380CC4-5D6E-409C-BE32-E72D297353CC}">
              <c16:uniqueId val="{00000002-54CE-45F9-AEC4-C726D1ED8675}"/>
            </c:ext>
          </c:extLst>
        </c:ser>
        <c:ser>
          <c:idx val="3"/>
          <c:order val="3"/>
          <c:tx>
            <c:strRef>
              <c:f>'B5.Usage'!$AC$5</c:f>
              <c:strCache>
                <c:ptCount val="1"/>
                <c:pt idx="0">
                  <c:v>HFC-404A</c:v>
                </c:pt>
              </c:strCache>
            </c:strRef>
          </c:tx>
          <c:spPr>
            <a:solidFill>
              <a:schemeClr val="accent4"/>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'B5.Usage'!$AC$292:$AC$303</c:f>
              <c:numCache>
                <c:formatCode>#,##0</c:formatCode>
                <c:ptCount val="12"/>
                <c:pt idx="0">
                  <c:v>28360.451344972127</c:v>
                </c:pt>
                <c:pt idx="1">
                  <c:v>28028.944425311467</c:v>
                </c:pt>
                <c:pt idx="2">
                  <c:v>27023.82116791451</c:v>
                </c:pt>
                <c:pt idx="3">
                  <c:v>25857.218010015909</c:v>
                </c:pt>
                <c:pt idx="4">
                  <c:v>24413.7307325529</c:v>
                </c:pt>
                <c:pt idx="5">
                  <c:v>22706.895358949041</c:v>
                </c:pt>
                <c:pt idx="6">
                  <c:v>20770.741310291214</c:v>
                </c:pt>
                <c:pt idx="7">
                  <c:v>19063.76654585405</c:v>
                </c:pt>
                <c:pt idx="8">
                  <c:v>17362.209472419687</c:v>
                </c:pt>
                <c:pt idx="9">
                  <c:v>15672.959980651722</c:v>
                </c:pt>
                <c:pt idx="10">
                  <c:v>13985.00114229318</c:v>
                </c:pt>
                <c:pt idx="11">
                  <c:v>12288.259091217451</c:v>
                </c:pt>
              </c:numCache>
            </c:numRef>
          </c:val>
          <c:extLst>
            <c:ext xmlns:c16="http://schemas.microsoft.com/office/drawing/2014/chart" uri="{C3380CC4-5D6E-409C-BE32-E72D297353CC}">
              <c16:uniqueId val="{00000003-54CE-45F9-AEC4-C726D1ED8675}"/>
            </c:ext>
          </c:extLst>
        </c:ser>
        <c:ser>
          <c:idx val="4"/>
          <c:order val="4"/>
          <c:tx>
            <c:strRef>
              <c:f>'B5.Usage'!$AD$5</c:f>
              <c:strCache>
                <c:ptCount val="1"/>
                <c:pt idx="0">
                  <c:v>HFC-410A</c:v>
                </c:pt>
              </c:strCache>
            </c:strRef>
          </c:tx>
          <c:spPr>
            <a:solidFill>
              <a:schemeClr val="accent5"/>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'B5.Usage'!$AD$292:$AD$303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4CE-45F9-AEC4-C726D1ED8675}"/>
            </c:ext>
          </c:extLst>
        </c:ser>
        <c:ser>
          <c:idx val="5"/>
          <c:order val="5"/>
          <c:tx>
            <c:strRef>
              <c:f>'B5.Usage'!$AE$5</c:f>
              <c:strCache>
                <c:ptCount val="1"/>
                <c:pt idx="0">
                  <c:v>HFC-407C</c:v>
                </c:pt>
              </c:strCache>
            </c:strRef>
          </c:tx>
          <c:spPr>
            <a:solidFill>
              <a:schemeClr val="accent6"/>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'B5.Usage'!$AE$292:$AE$303</c:f>
              <c:numCache>
                <c:formatCode>#,##0</c:formatCode>
                <c:ptCount val="12"/>
                <c:pt idx="0">
                  <c:v>7784.6868597119901</c:v>
                </c:pt>
                <c:pt idx="1">
                  <c:v>8026.6431405811936</c:v>
                </c:pt>
                <c:pt idx="2">
                  <c:v>7717.7218174164009</c:v>
                </c:pt>
                <c:pt idx="3">
                  <c:v>7483.4372423987097</c:v>
                </c:pt>
                <c:pt idx="4">
                  <c:v>7192.1845281313072</c:v>
                </c:pt>
                <c:pt idx="5">
                  <c:v>6844.0857505175354</c:v>
                </c:pt>
                <c:pt idx="6">
                  <c:v>6430.9967044033856</c:v>
                </c:pt>
                <c:pt idx="7">
                  <c:v>5848.9199004244665</c:v>
                </c:pt>
                <c:pt idx="8">
                  <c:v>5176.0035805325024</c:v>
                </c:pt>
                <c:pt idx="9">
                  <c:v>4423.7586409578435</c:v>
                </c:pt>
                <c:pt idx="10">
                  <c:v>3614.0839176325212</c:v>
                </c:pt>
                <c:pt idx="11">
                  <c:v>2770.1525805889073</c:v>
                </c:pt>
              </c:numCache>
            </c:numRef>
          </c:val>
          <c:extLst>
            <c:ext xmlns:c16="http://schemas.microsoft.com/office/drawing/2014/chart" uri="{C3380CC4-5D6E-409C-BE32-E72D297353CC}">
              <c16:uniqueId val="{00000005-54CE-45F9-AEC4-C726D1ED8675}"/>
            </c:ext>
          </c:extLst>
        </c:ser>
        <c:ser>
          <c:idx val="6"/>
          <c:order val="6"/>
          <c:tx>
            <c:strRef>
              <c:f>'B5.Usage'!$AF$5</c:f>
              <c:strCache>
                <c:ptCount val="1"/>
                <c:pt idx="0">
                  <c:v>HFC-32</c:v>
                </c:pt>
              </c:strCache>
            </c:strRef>
          </c:tx>
          <c:spPr>
            <a:solidFill>
              <a:schemeClr val="accent1">
                <a:lumMod val="60000"/>
              </a:schemeClr>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'B5.Usage'!$AF$292:$AF$303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4CE-45F9-AEC4-C726D1ED8675}"/>
            </c:ext>
          </c:extLst>
        </c:ser>
        <c:ser>
          <c:idx val="7"/>
          <c:order val="7"/>
          <c:tx>
            <c:strRef>
              <c:f>'B5.Usage'!$AG$5</c:f>
              <c:strCache>
                <c:ptCount val="1"/>
                <c:pt idx="0">
                  <c:v>HFC-Mix</c:v>
                </c:pt>
              </c:strCache>
            </c:strRef>
          </c:tx>
          <c:spPr>
            <a:solidFill>
              <a:schemeClr val="accent2">
                <a:lumMod val="60000"/>
              </a:schemeClr>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'B5.Usage'!$AG$292:$AG$303</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4CE-45F9-AEC4-C726D1ED8675}"/>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'B5.Usage'!$AH$292:$AH$303</c:f>
              <c:numCache>
                <c:formatCode>#,##0</c:formatCode>
                <c:ptCount val="12"/>
                <c:pt idx="0">
                  <c:v>4592.7172961749047</c:v>
                </c:pt>
                <c:pt idx="1">
                  <c:v>3104.2342142882999</c:v>
                </c:pt>
                <c:pt idx="2">
                  <c:v>4318.267934994502</c:v>
                </c:pt>
                <c:pt idx="3">
                  <c:v>5787.7184498234947</c:v>
                </c:pt>
                <c:pt idx="4">
                  <c:v>7458.2934649292056</c:v>
                </c:pt>
                <c:pt idx="5">
                  <c:v>9321.638280358633</c:v>
                </c:pt>
                <c:pt idx="6">
                  <c:v>11367.022154339989</c:v>
                </c:pt>
                <c:pt idx="7">
                  <c:v>13166.759578444813</c:v>
                </c:pt>
                <c:pt idx="8">
                  <c:v>14962.141732752012</c:v>
                </c:pt>
                <c:pt idx="9">
                  <c:v>16737.325537943951</c:v>
                </c:pt>
                <c:pt idx="10">
                  <c:v>18475.465248651326</c:v>
                </c:pt>
                <c:pt idx="11">
                  <c:v>20159.886519247029</c:v>
                </c:pt>
              </c:numCache>
            </c:numRef>
          </c:val>
          <c:extLst>
            <c:ext xmlns:c16="http://schemas.microsoft.com/office/drawing/2014/chart" uri="{C3380CC4-5D6E-409C-BE32-E72D297353CC}">
              <c16:uniqueId val="{00000008-54CE-45F9-AEC4-C726D1ED8675}"/>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'B5.Usage'!$AI$292:$AI$303</c:f>
              <c:numCache>
                <c:formatCode>#,##0</c:formatCode>
                <c:ptCount val="12"/>
                <c:pt idx="0">
                  <c:v>0</c:v>
                </c:pt>
                <c:pt idx="1">
                  <c:v>0</c:v>
                </c:pt>
                <c:pt idx="2">
                  <c:v>274.23700584364138</c:v>
                </c:pt>
                <c:pt idx="3">
                  <c:v>586.82150619896049</c:v>
                </c:pt>
                <c:pt idx="4">
                  <c:v>938.10512925737589</c:v>
                </c:pt>
                <c:pt idx="5">
                  <c:v>1328.4272642572741</c:v>
                </c:pt>
                <c:pt idx="6">
                  <c:v>1758.0611672928203</c:v>
                </c:pt>
                <c:pt idx="7">
                  <c:v>2485.958689605442</c:v>
                </c:pt>
                <c:pt idx="8">
                  <c:v>3288.0943283973829</c:v>
                </c:pt>
                <c:pt idx="9">
                  <c:v>4162.7153666980457</c:v>
                </c:pt>
                <c:pt idx="10">
                  <c:v>5106.0599537571452</c:v>
                </c:pt>
                <c:pt idx="11">
                  <c:v>6112.3623047546234</c:v>
                </c:pt>
              </c:numCache>
            </c:numRef>
          </c:val>
          <c:extLst>
            <c:ext xmlns:c16="http://schemas.microsoft.com/office/drawing/2014/chart" uri="{C3380CC4-5D6E-409C-BE32-E72D297353CC}">
              <c16:uniqueId val="{00000009-54CE-45F9-AEC4-C726D1ED8675}"/>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'B5.Usage'!$Y$292:$Y$303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'B5.Usage'!$AJ$292:$AJ$303</c:f>
              <c:numCache>
                <c:formatCode>#,##0</c:formatCode>
                <c:ptCount val="12"/>
                <c:pt idx="0">
                  <c:v>0</c:v>
                </c:pt>
                <c:pt idx="1">
                  <c:v>0</c:v>
                </c:pt>
                <c:pt idx="2">
                  <c:v>294.57711672002733</c:v>
                </c:pt>
                <c:pt idx="3">
                  <c:v>647.5991392353169</c:v>
                </c:pt>
                <c:pt idx="4">
                  <c:v>1059.1443675602886</c:v>
                </c:pt>
                <c:pt idx="5">
                  <c:v>1529.2244231529169</c:v>
                </c:pt>
                <c:pt idx="6">
                  <c:v>2057.6957692995356</c:v>
                </c:pt>
                <c:pt idx="7">
                  <c:v>2837.3021705211249</c:v>
                </c:pt>
                <c:pt idx="8">
                  <c:v>3705.7371770952886</c:v>
                </c:pt>
                <c:pt idx="9">
                  <c:v>4660.3278897740047</c:v>
                </c:pt>
                <c:pt idx="10">
                  <c:v>5696.1113023246544</c:v>
                </c:pt>
                <c:pt idx="11">
                  <c:v>6805.8168348686959</c:v>
                </c:pt>
              </c:numCache>
            </c:numRef>
          </c:val>
          <c:extLst>
            <c:ext xmlns:c16="http://schemas.microsoft.com/office/drawing/2014/chart" uri="{C3380CC4-5D6E-409C-BE32-E72D297353CC}">
              <c16:uniqueId val="{0000000A-54CE-45F9-AEC4-C726D1ED8675}"/>
            </c:ext>
          </c:extLst>
        </c:ser>
        <c:dLbls>
          <c:showLegendKey val="0"/>
          <c:showVal val="0"/>
          <c:showCatName val="0"/>
          <c:showSerName val="0"/>
          <c:showPercent val="0"/>
          <c:showBubbleSize val="0"/>
        </c:dLbls>
        <c:axId val="-2138929520"/>
        <c:axId val="-2138926768"/>
      </c:areaChart>
      <c:catAx>
        <c:axId val="-213892952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926768"/>
        <c:crosses val="autoZero"/>
        <c:auto val="1"/>
        <c:lblAlgn val="ctr"/>
        <c:lblOffset val="100"/>
        <c:noMultiLvlLbl val="0"/>
      </c:catAx>
      <c:valAx>
        <c:axId val="-2138926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929520"/>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'B5.Usage'!$AN$292:$AN$303</c:f>
              <c:numCache>
                <c:formatCode>#,##0.000</c:formatCode>
                <c:ptCount val="12"/>
                <c:pt idx="0">
                  <c:v>4.0914528289857774E-3</c:v>
                </c:pt>
                <c:pt idx="1">
                  <c:v>3.4570647871832345E-3</c:v>
                </c:pt>
                <c:pt idx="2">
                  <c:v>2.9031265034918869E-3</c:v>
                </c:pt>
                <c:pt idx="3">
                  <c:v>2.4283819454241451E-3</c:v>
                </c:pt>
                <c:pt idx="4">
                  <c:v>2.0277699398110788E-3</c:v>
                </c:pt>
                <c:pt idx="5">
                  <c:v>1.6926965608912207E-3</c:v>
                </c:pt>
                <c:pt idx="6">
                  <c:v>1.4126346036453623E-3</c:v>
                </c:pt>
                <c:pt idx="7">
                  <c:v>1.1772954721252027E-3</c:v>
                </c:pt>
                <c:pt idx="8">
                  <c:v>9.7814365786675988E-4</c:v>
                </c:pt>
                <c:pt idx="9">
                  <c:v>8.0871239005315943E-4</c:v>
                </c:pt>
                <c:pt idx="10">
                  <c:v>6.6415553410370716E-4</c:v>
                </c:pt>
                <c:pt idx="11">
                  <c:v>5.407167460036407E-4</c:v>
                </c:pt>
              </c:numCache>
            </c:numRef>
          </c:val>
          <c:extLst>
            <c:ext xmlns:c16="http://schemas.microsoft.com/office/drawing/2014/chart" uri="{C3380CC4-5D6E-409C-BE32-E72D297353CC}">
              <c16:uniqueId val="{00000000-0491-4DF6-A6AF-666760E12C10}"/>
            </c:ext>
          </c:extLst>
        </c:ser>
        <c:ser>
          <c:idx val="1"/>
          <c:order val="1"/>
          <c:tx>
            <c:strRef>
              <c:f>'B5.Usage'!$AO$5</c:f>
              <c:strCache>
                <c:ptCount val="1"/>
                <c:pt idx="0">
                  <c:v>HCFC-123</c:v>
                </c:pt>
              </c:strCache>
            </c:strRef>
          </c:tx>
          <c:spPr>
            <a:solidFill>
              <a:schemeClr val="accent2"/>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'B5.Usage'!$AO$292:$AO$303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491-4DF6-A6AF-666760E12C10}"/>
            </c:ext>
          </c:extLst>
        </c:ser>
        <c:ser>
          <c:idx val="2"/>
          <c:order val="2"/>
          <c:tx>
            <c:strRef>
              <c:f>'B5.Usage'!$AP$5</c:f>
              <c:strCache>
                <c:ptCount val="1"/>
                <c:pt idx="0">
                  <c:v>HFC-134a</c:v>
                </c:pt>
              </c:strCache>
            </c:strRef>
          </c:tx>
          <c:spPr>
            <a:solidFill>
              <a:schemeClr val="accent3"/>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'B5.Usage'!$AP$292:$AP$303</c:f>
              <c:numCache>
                <c:formatCode>#,##0.000</c:formatCode>
                <c:ptCount val="12"/>
                <c:pt idx="0">
                  <c:v>1.7746406725743576E-2</c:v>
                </c:pt>
                <c:pt idx="1">
                  <c:v>1.8836579291603629E-2</c:v>
                </c:pt>
                <c:pt idx="2">
                  <c:v>1.8817158567972139E-2</c:v>
                </c:pt>
                <c:pt idx="3">
                  <c:v>1.9042196374044477E-2</c:v>
                </c:pt>
                <c:pt idx="4">
                  <c:v>1.9141041652169559E-2</c:v>
                </c:pt>
                <c:pt idx="5">
                  <c:v>1.9096428927506202E-2</c:v>
                </c:pt>
                <c:pt idx="6">
                  <c:v>1.8878022626400703E-2</c:v>
                </c:pt>
                <c:pt idx="7">
                  <c:v>1.7887596854167531E-2</c:v>
                </c:pt>
                <c:pt idx="8">
                  <c:v>1.6616508441992504E-2</c:v>
                </c:pt>
                <c:pt idx="9">
                  <c:v>1.5100405232731307E-2</c:v>
                </c:pt>
                <c:pt idx="10">
                  <c:v>1.3399094318658586E-2</c:v>
                </c:pt>
                <c:pt idx="11">
                  <c:v>1.1572000959658039E-2</c:v>
                </c:pt>
              </c:numCache>
            </c:numRef>
          </c:val>
          <c:extLst>
            <c:ext xmlns:c16="http://schemas.microsoft.com/office/drawing/2014/chart" uri="{C3380CC4-5D6E-409C-BE32-E72D297353CC}">
              <c16:uniqueId val="{00000002-0491-4DF6-A6AF-666760E12C10}"/>
            </c:ext>
          </c:extLst>
        </c:ser>
        <c:ser>
          <c:idx val="3"/>
          <c:order val="3"/>
          <c:tx>
            <c:strRef>
              <c:f>'B5.Usage'!$AQ$5</c:f>
              <c:strCache>
                <c:ptCount val="1"/>
                <c:pt idx="0">
                  <c:v>HFC-404A</c:v>
                </c:pt>
              </c:strCache>
            </c:strRef>
          </c:tx>
          <c:spPr>
            <a:solidFill>
              <a:schemeClr val="accent4"/>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'B5.Usage'!$AQ$292:$AQ$303</c:f>
              <c:numCache>
                <c:formatCode>#,##0.000</c:formatCode>
                <c:ptCount val="12"/>
                <c:pt idx="0">
                  <c:v>0.11122969017498069</c:v>
                </c:pt>
                <c:pt idx="1">
                  <c:v>0.10992952003607157</c:v>
                </c:pt>
                <c:pt idx="2">
                  <c:v>0.10598742662056071</c:v>
                </c:pt>
                <c:pt idx="3">
                  <c:v>0.1014120090352824</c:v>
                </c:pt>
                <c:pt idx="4">
                  <c:v>9.5750651933072473E-2</c:v>
                </c:pt>
                <c:pt idx="5">
                  <c:v>8.9056443597798143E-2</c:v>
                </c:pt>
                <c:pt idx="6">
                  <c:v>8.1462847418962134E-2</c:v>
                </c:pt>
                <c:pt idx="7">
                  <c:v>7.4768092392839575E-2</c:v>
                </c:pt>
                <c:pt idx="8">
                  <c:v>6.8094585550830006E-2</c:v>
                </c:pt>
                <c:pt idx="9">
                  <c:v>6.1469349044116051E-2</c:v>
                </c:pt>
                <c:pt idx="10">
                  <c:v>5.4849174480073856E-2</c:v>
                </c:pt>
                <c:pt idx="11">
                  <c:v>4.8194552155754841E-2</c:v>
                </c:pt>
              </c:numCache>
            </c:numRef>
          </c:val>
          <c:extLst>
            <c:ext xmlns:c16="http://schemas.microsoft.com/office/drawing/2014/chart" uri="{C3380CC4-5D6E-409C-BE32-E72D297353CC}">
              <c16:uniqueId val="{00000003-0491-4DF6-A6AF-666760E12C10}"/>
            </c:ext>
          </c:extLst>
        </c:ser>
        <c:ser>
          <c:idx val="4"/>
          <c:order val="4"/>
          <c:tx>
            <c:strRef>
              <c:f>'B5.Usage'!$AR$5</c:f>
              <c:strCache>
                <c:ptCount val="1"/>
                <c:pt idx="0">
                  <c:v>HFC-410A</c:v>
                </c:pt>
              </c:strCache>
            </c:strRef>
          </c:tx>
          <c:spPr>
            <a:solidFill>
              <a:schemeClr val="accent5"/>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'B5.Usage'!$AR$292:$AR$303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491-4DF6-A6AF-666760E12C10}"/>
            </c:ext>
          </c:extLst>
        </c:ser>
        <c:ser>
          <c:idx val="5"/>
          <c:order val="5"/>
          <c:tx>
            <c:strRef>
              <c:f>'B5.Usage'!$AS$5</c:f>
              <c:strCache>
                <c:ptCount val="1"/>
                <c:pt idx="0">
                  <c:v>HFC-407C</c:v>
                </c:pt>
              </c:strCache>
            </c:strRef>
          </c:tx>
          <c:spPr>
            <a:solidFill>
              <a:schemeClr val="accent6"/>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'B5.Usage'!$AS$292:$AS$303</c:f>
              <c:numCache>
                <c:formatCode>#,##0.000</c:formatCode>
                <c:ptCount val="12"/>
                <c:pt idx="0">
                  <c:v>1.3810034489129069E-2</c:v>
                </c:pt>
                <c:pt idx="1">
                  <c:v>1.4239264931391039E-2</c:v>
                </c:pt>
                <c:pt idx="2">
                  <c:v>1.3691238504096695E-2</c:v>
                </c:pt>
                <c:pt idx="3">
                  <c:v>1.327561766801531E-2</c:v>
                </c:pt>
                <c:pt idx="4">
                  <c:v>1.2758935352904939E-2</c:v>
                </c:pt>
                <c:pt idx="5">
                  <c:v>1.2141408121418108E-2</c:v>
                </c:pt>
                <c:pt idx="6">
                  <c:v>1.1408588153611607E-2</c:v>
                </c:pt>
                <c:pt idx="7">
                  <c:v>1.0375983903353004E-2</c:v>
                </c:pt>
                <c:pt idx="8">
                  <c:v>9.1822303518646585E-3</c:v>
                </c:pt>
                <c:pt idx="9">
                  <c:v>7.847747829059214E-3</c:v>
                </c:pt>
                <c:pt idx="10">
                  <c:v>6.4113848698800924E-3</c:v>
                </c:pt>
                <c:pt idx="11">
                  <c:v>4.9142506779647219E-3</c:v>
                </c:pt>
              </c:numCache>
            </c:numRef>
          </c:val>
          <c:extLst>
            <c:ext xmlns:c16="http://schemas.microsoft.com/office/drawing/2014/chart" uri="{C3380CC4-5D6E-409C-BE32-E72D297353CC}">
              <c16:uniqueId val="{00000005-0491-4DF6-A6AF-666760E12C10}"/>
            </c:ext>
          </c:extLst>
        </c:ser>
        <c:ser>
          <c:idx val="6"/>
          <c:order val="6"/>
          <c:tx>
            <c:strRef>
              <c:f>'B5.Usage'!$AT$5</c:f>
              <c:strCache>
                <c:ptCount val="1"/>
                <c:pt idx="0">
                  <c:v>HFC-32</c:v>
                </c:pt>
              </c:strCache>
            </c:strRef>
          </c:tx>
          <c:spPr>
            <a:solidFill>
              <a:schemeClr val="accent1">
                <a:lumMod val="60000"/>
              </a:schemeClr>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'B5.Usage'!$AT$292:$AT$303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0491-4DF6-A6AF-666760E12C10}"/>
            </c:ext>
          </c:extLst>
        </c:ser>
        <c:ser>
          <c:idx val="7"/>
          <c:order val="7"/>
          <c:tx>
            <c:strRef>
              <c:f>'B5.Usage'!$AU$5</c:f>
              <c:strCache>
                <c:ptCount val="1"/>
                <c:pt idx="0">
                  <c:v>HFC-Mix</c:v>
                </c:pt>
              </c:strCache>
            </c:strRef>
          </c:tx>
          <c:spPr>
            <a:solidFill>
              <a:schemeClr val="accent2">
                <a:lumMod val="60000"/>
              </a:schemeClr>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'B5.Usage'!$AU$292:$AU$303</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491-4DF6-A6AF-666760E12C10}"/>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'B5.Usage'!$AV$292:$AV$303</c:f>
              <c:numCache>
                <c:formatCode>#,##0.000</c:formatCode>
                <c:ptCount val="12"/>
                <c:pt idx="0">
                  <c:v>6.8890759442623573E-3</c:v>
                </c:pt>
                <c:pt idx="1">
                  <c:v>4.6563513214324496E-3</c:v>
                </c:pt>
                <c:pt idx="2">
                  <c:v>6.477401902491753E-3</c:v>
                </c:pt>
                <c:pt idx="3">
                  <c:v>8.6815776747352427E-3</c:v>
                </c:pt>
                <c:pt idx="4">
                  <c:v>1.1187440197393808E-2</c:v>
                </c:pt>
                <c:pt idx="5">
                  <c:v>1.3982457420537948E-2</c:v>
                </c:pt>
                <c:pt idx="6">
                  <c:v>1.7050533231509984E-2</c:v>
                </c:pt>
                <c:pt idx="7">
                  <c:v>1.9750139367667219E-2</c:v>
                </c:pt>
                <c:pt idx="8">
                  <c:v>2.2443212599128019E-2</c:v>
                </c:pt>
                <c:pt idx="9">
                  <c:v>2.5105988306915929E-2</c:v>
                </c:pt>
                <c:pt idx="10">
                  <c:v>2.7713197872976988E-2</c:v>
                </c:pt>
                <c:pt idx="11">
                  <c:v>3.0239829778870544E-2</c:v>
                </c:pt>
              </c:numCache>
            </c:numRef>
          </c:val>
          <c:extLst>
            <c:ext xmlns:c16="http://schemas.microsoft.com/office/drawing/2014/chart" uri="{C3380CC4-5D6E-409C-BE32-E72D297353CC}">
              <c16:uniqueId val="{00000008-0491-4DF6-A6AF-666760E12C10}"/>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'B5.Usage'!$AW$292:$AW$303</c:f>
              <c:numCache>
                <c:formatCode>#,##0.000</c:formatCode>
                <c:ptCount val="12"/>
                <c:pt idx="0">
                  <c:v>0</c:v>
                </c:pt>
                <c:pt idx="1">
                  <c:v>0</c:v>
                </c:pt>
                <c:pt idx="2">
                  <c:v>1.3711850292182071E-4</c:v>
                </c:pt>
                <c:pt idx="3">
                  <c:v>2.9341075309948026E-4</c:v>
                </c:pt>
                <c:pt idx="4">
                  <c:v>4.690525646286879E-4</c:v>
                </c:pt>
                <c:pt idx="5">
                  <c:v>6.6421363212863706E-4</c:v>
                </c:pt>
                <c:pt idx="6">
                  <c:v>8.7903058364641011E-4</c:v>
                </c:pt>
                <c:pt idx="7">
                  <c:v>1.2429793448027208E-3</c:v>
                </c:pt>
                <c:pt idx="8">
                  <c:v>1.6440471641986916E-3</c:v>
                </c:pt>
                <c:pt idx="9">
                  <c:v>2.081357683349023E-3</c:v>
                </c:pt>
                <c:pt idx="10">
                  <c:v>2.5530299768785729E-3</c:v>
                </c:pt>
                <c:pt idx="11">
                  <c:v>3.0561811523773116E-3</c:v>
                </c:pt>
              </c:numCache>
            </c:numRef>
          </c:val>
          <c:extLst>
            <c:ext xmlns:c16="http://schemas.microsoft.com/office/drawing/2014/chart" uri="{C3380CC4-5D6E-409C-BE32-E72D297353CC}">
              <c16:uniqueId val="{00000009-0491-4DF6-A6AF-666760E12C10}"/>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'B5.Usage'!$AM$292:$AM$303</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'B5.Usage'!$AX$292:$AX$303</c:f>
              <c:numCache>
                <c:formatCode>#,##0.000</c:formatCode>
                <c:ptCount val="12"/>
                <c:pt idx="0">
                  <c:v>0</c:v>
                </c:pt>
                <c:pt idx="1">
                  <c:v>0</c:v>
                </c:pt>
                <c:pt idx="2">
                  <c:v>1.1783084668801094E-6</c:v>
                </c:pt>
                <c:pt idx="3">
                  <c:v>2.5903965569412675E-6</c:v>
                </c:pt>
                <c:pt idx="4">
                  <c:v>4.2365774702411545E-6</c:v>
                </c:pt>
                <c:pt idx="5">
                  <c:v>6.1168976926116674E-6</c:v>
                </c:pt>
                <c:pt idx="6">
                  <c:v>8.2307830771981434E-6</c:v>
                </c:pt>
                <c:pt idx="7">
                  <c:v>1.13492086820845E-5</c:v>
                </c:pt>
                <c:pt idx="8">
                  <c:v>1.4822948708381155E-5</c:v>
                </c:pt>
                <c:pt idx="9">
                  <c:v>1.864131155909602E-5</c:v>
                </c:pt>
                <c:pt idx="10">
                  <c:v>2.2784445209298617E-5</c:v>
                </c:pt>
                <c:pt idx="11">
                  <c:v>2.7223267339474783E-5</c:v>
                </c:pt>
              </c:numCache>
            </c:numRef>
          </c:val>
          <c:extLst>
            <c:ext xmlns:c16="http://schemas.microsoft.com/office/drawing/2014/chart" uri="{C3380CC4-5D6E-409C-BE32-E72D297353CC}">
              <c16:uniqueId val="{0000000A-0491-4DF6-A6AF-666760E12C10}"/>
            </c:ext>
          </c:extLst>
        </c:ser>
        <c:dLbls>
          <c:showLegendKey val="0"/>
          <c:showVal val="0"/>
          <c:showCatName val="0"/>
          <c:showSerName val="0"/>
          <c:showPercent val="0"/>
          <c:showBubbleSize val="0"/>
        </c:dLbls>
        <c:axId val="-2138865648"/>
        <c:axId val="-2138862896"/>
      </c:areaChart>
      <c:catAx>
        <c:axId val="-21388656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862896"/>
        <c:crosses val="autoZero"/>
        <c:auto val="1"/>
        <c:lblAlgn val="ctr"/>
        <c:lblOffset val="100"/>
        <c:noMultiLvlLbl val="0"/>
      </c:catAx>
      <c:valAx>
        <c:axId val="-21388628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8656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'B5.Usage'!$Z$5</c:f>
              <c:strCache>
                <c:ptCount val="1"/>
                <c:pt idx="0">
                  <c:v>HCFC-22</c:v>
                </c:pt>
              </c:strCache>
            </c:strRef>
          </c:tx>
          <c:spPr>
            <a:solidFill>
              <a:schemeClr val="accent1"/>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'B5.Usage'!$Z$314:$Z$325</c:f>
              <c:numCache>
                <c:formatCode>#,##0</c:formatCode>
                <c:ptCount val="12"/>
                <c:pt idx="0">
                  <c:v>42844.073427981748</c:v>
                </c:pt>
                <c:pt idx="1">
                  <c:v>35207.927347058154</c:v>
                </c:pt>
                <c:pt idx="2">
                  <c:v>27853.176926987791</c:v>
                </c:pt>
                <c:pt idx="3">
                  <c:v>20817.649515879431</c:v>
                </c:pt>
                <c:pt idx="4">
                  <c:v>14128.74929000764</c:v>
                </c:pt>
                <c:pt idx="5">
                  <c:v>11269.918115715491</c:v>
                </c:pt>
                <c:pt idx="6">
                  <c:v>8831.9289036694572</c:v>
                </c:pt>
                <c:pt idx="7">
                  <c:v>6791.391642123067</c:v>
                </c:pt>
                <c:pt idx="8">
                  <c:v>5113.3809298034012</c:v>
                </c:pt>
                <c:pt idx="9">
                  <c:v>3760.4453154182897</c:v>
                </c:pt>
                <c:pt idx="10">
                  <c:v>2698.8031235172766</c:v>
                </c:pt>
                <c:pt idx="11">
                  <c:v>1897.3530138880162</c:v>
                </c:pt>
              </c:numCache>
            </c:numRef>
          </c:val>
          <c:extLst>
            <c:ext xmlns:c16="http://schemas.microsoft.com/office/drawing/2014/chart" uri="{C3380CC4-5D6E-409C-BE32-E72D297353CC}">
              <c16:uniqueId val="{00000000-59FC-4A0A-A8D8-DA29AE91F764}"/>
            </c:ext>
          </c:extLst>
        </c:ser>
        <c:ser>
          <c:idx val="1"/>
          <c:order val="1"/>
          <c:tx>
            <c:strRef>
              <c:f>'B5.Usage'!$AA$5</c:f>
              <c:strCache>
                <c:ptCount val="1"/>
                <c:pt idx="0">
                  <c:v>HCFC-123</c:v>
                </c:pt>
              </c:strCache>
            </c:strRef>
          </c:tx>
          <c:spPr>
            <a:solidFill>
              <a:schemeClr val="accent2"/>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'B5.Usage'!$AA$314:$AA$325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9FC-4A0A-A8D8-DA29AE91F764}"/>
            </c:ext>
          </c:extLst>
        </c:ser>
        <c:ser>
          <c:idx val="2"/>
          <c:order val="2"/>
          <c:tx>
            <c:strRef>
              <c:f>'B5.Usage'!$AB$5</c:f>
              <c:strCache>
                <c:ptCount val="1"/>
                <c:pt idx="0">
                  <c:v>HFC-134a</c:v>
                </c:pt>
              </c:strCache>
            </c:strRef>
          </c:tx>
          <c:spPr>
            <a:solidFill>
              <a:schemeClr val="accent3"/>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'B5.Usage'!$AB$314:$AB$325</c:f>
              <c:numCache>
                <c:formatCode>#,##0</c:formatCode>
                <c:ptCount val="12"/>
                <c:pt idx="0">
                  <c:v>455611.17127690761</c:v>
                </c:pt>
                <c:pt idx="1">
                  <c:v>452483.18161985127</c:v>
                </c:pt>
                <c:pt idx="2">
                  <c:v>458966.34683088958</c:v>
                </c:pt>
                <c:pt idx="3">
                  <c:v>457057.68294241029</c:v>
                </c:pt>
                <c:pt idx="4">
                  <c:v>453359.17455698334</c:v>
                </c:pt>
                <c:pt idx="5">
                  <c:v>447797.08437181526</c:v>
                </c:pt>
                <c:pt idx="6">
                  <c:v>440289.45612228964</c:v>
                </c:pt>
                <c:pt idx="7">
                  <c:v>415197.16981226509</c:v>
                </c:pt>
                <c:pt idx="8">
                  <c:v>387193.83153429424</c:v>
                </c:pt>
                <c:pt idx="9">
                  <c:v>356206.82532321074</c:v>
                </c:pt>
                <c:pt idx="10">
                  <c:v>322146.96256280591</c:v>
                </c:pt>
                <c:pt idx="11">
                  <c:v>284912.96783408063</c:v>
                </c:pt>
              </c:numCache>
            </c:numRef>
          </c:val>
          <c:extLst>
            <c:ext xmlns:c16="http://schemas.microsoft.com/office/drawing/2014/chart" uri="{C3380CC4-5D6E-409C-BE32-E72D297353CC}">
              <c16:uniqueId val="{00000002-59FC-4A0A-A8D8-DA29AE91F764}"/>
            </c:ext>
          </c:extLst>
        </c:ser>
        <c:ser>
          <c:idx val="3"/>
          <c:order val="3"/>
          <c:tx>
            <c:strRef>
              <c:f>'B5.Usage'!$AC$5</c:f>
              <c:strCache>
                <c:ptCount val="1"/>
                <c:pt idx="0">
                  <c:v>HFC-404A</c:v>
                </c:pt>
              </c:strCache>
            </c:strRef>
          </c:tx>
          <c:spPr>
            <a:solidFill>
              <a:schemeClr val="accent4"/>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'B5.Usage'!$AC$314:$AC$325</c:f>
              <c:numCache>
                <c:formatCode>#,##0</c:formatCode>
                <c:ptCount val="12"/>
                <c:pt idx="0">
                  <c:v>812588.66376957623</c:v>
                </c:pt>
                <c:pt idx="1">
                  <c:v>786185.17037815903</c:v>
                </c:pt>
                <c:pt idx="2">
                  <c:v>760367.18027277046</c:v>
                </c:pt>
                <c:pt idx="3">
                  <c:v>718548.6421358207</c:v>
                </c:pt>
                <c:pt idx="4">
                  <c:v>673160.93232449063</c:v>
                </c:pt>
                <c:pt idx="5">
                  <c:v>621458.63842263457</c:v>
                </c:pt>
                <c:pt idx="6">
                  <c:v>566343.04346535541</c:v>
                </c:pt>
                <c:pt idx="7">
                  <c:v>520704.07359190937</c:v>
                </c:pt>
                <c:pt idx="8">
                  <c:v>472663.35322551057</c:v>
                </c:pt>
                <c:pt idx="9">
                  <c:v>422322.29994409403</c:v>
                </c:pt>
                <c:pt idx="10">
                  <c:v>369884.50391803961</c:v>
                </c:pt>
                <c:pt idx="11">
                  <c:v>315692.29942182917</c:v>
                </c:pt>
              </c:numCache>
            </c:numRef>
          </c:val>
          <c:extLst>
            <c:ext xmlns:c16="http://schemas.microsoft.com/office/drawing/2014/chart" uri="{C3380CC4-5D6E-409C-BE32-E72D297353CC}">
              <c16:uniqueId val="{00000003-59FC-4A0A-A8D8-DA29AE91F764}"/>
            </c:ext>
          </c:extLst>
        </c:ser>
        <c:ser>
          <c:idx val="4"/>
          <c:order val="4"/>
          <c:tx>
            <c:strRef>
              <c:f>'B5.Usage'!$AD$5</c:f>
              <c:strCache>
                <c:ptCount val="1"/>
                <c:pt idx="0">
                  <c:v>HFC-410A</c:v>
                </c:pt>
              </c:strCache>
            </c:strRef>
          </c:tx>
          <c:spPr>
            <a:solidFill>
              <a:schemeClr val="accent5"/>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'B5.Usage'!$AD$314:$AD$325</c:f>
              <c:numCache>
                <c:formatCode>#,##0</c:formatCode>
                <c:ptCount val="12"/>
                <c:pt idx="0">
                  <c:v>3365.9577516519212</c:v>
                </c:pt>
                <c:pt idx="1">
                  <c:v>4073.9842726846146</c:v>
                </c:pt>
                <c:pt idx="2">
                  <c:v>4746.4826897119701</c:v>
                </c:pt>
                <c:pt idx="3">
                  <c:v>5384.562151342775</c:v>
                </c:pt>
                <c:pt idx="4">
                  <c:v>5979.8271851922045</c:v>
                </c:pt>
                <c:pt idx="5">
                  <c:v>6524.6069544426173</c:v>
                </c:pt>
                <c:pt idx="6">
                  <c:v>7014.2298339815543</c:v>
                </c:pt>
                <c:pt idx="7">
                  <c:v>7356.979779674808</c:v>
                </c:pt>
                <c:pt idx="8">
                  <c:v>7558.0075898336772</c:v>
                </c:pt>
                <c:pt idx="9">
                  <c:v>7627.5684288930051</c:v>
                </c:pt>
                <c:pt idx="10">
                  <c:v>7576.1082269081244</c:v>
                </c:pt>
                <c:pt idx="11">
                  <c:v>7409.4087441413976</c:v>
                </c:pt>
              </c:numCache>
            </c:numRef>
          </c:val>
          <c:extLst>
            <c:ext xmlns:c16="http://schemas.microsoft.com/office/drawing/2014/chart" uri="{C3380CC4-5D6E-409C-BE32-E72D297353CC}">
              <c16:uniqueId val="{00000004-59FC-4A0A-A8D8-DA29AE91F764}"/>
            </c:ext>
          </c:extLst>
        </c:ser>
        <c:ser>
          <c:idx val="5"/>
          <c:order val="5"/>
          <c:tx>
            <c:strRef>
              <c:f>'B5.Usage'!$AE$5</c:f>
              <c:strCache>
                <c:ptCount val="1"/>
                <c:pt idx="0">
                  <c:v>HFC-407C</c:v>
                </c:pt>
              </c:strCache>
            </c:strRef>
          </c:tx>
          <c:spPr>
            <a:solidFill>
              <a:schemeClr val="accent6"/>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'B5.Usage'!$AE$314:$AE$325</c:f>
              <c:numCache>
                <c:formatCode>#,##0</c:formatCode>
                <c:ptCount val="12"/>
                <c:pt idx="0">
                  <c:v>34283.882774888043</c:v>
                </c:pt>
                <c:pt idx="1">
                  <c:v>37401.605985900947</c:v>
                </c:pt>
                <c:pt idx="2">
                  <c:v>37494.630020885394</c:v>
                </c:pt>
                <c:pt idx="3">
                  <c:v>37687.168985627504</c:v>
                </c:pt>
                <c:pt idx="4">
                  <c:v>37722.359021296987</c:v>
                </c:pt>
                <c:pt idx="5">
                  <c:v>37604.453282597911</c:v>
                </c:pt>
                <c:pt idx="6">
                  <c:v>37333.88186528103</c:v>
                </c:pt>
                <c:pt idx="7">
                  <c:v>35075.231449127699</c:v>
                </c:pt>
                <c:pt idx="8">
                  <c:v>32409.067386067883</c:v>
                </c:pt>
                <c:pt idx="9">
                  <c:v>29364.544809651947</c:v>
                </c:pt>
                <c:pt idx="10">
                  <c:v>25979.471328969517</c:v>
                </c:pt>
                <c:pt idx="11">
                  <c:v>22288.651913569753</c:v>
                </c:pt>
              </c:numCache>
            </c:numRef>
          </c:val>
          <c:extLst>
            <c:ext xmlns:c16="http://schemas.microsoft.com/office/drawing/2014/chart" uri="{C3380CC4-5D6E-409C-BE32-E72D297353CC}">
              <c16:uniqueId val="{00000005-59FC-4A0A-A8D8-DA29AE91F764}"/>
            </c:ext>
          </c:extLst>
        </c:ser>
        <c:ser>
          <c:idx val="6"/>
          <c:order val="6"/>
          <c:tx>
            <c:strRef>
              <c:f>'B5.Usage'!$AF$5</c:f>
              <c:strCache>
                <c:ptCount val="1"/>
                <c:pt idx="0">
                  <c:v>HFC-32</c:v>
                </c:pt>
              </c:strCache>
            </c:strRef>
          </c:tx>
          <c:spPr>
            <a:solidFill>
              <a:schemeClr val="accent1">
                <a:lumMod val="60000"/>
              </a:schemeClr>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'B5.Usage'!$AF$314:$AF$325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9FC-4A0A-A8D8-DA29AE91F764}"/>
            </c:ext>
          </c:extLst>
        </c:ser>
        <c:ser>
          <c:idx val="7"/>
          <c:order val="7"/>
          <c:tx>
            <c:strRef>
              <c:f>'B5.Usage'!$AG$5</c:f>
              <c:strCache>
                <c:ptCount val="1"/>
                <c:pt idx="0">
                  <c:v>HFC-Mix</c:v>
                </c:pt>
              </c:strCache>
            </c:strRef>
          </c:tx>
          <c:spPr>
            <a:solidFill>
              <a:schemeClr val="accent2">
                <a:lumMod val="60000"/>
              </a:schemeClr>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'B5.Usage'!$AG$314:$AG$325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59FC-4A0A-A8D8-DA29AE91F764}"/>
            </c:ext>
          </c:extLst>
        </c:ser>
        <c:ser>
          <c:idx val="8"/>
          <c:order val="8"/>
          <c:tx>
            <c:strRef>
              <c:f>'B5.Usage'!$AH$5</c:f>
              <c:strCache>
                <c:ptCount val="1"/>
                <c:pt idx="0">
                  <c:v>GWP &lt;2150</c:v>
                </c:pt>
              </c:strCache>
            </c:strRef>
          </c:tx>
          <c:spPr>
            <a:solidFill>
              <a:schemeClr val="accent3">
                <a:lumMod val="60000"/>
              </a:schemeClr>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'B5.Usage'!$AH$314:$AH$325</c:f>
              <c:numCache>
                <c:formatCode>#,##0</c:formatCode>
                <c:ptCount val="12"/>
                <c:pt idx="0">
                  <c:v>41335.673309321654</c:v>
                </c:pt>
                <c:pt idx="1">
                  <c:v>40007.605098163316</c:v>
                </c:pt>
                <c:pt idx="2">
                  <c:v>59465.129522074712</c:v>
                </c:pt>
                <c:pt idx="3">
                  <c:v>81696.007066001999</c:v>
                </c:pt>
                <c:pt idx="4">
                  <c:v>106674.3480529583</c:v>
                </c:pt>
                <c:pt idx="5">
                  <c:v>134431.89676180689</c:v>
                </c:pt>
                <c:pt idx="6">
                  <c:v>164996.58744929184</c:v>
                </c:pt>
                <c:pt idx="7">
                  <c:v>196866.71937020129</c:v>
                </c:pt>
                <c:pt idx="8">
                  <c:v>231405.3252887617</c:v>
                </c:pt>
                <c:pt idx="9">
                  <c:v>268632.12126604072</c:v>
                </c:pt>
                <c:pt idx="10">
                  <c:v>308554.98962670995</c:v>
                </c:pt>
                <c:pt idx="11">
                  <c:v>351155.72247793287</c:v>
                </c:pt>
              </c:numCache>
            </c:numRef>
          </c:val>
          <c:extLst>
            <c:ext xmlns:c16="http://schemas.microsoft.com/office/drawing/2014/chart" uri="{C3380CC4-5D6E-409C-BE32-E72D297353CC}">
              <c16:uniqueId val="{00000008-59FC-4A0A-A8D8-DA29AE91F764}"/>
            </c:ext>
          </c:extLst>
        </c:ser>
        <c:ser>
          <c:idx val="9"/>
          <c:order val="9"/>
          <c:tx>
            <c:strRef>
              <c:f>'B5.Usage'!$AI$5</c:f>
              <c:strCache>
                <c:ptCount val="1"/>
                <c:pt idx="0">
                  <c:v>GWP &lt;1000</c:v>
                </c:pt>
              </c:strCache>
            </c:strRef>
          </c:tx>
          <c:spPr>
            <a:solidFill>
              <a:schemeClr val="accent4">
                <a:lumMod val="60000"/>
              </a:schemeClr>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'B5.Usage'!$AI$314:$AI$325</c:f>
              <c:numCache>
                <c:formatCode>#,##0</c:formatCode>
                <c:ptCount val="12"/>
                <c:pt idx="0">
                  <c:v>757.5223704604125</c:v>
                </c:pt>
                <c:pt idx="1">
                  <c:v>989.91894673769002</c:v>
                </c:pt>
                <c:pt idx="2">
                  <c:v>10644.293868573091</c:v>
                </c:pt>
                <c:pt idx="3">
                  <c:v>21664.862629670217</c:v>
                </c:pt>
                <c:pt idx="4">
                  <c:v>34122.087004862129</c:v>
                </c:pt>
                <c:pt idx="5">
                  <c:v>48042.311460487923</c:v>
                </c:pt>
                <c:pt idx="6">
                  <c:v>63452.238018165161</c:v>
                </c:pt>
                <c:pt idx="7">
                  <c:v>83892.877328675924</c:v>
                </c:pt>
                <c:pt idx="8">
                  <c:v>106396.32194203598</c:v>
                </c:pt>
                <c:pt idx="9">
                  <c:v>130995.10037717473</c:v>
                </c:pt>
                <c:pt idx="10">
                  <c:v>157715.44953420718</c:v>
                </c:pt>
                <c:pt idx="11">
                  <c:v>186571.84348412702</c:v>
                </c:pt>
              </c:numCache>
            </c:numRef>
          </c:val>
          <c:extLst>
            <c:ext xmlns:c16="http://schemas.microsoft.com/office/drawing/2014/chart" uri="{C3380CC4-5D6E-409C-BE32-E72D297353CC}">
              <c16:uniqueId val="{00000009-59FC-4A0A-A8D8-DA29AE91F764}"/>
            </c:ext>
          </c:extLst>
        </c:ser>
        <c:ser>
          <c:idx val="10"/>
          <c:order val="10"/>
          <c:tx>
            <c:strRef>
              <c:f>'B5.Usage'!$AJ$5</c:f>
              <c:strCache>
                <c:ptCount val="1"/>
                <c:pt idx="0">
                  <c:v>GWP &lt;10</c:v>
                </c:pt>
              </c:strCache>
            </c:strRef>
          </c:tx>
          <c:spPr>
            <a:solidFill>
              <a:schemeClr val="accent5">
                <a:lumMod val="60000"/>
              </a:schemeClr>
            </a:solidFill>
            <a:ln>
              <a:noFill/>
            </a:ln>
            <a:effectLst/>
          </c:spPr>
          <c:cat>
            <c:numRef>
              <c:f>'B5.Usage'!$Y$314:$Y$325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'B5.Usage'!$AJ$314:$AJ$325</c:f>
              <c:numCache>
                <c:formatCode>#,##0</c:formatCode>
                <c:ptCount val="12"/>
                <c:pt idx="0">
                  <c:v>59890.820956149786</c:v>
                </c:pt>
                <c:pt idx="1">
                  <c:v>66879.346923824021</c:v>
                </c:pt>
                <c:pt idx="2">
                  <c:v>80408.754554264466</c:v>
                </c:pt>
                <c:pt idx="3">
                  <c:v>94613.810833332682</c:v>
                </c:pt>
                <c:pt idx="4">
                  <c:v>109500.05996373203</c:v>
                </c:pt>
                <c:pt idx="5">
                  <c:v>125067.46359820379</c:v>
                </c:pt>
                <c:pt idx="6">
                  <c:v>141313.89883957012</c:v>
                </c:pt>
                <c:pt idx="7">
                  <c:v>162562.49814151169</c:v>
                </c:pt>
                <c:pt idx="8">
                  <c:v>184663.6416833782</c:v>
                </c:pt>
                <c:pt idx="9">
                  <c:v>207618.45115813852</c:v>
                </c:pt>
                <c:pt idx="10">
                  <c:v>231432.70131877865</c:v>
                </c:pt>
                <c:pt idx="11">
                  <c:v>256113.65484391511</c:v>
                </c:pt>
              </c:numCache>
            </c:numRef>
          </c:val>
          <c:extLst>
            <c:ext xmlns:c16="http://schemas.microsoft.com/office/drawing/2014/chart" uri="{C3380CC4-5D6E-409C-BE32-E72D297353CC}">
              <c16:uniqueId val="{0000000A-59FC-4A0A-A8D8-DA29AE91F764}"/>
            </c:ext>
          </c:extLst>
        </c:ser>
        <c:dLbls>
          <c:showLegendKey val="0"/>
          <c:showVal val="0"/>
          <c:showCatName val="0"/>
          <c:showSerName val="0"/>
          <c:showPercent val="0"/>
          <c:showBubbleSize val="0"/>
        </c:dLbls>
        <c:axId val="-2138802592"/>
        <c:axId val="-2138799840"/>
      </c:areaChart>
      <c:catAx>
        <c:axId val="-213880259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799840"/>
        <c:crosses val="autoZero"/>
        <c:auto val="1"/>
        <c:lblAlgn val="ctr"/>
        <c:lblOffset val="100"/>
        <c:noMultiLvlLbl val="0"/>
      </c:catAx>
      <c:valAx>
        <c:axId val="-2138799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802592"/>
        <c:crosses val="autoZero"/>
        <c:crossBetween val="midCat"/>
        <c:dispUnits>
          <c:builtInUnit val="thousands"/>
        </c:dispUnits>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0"/>
          <c:order val="0"/>
          <c:tx>
            <c:strRef>
              <c:f>'B5.Usage'!$AN$5</c:f>
              <c:strCache>
                <c:ptCount val="1"/>
                <c:pt idx="0">
                  <c:v>HCFC-22</c:v>
                </c:pt>
              </c:strCache>
            </c:strRef>
          </c:tx>
          <c:spPr>
            <a:solidFill>
              <a:schemeClr val="accent1"/>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'B5.Usage'!$AN$314:$AN$325</c:f>
              <c:numCache>
                <c:formatCode>#,##0.000</c:formatCode>
                <c:ptCount val="12"/>
                <c:pt idx="0">
                  <c:v>7.7547772904646969E-2</c:v>
                </c:pt>
                <c:pt idx="1">
                  <c:v>6.3726348498175253E-2</c:v>
                </c:pt>
                <c:pt idx="2">
                  <c:v>5.0414250237847902E-2</c:v>
                </c:pt>
                <c:pt idx="3">
                  <c:v>3.7679945623741766E-2</c:v>
                </c:pt>
                <c:pt idx="4">
                  <c:v>2.5573036214913827E-2</c:v>
                </c:pt>
                <c:pt idx="5">
                  <c:v>2.0398551789445038E-2</c:v>
                </c:pt>
                <c:pt idx="6">
                  <c:v>1.5985791315641717E-2</c:v>
                </c:pt>
                <c:pt idx="7">
                  <c:v>1.2292418872242751E-2</c:v>
                </c:pt>
                <c:pt idx="8">
                  <c:v>9.2552194829441572E-3</c:v>
                </c:pt>
                <c:pt idx="9">
                  <c:v>6.8064060209071043E-3</c:v>
                </c:pt>
                <c:pt idx="10">
                  <c:v>4.8848336535662713E-3</c:v>
                </c:pt>
                <c:pt idx="11">
                  <c:v>3.4342089551373093E-3</c:v>
                </c:pt>
              </c:numCache>
            </c:numRef>
          </c:val>
          <c:extLst>
            <c:ext xmlns:c16="http://schemas.microsoft.com/office/drawing/2014/chart" uri="{C3380CC4-5D6E-409C-BE32-E72D297353CC}">
              <c16:uniqueId val="{00000000-43F9-4FA7-8627-14AAED941AC5}"/>
            </c:ext>
          </c:extLst>
        </c:ser>
        <c:ser>
          <c:idx val="1"/>
          <c:order val="1"/>
          <c:tx>
            <c:strRef>
              <c:f>'B5.Usage'!$AO$5</c:f>
              <c:strCache>
                <c:ptCount val="1"/>
                <c:pt idx="0">
                  <c:v>HCFC-123</c:v>
                </c:pt>
              </c:strCache>
            </c:strRef>
          </c:tx>
          <c:spPr>
            <a:solidFill>
              <a:schemeClr val="accent2"/>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'B5.Usage'!$AO$314:$AO$325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3F9-4FA7-8627-14AAED941AC5}"/>
            </c:ext>
          </c:extLst>
        </c:ser>
        <c:ser>
          <c:idx val="2"/>
          <c:order val="2"/>
          <c:tx>
            <c:strRef>
              <c:f>'B5.Usage'!$AP$5</c:f>
              <c:strCache>
                <c:ptCount val="1"/>
                <c:pt idx="0">
                  <c:v>HFC-134a</c:v>
                </c:pt>
              </c:strCache>
            </c:strRef>
          </c:tx>
          <c:spPr>
            <a:solidFill>
              <a:schemeClr val="accent3"/>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'B5.Usage'!$AP$314:$AP$325</c:f>
              <c:numCache>
                <c:formatCode>#,##0.000</c:formatCode>
                <c:ptCount val="12"/>
                <c:pt idx="0">
                  <c:v>0.6515239749259778</c:v>
                </c:pt>
                <c:pt idx="1">
                  <c:v>0.64705094971638732</c:v>
                </c:pt>
                <c:pt idx="2">
                  <c:v>0.65632187596817204</c:v>
                </c:pt>
                <c:pt idx="3">
                  <c:v>0.65359248660764668</c:v>
                </c:pt>
                <c:pt idx="4">
                  <c:v>0.64830361961648619</c:v>
                </c:pt>
                <c:pt idx="5">
                  <c:v>0.64034983065169582</c:v>
                </c:pt>
                <c:pt idx="6">
                  <c:v>0.62961392225487423</c:v>
                </c:pt>
                <c:pt idx="7">
                  <c:v>0.59373195283153901</c:v>
                </c:pt>
                <c:pt idx="8">
                  <c:v>0.55368717909404075</c:v>
                </c:pt>
                <c:pt idx="9">
                  <c:v>0.50937576021219133</c:v>
                </c:pt>
                <c:pt idx="10">
                  <c:v>0.46067015646481246</c:v>
                </c:pt>
                <c:pt idx="11">
                  <c:v>0.40742554400273534</c:v>
                </c:pt>
              </c:numCache>
            </c:numRef>
          </c:val>
          <c:extLst>
            <c:ext xmlns:c16="http://schemas.microsoft.com/office/drawing/2014/chart" uri="{C3380CC4-5D6E-409C-BE32-E72D297353CC}">
              <c16:uniqueId val="{00000002-43F9-4FA7-8627-14AAED941AC5}"/>
            </c:ext>
          </c:extLst>
        </c:ser>
        <c:ser>
          <c:idx val="3"/>
          <c:order val="3"/>
          <c:tx>
            <c:strRef>
              <c:f>'B5.Usage'!$AQ$5</c:f>
              <c:strCache>
                <c:ptCount val="1"/>
                <c:pt idx="0">
                  <c:v>HFC-404A</c:v>
                </c:pt>
              </c:strCache>
            </c:strRef>
          </c:tx>
          <c:spPr>
            <a:solidFill>
              <a:schemeClr val="accent4"/>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'B5.Usage'!$AQ$314:$AQ$325</c:f>
              <c:numCache>
                <c:formatCode>#,##0.000</c:formatCode>
                <c:ptCount val="12"/>
                <c:pt idx="0">
                  <c:v>3.1869727393042777</c:v>
                </c:pt>
                <c:pt idx="1">
                  <c:v>3.0834182382231399</c:v>
                </c:pt>
                <c:pt idx="2">
                  <c:v>2.9821600810298055</c:v>
                </c:pt>
                <c:pt idx="3">
                  <c:v>2.8181477744566887</c:v>
                </c:pt>
                <c:pt idx="4">
                  <c:v>2.6401371765766521</c:v>
                </c:pt>
                <c:pt idx="5">
                  <c:v>2.4373607798935728</c:v>
                </c:pt>
                <c:pt idx="6">
                  <c:v>2.2211974164711239</c:v>
                </c:pt>
                <c:pt idx="7">
                  <c:v>2.0422013766274687</c:v>
                </c:pt>
                <c:pt idx="8">
                  <c:v>1.8537856713504524</c:v>
                </c:pt>
                <c:pt idx="9">
                  <c:v>1.6563480603807368</c:v>
                </c:pt>
                <c:pt idx="10">
                  <c:v>1.4506870243665515</c:v>
                </c:pt>
                <c:pt idx="11">
                  <c:v>1.2381451983324139</c:v>
                </c:pt>
              </c:numCache>
            </c:numRef>
          </c:val>
          <c:extLst>
            <c:ext xmlns:c16="http://schemas.microsoft.com/office/drawing/2014/chart" uri="{C3380CC4-5D6E-409C-BE32-E72D297353CC}">
              <c16:uniqueId val="{00000003-43F9-4FA7-8627-14AAED941AC5}"/>
            </c:ext>
          </c:extLst>
        </c:ser>
        <c:ser>
          <c:idx val="4"/>
          <c:order val="4"/>
          <c:tx>
            <c:strRef>
              <c:f>'B5.Usage'!$AR$5</c:f>
              <c:strCache>
                <c:ptCount val="1"/>
                <c:pt idx="0">
                  <c:v>HFC-410A</c:v>
                </c:pt>
              </c:strCache>
            </c:strRef>
          </c:tx>
          <c:spPr>
            <a:solidFill>
              <a:schemeClr val="accent5"/>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'B5.Usage'!$AR$314:$AR$325</c:f>
              <c:numCache>
                <c:formatCode>#,##0.000</c:formatCode>
                <c:ptCount val="12"/>
                <c:pt idx="0">
                  <c:v>7.0281197854492111E-3</c:v>
                </c:pt>
                <c:pt idx="1">
                  <c:v>8.5064791613654756E-3</c:v>
                </c:pt>
                <c:pt idx="2">
                  <c:v>9.9106558561185935E-3</c:v>
                </c:pt>
                <c:pt idx="3">
                  <c:v>1.1242965772003713E-2</c:v>
                </c:pt>
                <c:pt idx="4">
                  <c:v>1.2485879162681323E-2</c:v>
                </c:pt>
                <c:pt idx="5">
                  <c:v>1.3623379320876185E-2</c:v>
                </c:pt>
                <c:pt idx="6">
                  <c:v>1.4645711893353485E-2</c:v>
                </c:pt>
                <c:pt idx="7">
                  <c:v>1.5361373779961E-2</c:v>
                </c:pt>
                <c:pt idx="8">
                  <c:v>1.5781119847572717E-2</c:v>
                </c:pt>
                <c:pt idx="9">
                  <c:v>1.5926362879528595E-2</c:v>
                </c:pt>
                <c:pt idx="10">
                  <c:v>1.5818913977784163E-2</c:v>
                </c:pt>
                <c:pt idx="11">
                  <c:v>1.5470845457767239E-2</c:v>
                </c:pt>
              </c:numCache>
            </c:numRef>
          </c:val>
          <c:extLst>
            <c:ext xmlns:c16="http://schemas.microsoft.com/office/drawing/2014/chart" uri="{C3380CC4-5D6E-409C-BE32-E72D297353CC}">
              <c16:uniqueId val="{00000004-43F9-4FA7-8627-14AAED941AC5}"/>
            </c:ext>
          </c:extLst>
        </c:ser>
        <c:ser>
          <c:idx val="5"/>
          <c:order val="5"/>
          <c:tx>
            <c:strRef>
              <c:f>'B5.Usage'!$AS$5</c:f>
              <c:strCache>
                <c:ptCount val="1"/>
                <c:pt idx="0">
                  <c:v>HFC-407C</c:v>
                </c:pt>
              </c:strCache>
            </c:strRef>
          </c:tx>
          <c:spPr>
            <a:solidFill>
              <a:schemeClr val="accent6"/>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'B5.Usage'!$AS$314:$AS$325</c:f>
              <c:numCache>
                <c:formatCode>#,##0.000</c:formatCode>
                <c:ptCount val="12"/>
                <c:pt idx="0">
                  <c:v>6.0819608042651387E-2</c:v>
                </c:pt>
                <c:pt idx="1">
                  <c:v>6.6350449018988275E-2</c:v>
                </c:pt>
                <c:pt idx="2">
                  <c:v>6.6515473657050697E-2</c:v>
                </c:pt>
                <c:pt idx="3">
                  <c:v>6.6857037780503198E-2</c:v>
                </c:pt>
                <c:pt idx="4">
                  <c:v>6.6919464903780854E-2</c:v>
                </c:pt>
                <c:pt idx="5">
                  <c:v>6.6710300123328695E-2</c:v>
                </c:pt>
                <c:pt idx="6">
                  <c:v>6.623030642900854E-2</c:v>
                </c:pt>
                <c:pt idx="7">
                  <c:v>6.2223460590752545E-2</c:v>
                </c:pt>
                <c:pt idx="8">
                  <c:v>5.7493685542884428E-2</c:v>
                </c:pt>
                <c:pt idx="9">
                  <c:v>5.2092702492322555E-2</c:v>
                </c:pt>
                <c:pt idx="10">
                  <c:v>4.6087582137591919E-2</c:v>
                </c:pt>
                <c:pt idx="11">
                  <c:v>3.9540068494672738E-2</c:v>
                </c:pt>
              </c:numCache>
            </c:numRef>
          </c:val>
          <c:extLst>
            <c:ext xmlns:c16="http://schemas.microsoft.com/office/drawing/2014/chart" uri="{C3380CC4-5D6E-409C-BE32-E72D297353CC}">
              <c16:uniqueId val="{00000005-43F9-4FA7-8627-14AAED941AC5}"/>
            </c:ext>
          </c:extLst>
        </c:ser>
        <c:ser>
          <c:idx val="6"/>
          <c:order val="6"/>
          <c:tx>
            <c:strRef>
              <c:f>'B5.Usage'!$AT$5</c:f>
              <c:strCache>
                <c:ptCount val="1"/>
                <c:pt idx="0">
                  <c:v>HFC-32</c:v>
                </c:pt>
              </c:strCache>
            </c:strRef>
          </c:tx>
          <c:spPr>
            <a:solidFill>
              <a:schemeClr val="accent1">
                <a:lumMod val="60000"/>
              </a:schemeClr>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'B5.Usage'!$AT$314:$AT$325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43F9-4FA7-8627-14AAED941AC5}"/>
            </c:ext>
          </c:extLst>
        </c:ser>
        <c:ser>
          <c:idx val="7"/>
          <c:order val="7"/>
          <c:tx>
            <c:strRef>
              <c:f>'B5.Usage'!$AU$5</c:f>
              <c:strCache>
                <c:ptCount val="1"/>
                <c:pt idx="0">
                  <c:v>HFC-Mix</c:v>
                </c:pt>
              </c:strCache>
            </c:strRef>
          </c:tx>
          <c:spPr>
            <a:solidFill>
              <a:schemeClr val="accent2">
                <a:lumMod val="60000"/>
              </a:schemeClr>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'B5.Usage'!$AU$314:$AU$325</c:f>
              <c:numCache>
                <c:formatCode>#,##0.000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43F9-4FA7-8627-14AAED941AC5}"/>
            </c:ext>
          </c:extLst>
        </c:ser>
        <c:ser>
          <c:idx val="8"/>
          <c:order val="8"/>
          <c:tx>
            <c:strRef>
              <c:f>'B5.Usage'!$AV$5</c:f>
              <c:strCache>
                <c:ptCount val="1"/>
                <c:pt idx="0">
                  <c:v>GWP &lt;2150</c:v>
                </c:pt>
              </c:strCache>
            </c:strRef>
          </c:tx>
          <c:spPr>
            <a:solidFill>
              <a:schemeClr val="accent3">
                <a:lumMod val="60000"/>
              </a:schemeClr>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'B5.Usage'!$AV$314:$AV$325</c:f>
              <c:numCache>
                <c:formatCode>#,##0.000</c:formatCode>
                <c:ptCount val="12"/>
                <c:pt idx="0">
                  <c:v>6.2003509963982475E-2</c:v>
                </c:pt>
                <c:pt idx="1">
                  <c:v>6.0011407647244976E-2</c:v>
                </c:pt>
                <c:pt idx="2">
                  <c:v>8.9197694283112069E-2</c:v>
                </c:pt>
                <c:pt idx="3">
                  <c:v>0.12254401059900301</c:v>
                </c:pt>
                <c:pt idx="4">
                  <c:v>0.16001152207943747</c:v>
                </c:pt>
                <c:pt idx="5">
                  <c:v>0.20164784514271034</c:v>
                </c:pt>
                <c:pt idx="6">
                  <c:v>0.24749488117393778</c:v>
                </c:pt>
                <c:pt idx="7">
                  <c:v>0.29530007905530192</c:v>
                </c:pt>
                <c:pt idx="8">
                  <c:v>0.34710798793314257</c:v>
                </c:pt>
                <c:pt idx="9">
                  <c:v>0.40294818189906106</c:v>
                </c:pt>
                <c:pt idx="10">
                  <c:v>0.46283248444006492</c:v>
                </c:pt>
                <c:pt idx="11">
                  <c:v>0.52673358371689927</c:v>
                </c:pt>
              </c:numCache>
            </c:numRef>
          </c:val>
          <c:extLst>
            <c:ext xmlns:c16="http://schemas.microsoft.com/office/drawing/2014/chart" uri="{C3380CC4-5D6E-409C-BE32-E72D297353CC}">
              <c16:uniqueId val="{00000008-43F9-4FA7-8627-14AAED941AC5}"/>
            </c:ext>
          </c:extLst>
        </c:ser>
        <c:ser>
          <c:idx val="9"/>
          <c:order val="9"/>
          <c:tx>
            <c:strRef>
              <c:f>'B5.Usage'!$AW$5</c:f>
              <c:strCache>
                <c:ptCount val="1"/>
                <c:pt idx="0">
                  <c:v>GWP &lt;1000</c:v>
                </c:pt>
              </c:strCache>
            </c:strRef>
          </c:tx>
          <c:spPr>
            <a:solidFill>
              <a:schemeClr val="accent4">
                <a:lumMod val="60000"/>
              </a:schemeClr>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'B5.Usage'!$AW$314:$AW$325</c:f>
              <c:numCache>
                <c:formatCode>#,##0.000</c:formatCode>
                <c:ptCount val="12"/>
                <c:pt idx="0">
                  <c:v>3.7876118523020626E-4</c:v>
                </c:pt>
                <c:pt idx="1">
                  <c:v>4.9495947336884499E-4</c:v>
                </c:pt>
                <c:pt idx="2">
                  <c:v>5.3221469342865464E-3</c:v>
                </c:pt>
                <c:pt idx="3">
                  <c:v>1.0832431314835109E-2</c:v>
                </c:pt>
                <c:pt idx="4">
                  <c:v>1.7061043502431063E-2</c:v>
                </c:pt>
                <c:pt idx="5">
                  <c:v>2.4021155730243961E-2</c:v>
                </c:pt>
                <c:pt idx="6">
                  <c:v>3.1726119009082579E-2</c:v>
                </c:pt>
                <c:pt idx="7">
                  <c:v>4.1946438664337962E-2</c:v>
                </c:pt>
                <c:pt idx="8">
                  <c:v>5.3198160971017996E-2</c:v>
                </c:pt>
                <c:pt idx="9">
                  <c:v>6.549755018858737E-2</c:v>
                </c:pt>
                <c:pt idx="10">
                  <c:v>7.8857724767103579E-2</c:v>
                </c:pt>
                <c:pt idx="11">
                  <c:v>9.3285921742063502E-2</c:v>
                </c:pt>
              </c:numCache>
            </c:numRef>
          </c:val>
          <c:extLst>
            <c:ext xmlns:c16="http://schemas.microsoft.com/office/drawing/2014/chart" uri="{C3380CC4-5D6E-409C-BE32-E72D297353CC}">
              <c16:uniqueId val="{00000009-43F9-4FA7-8627-14AAED941AC5}"/>
            </c:ext>
          </c:extLst>
        </c:ser>
        <c:ser>
          <c:idx val="10"/>
          <c:order val="10"/>
          <c:tx>
            <c:strRef>
              <c:f>'B5.Usage'!$AX$5</c:f>
              <c:strCache>
                <c:ptCount val="1"/>
                <c:pt idx="0">
                  <c:v>GWP &lt;10</c:v>
                </c:pt>
              </c:strCache>
            </c:strRef>
          </c:tx>
          <c:spPr>
            <a:solidFill>
              <a:schemeClr val="accent5">
                <a:lumMod val="60000"/>
              </a:schemeClr>
            </a:solidFill>
            <a:ln>
              <a:noFill/>
            </a:ln>
            <a:effectLst/>
          </c:spPr>
          <c:cat>
            <c:numRef>
              <c:f>'B5.Usage'!$AM$314:$AM$325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'B5.Usage'!$AX$314:$AX$325</c:f>
              <c:numCache>
                <c:formatCode>#,##0.000</c:formatCode>
                <c:ptCount val="12"/>
                <c:pt idx="0">
                  <c:v>2.3956328382459914E-4</c:v>
                </c:pt>
                <c:pt idx="1">
                  <c:v>2.6751738769529611E-4</c:v>
                </c:pt>
                <c:pt idx="2">
                  <c:v>3.2163501821705787E-4</c:v>
                </c:pt>
                <c:pt idx="3">
                  <c:v>3.7845524333333073E-4</c:v>
                </c:pt>
                <c:pt idx="4">
                  <c:v>4.380002398549281E-4</c:v>
                </c:pt>
                <c:pt idx="5">
                  <c:v>5.002698543928152E-4</c:v>
                </c:pt>
                <c:pt idx="6">
                  <c:v>5.6525559535828044E-4</c:v>
                </c:pt>
                <c:pt idx="7">
                  <c:v>6.5024999256604681E-4</c:v>
                </c:pt>
                <c:pt idx="8">
                  <c:v>7.3865456673351281E-4</c:v>
                </c:pt>
                <c:pt idx="9">
                  <c:v>8.3047380463255403E-4</c:v>
                </c:pt>
                <c:pt idx="10">
                  <c:v>9.2573080527511464E-4</c:v>
                </c:pt>
                <c:pt idx="11">
                  <c:v>1.0244546193756605E-3</c:v>
                </c:pt>
              </c:numCache>
            </c:numRef>
          </c:val>
          <c:extLst>
            <c:ext xmlns:c16="http://schemas.microsoft.com/office/drawing/2014/chart" uri="{C3380CC4-5D6E-409C-BE32-E72D297353CC}">
              <c16:uniqueId val="{0000000A-43F9-4FA7-8627-14AAED941AC5}"/>
            </c:ext>
          </c:extLst>
        </c:ser>
        <c:dLbls>
          <c:showLegendKey val="0"/>
          <c:showVal val="0"/>
          <c:showCatName val="0"/>
          <c:showSerName val="0"/>
          <c:showPercent val="0"/>
          <c:showBubbleSize val="0"/>
        </c:dLbls>
        <c:axId val="-2138737744"/>
        <c:axId val="-2138734992"/>
      </c:areaChart>
      <c:catAx>
        <c:axId val="-21387377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734992"/>
        <c:crosses val="autoZero"/>
        <c:auto val="1"/>
        <c:lblAlgn val="ctr"/>
        <c:lblOffset val="100"/>
        <c:noMultiLvlLbl val="0"/>
      </c:catAx>
      <c:valAx>
        <c:axId val="-21387349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3873774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cked"/>
        <c:varyColors val="0"/>
        <c:ser>
          <c:idx val="2"/>
          <c:order val="2"/>
          <c:tx>
            <c:strRef>
              <c:f>'Aust-NA Transition Concept'!$T$20</c:f>
              <c:strCache>
                <c:ptCount val="1"/>
                <c:pt idx="0">
                  <c:v>HCFC-123</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Concept'!$T$21:$T$33</c:f>
              <c:numCache>
                <c:formatCode>0.00</c:formatCode>
                <c:ptCount val="13"/>
                <c:pt idx="0">
                  <c:v>3.0799999999999998E-3</c:v>
                </c:pt>
                <c:pt idx="1">
                  <c:v>2.7720000000000002E-3</c:v>
                </c:pt>
                <c:pt idx="2">
                  <c:v>2.4947999999999997E-3</c:v>
                </c:pt>
                <c:pt idx="3">
                  <c:v>2.2453200000000003E-3</c:v>
                </c:pt>
                <c:pt idx="4">
                  <c:v>2.0207879999999999E-3</c:v>
                </c:pt>
                <c:pt idx="5">
                  <c:v>1.8187092000000002E-3</c:v>
                </c:pt>
                <c:pt idx="6">
                  <c:v>1.6368382800000002E-3</c:v>
                </c:pt>
                <c:pt idx="7">
                  <c:v>1.4731544520000003E-3</c:v>
                </c:pt>
                <c:pt idx="8">
                  <c:v>1.3258390068000001E-3</c:v>
                </c:pt>
                <c:pt idx="9">
                  <c:v>1.1932551061200002E-3</c:v>
                </c:pt>
                <c:pt idx="10">
                  <c:v>1.0739295955080001E-3</c:v>
                </c:pt>
                <c:pt idx="11">
                  <c:v>9.6653663595720014E-4</c:v>
                </c:pt>
                <c:pt idx="12">
                  <c:v>8.6988297236148006E-4</c:v>
                </c:pt>
              </c:numCache>
            </c:numRef>
          </c:val>
          <c:extLst>
            <c:ext xmlns:c16="http://schemas.microsoft.com/office/drawing/2014/chart" uri="{C3380CC4-5D6E-409C-BE32-E72D297353CC}">
              <c16:uniqueId val="{00000000-DDFF-4736-AE81-23EC61045B03}"/>
            </c:ext>
          </c:extLst>
        </c:ser>
        <c:ser>
          <c:idx val="5"/>
          <c:order val="5"/>
          <c:tx>
            <c:strRef>
              <c:f>'Aust-NA Transition Concept'!#REF!</c:f>
              <c:strCache>
                <c:ptCount val="1"/>
                <c:pt idx="0">
                  <c:v>#REF!</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1-DDFF-4736-AE81-23EC61045B03}"/>
            </c:ext>
          </c:extLst>
        </c:ser>
        <c:ser>
          <c:idx val="6"/>
          <c:order val="6"/>
          <c:tx>
            <c:strRef>
              <c:f>'Aust-NA Transition Concept'!#REF!</c:f>
              <c:strCache>
                <c:ptCount val="1"/>
                <c:pt idx="0">
                  <c:v>#REF!</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2-DDFF-4736-AE81-23EC61045B03}"/>
            </c:ext>
          </c:extLst>
        </c:ser>
        <c:ser>
          <c:idx val="9"/>
          <c:order val="9"/>
          <c:tx>
            <c:strRef>
              <c:f>'Aust-NA Transition Concept'!$Y$20</c:f>
              <c:strCache>
                <c:ptCount val="1"/>
                <c:pt idx="0">
                  <c:v>HCF-32</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Concept'!$Y$21:$Y$33</c:f>
              <c:numCache>
                <c:formatCode>0.00</c:formatCode>
                <c:ptCount val="13"/>
                <c:pt idx="0">
                  <c:v>0</c:v>
                </c:pt>
                <c:pt idx="1">
                  <c:v>3.375E-3</c:v>
                </c:pt>
                <c:pt idx="2">
                  <c:v>4.725E-3</c:v>
                </c:pt>
                <c:pt idx="3">
                  <c:v>6.6149999999999994E-3</c:v>
                </c:pt>
                <c:pt idx="4">
                  <c:v>9.2609999999999984E-3</c:v>
                </c:pt>
                <c:pt idx="5">
                  <c:v>1.2965399999999997E-2</c:v>
                </c:pt>
                <c:pt idx="6">
                  <c:v>1.8151559999999994E-2</c:v>
                </c:pt>
                <c:pt idx="7">
                  <c:v>2.541218399999999E-2</c:v>
                </c:pt>
                <c:pt idx="8">
                  <c:v>3.5577057599999982E-2</c:v>
                </c:pt>
                <c:pt idx="9">
                  <c:v>4.9807880639999975E-2</c:v>
                </c:pt>
                <c:pt idx="10">
                  <c:v>6.9731032895999967E-2</c:v>
                </c:pt>
                <c:pt idx="11">
                  <c:v>9.7623446054399932E-2</c:v>
                </c:pt>
                <c:pt idx="12">
                  <c:v>0.13667282447615992</c:v>
                </c:pt>
              </c:numCache>
            </c:numRef>
          </c:val>
          <c:extLst>
            <c:ext xmlns:c16="http://schemas.microsoft.com/office/drawing/2014/chart" uri="{C3380CC4-5D6E-409C-BE32-E72D297353CC}">
              <c16:uniqueId val="{00000003-DDFF-4736-AE81-23EC61045B03}"/>
            </c:ext>
          </c:extLst>
        </c:ser>
        <c:ser>
          <c:idx val="10"/>
          <c:order val="10"/>
          <c:tx>
            <c:strRef>
              <c:f>'Aust-NA Transition Concept'!$Z$20</c:f>
              <c:strCache>
                <c:ptCount val="1"/>
                <c:pt idx="0">
                  <c:v>HFC-Mix</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Concept'!$Z$21:$Z$33</c:f>
              <c:numCache>
                <c:formatCode>0.00</c:formatCode>
                <c:ptCount val="13"/>
                <c:pt idx="0">
                  <c:v>0.74060000000000004</c:v>
                </c:pt>
                <c:pt idx="1">
                  <c:v>0.74060000000000004</c:v>
                </c:pt>
                <c:pt idx="2">
                  <c:v>0.74060000000000004</c:v>
                </c:pt>
                <c:pt idx="3">
                  <c:v>0.74060000000000004</c:v>
                </c:pt>
                <c:pt idx="4">
                  <c:v>0.74060000000000004</c:v>
                </c:pt>
                <c:pt idx="5">
                  <c:v>0.74060000000000004</c:v>
                </c:pt>
                <c:pt idx="6">
                  <c:v>0.74060000000000004</c:v>
                </c:pt>
                <c:pt idx="7">
                  <c:v>0.74060000000000004</c:v>
                </c:pt>
                <c:pt idx="8">
                  <c:v>0.74060000000000004</c:v>
                </c:pt>
                <c:pt idx="9">
                  <c:v>0.74060000000000004</c:v>
                </c:pt>
                <c:pt idx="10">
                  <c:v>0.74060000000000004</c:v>
                </c:pt>
                <c:pt idx="11">
                  <c:v>0.74060000000000004</c:v>
                </c:pt>
                <c:pt idx="12">
                  <c:v>0.74060000000000004</c:v>
                </c:pt>
              </c:numCache>
            </c:numRef>
          </c:val>
          <c:extLst>
            <c:ext xmlns:c16="http://schemas.microsoft.com/office/drawing/2014/chart" uri="{C3380CC4-5D6E-409C-BE32-E72D297353CC}">
              <c16:uniqueId val="{00000004-DDFF-4736-AE81-23EC61045B03}"/>
            </c:ext>
          </c:extLst>
        </c:ser>
        <c:ser>
          <c:idx val="11"/>
          <c:order val="11"/>
          <c:tx>
            <c:strRef>
              <c:f>'Aust-NA Transition Concept'!$AA$20</c:f>
              <c:strCache>
                <c:ptCount val="1"/>
                <c:pt idx="0">
                  <c:v>GWP &lt;2150</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Concept'!$AA$21:$AA$33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DDFF-4736-AE81-23EC61045B03}"/>
            </c:ext>
          </c:extLst>
        </c:ser>
        <c:ser>
          <c:idx val="13"/>
          <c:order val="13"/>
          <c:tx>
            <c:strRef>
              <c:f>'Aust-NA Transition Concept'!$AB$20</c:f>
              <c:strCache>
                <c:ptCount val="1"/>
                <c:pt idx="0">
                  <c:v>GWP &lt;1000</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Concept'!$AB$21:$AB$33</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6-DDFF-4736-AE81-23EC61045B03}"/>
            </c:ext>
          </c:extLst>
        </c:ser>
        <c:dLbls>
          <c:showLegendKey val="0"/>
          <c:showVal val="0"/>
          <c:showCatName val="0"/>
          <c:showSerName val="0"/>
          <c:showPercent val="0"/>
          <c:showBubbleSize val="0"/>
        </c:dLbls>
        <c:axId val="1785354688"/>
        <c:axId val="1785357440"/>
      </c:areaChart>
      <c:areaChart>
        <c:grouping val="stacked"/>
        <c:varyColors val="0"/>
        <c:ser>
          <c:idx val="1"/>
          <c:order val="1"/>
          <c:tx>
            <c:strRef>
              <c:f>'Aust-NA Transition Concept'!$S$20</c:f>
              <c:strCache>
                <c:ptCount val="1"/>
                <c:pt idx="0">
                  <c:v>HCFC-22</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Concept'!$S$21:$S$33</c:f>
              <c:numCache>
                <c:formatCode>0.00</c:formatCode>
                <c:ptCount val="13"/>
                <c:pt idx="0">
                  <c:v>1.0226500000000001</c:v>
                </c:pt>
                <c:pt idx="1">
                  <c:v>0.71585500000000002</c:v>
                </c:pt>
                <c:pt idx="2">
                  <c:v>0.42951299999999992</c:v>
                </c:pt>
                <c:pt idx="3">
                  <c:v>0.25770779999999999</c:v>
                </c:pt>
                <c:pt idx="4">
                  <c:v>0.15462467999999999</c:v>
                </c:pt>
                <c:pt idx="5">
                  <c:v>9.2774807999999986E-2</c:v>
                </c:pt>
                <c:pt idx="6">
                  <c:v>5.5664884800000002E-2</c:v>
                </c:pt>
                <c:pt idx="7">
                  <c:v>3.339893087999999E-2</c:v>
                </c:pt>
                <c:pt idx="8">
                  <c:v>2.0039358527999998E-2</c:v>
                </c:pt>
                <c:pt idx="9">
                  <c:v>1.2023615116799998E-2</c:v>
                </c:pt>
                <c:pt idx="10">
                  <c:v>7.2141690700799977E-3</c:v>
                </c:pt>
                <c:pt idx="11">
                  <c:v>4.3285014420479983E-3</c:v>
                </c:pt>
                <c:pt idx="12">
                  <c:v>2.597100865228799E-3</c:v>
                </c:pt>
              </c:numCache>
            </c:numRef>
          </c:val>
          <c:extLst>
            <c:ext xmlns:c16="http://schemas.microsoft.com/office/drawing/2014/chart" uri="{C3380CC4-5D6E-409C-BE32-E72D297353CC}">
              <c16:uniqueId val="{00000007-DDFF-4736-AE81-23EC61045B03}"/>
            </c:ext>
          </c:extLst>
        </c:ser>
        <c:ser>
          <c:idx val="3"/>
          <c:order val="3"/>
          <c:tx>
            <c:strRef>
              <c:f>'Aust-NA Transition Concept'!$U$20</c:f>
              <c:strCache>
                <c:ptCount val="1"/>
                <c:pt idx="0">
                  <c:v>HCF-134a</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Concept'!$U$21:$U$33</c:f>
              <c:numCache>
                <c:formatCode>0.00</c:formatCode>
                <c:ptCount val="13"/>
                <c:pt idx="0">
                  <c:v>2.4810500000000002</c:v>
                </c:pt>
                <c:pt idx="1">
                  <c:v>2.4314290000000001</c:v>
                </c:pt>
                <c:pt idx="2">
                  <c:v>2.3828004200000001</c:v>
                </c:pt>
                <c:pt idx="3">
                  <c:v>2.3351444116</c:v>
                </c:pt>
                <c:pt idx="4">
                  <c:v>2.2884415233679998</c:v>
                </c:pt>
                <c:pt idx="5">
                  <c:v>2.2426726929006398</c:v>
                </c:pt>
                <c:pt idx="6">
                  <c:v>2.1978192390426265</c:v>
                </c:pt>
                <c:pt idx="7">
                  <c:v>2.1538628542617739</c:v>
                </c:pt>
                <c:pt idx="8">
                  <c:v>2.1107855971765388</c:v>
                </c:pt>
                <c:pt idx="9">
                  <c:v>2.0685698852330079</c:v>
                </c:pt>
                <c:pt idx="10">
                  <c:v>2.0271984875283477</c:v>
                </c:pt>
                <c:pt idx="11">
                  <c:v>1.9866545177777808</c:v>
                </c:pt>
                <c:pt idx="12">
                  <c:v>1.9469214274222251</c:v>
                </c:pt>
              </c:numCache>
            </c:numRef>
          </c:val>
          <c:extLst>
            <c:ext xmlns:c16="http://schemas.microsoft.com/office/drawing/2014/chart" uri="{C3380CC4-5D6E-409C-BE32-E72D297353CC}">
              <c16:uniqueId val="{00000008-DDFF-4736-AE81-23EC61045B03}"/>
            </c:ext>
          </c:extLst>
        </c:ser>
        <c:ser>
          <c:idx val="4"/>
          <c:order val="4"/>
          <c:tx>
            <c:strRef>
              <c:f>'Aust-NA Transition Concept'!$V$20</c:f>
              <c:strCache>
                <c:ptCount val="1"/>
                <c:pt idx="0">
                  <c:v>HCF-404A</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Concept'!$V$21:$V$33</c:f>
              <c:numCache>
                <c:formatCode>0.00</c:formatCode>
                <c:ptCount val="13"/>
                <c:pt idx="0">
                  <c:v>2.3532000000000002</c:v>
                </c:pt>
                <c:pt idx="1">
                  <c:v>2.306136</c:v>
                </c:pt>
                <c:pt idx="2">
                  <c:v>2.2600132800000003</c:v>
                </c:pt>
                <c:pt idx="3">
                  <c:v>2.2148130143999998</c:v>
                </c:pt>
                <c:pt idx="4">
                  <c:v>2.1705167541120001</c:v>
                </c:pt>
                <c:pt idx="5">
                  <c:v>2.1271064190297597</c:v>
                </c:pt>
                <c:pt idx="6">
                  <c:v>2.0845642906491646</c:v>
                </c:pt>
                <c:pt idx="7">
                  <c:v>2.0428730048361814</c:v>
                </c:pt>
                <c:pt idx="8">
                  <c:v>2.0020155447394576</c:v>
                </c:pt>
                <c:pt idx="9">
                  <c:v>1.9619752338446681</c:v>
                </c:pt>
                <c:pt idx="10">
                  <c:v>1.9227357291677747</c:v>
                </c:pt>
                <c:pt idx="11">
                  <c:v>1.8842810145844193</c:v>
                </c:pt>
                <c:pt idx="12">
                  <c:v>1.8465953942927311</c:v>
                </c:pt>
              </c:numCache>
            </c:numRef>
          </c:val>
          <c:extLst>
            <c:ext xmlns:c16="http://schemas.microsoft.com/office/drawing/2014/chart" uri="{C3380CC4-5D6E-409C-BE32-E72D297353CC}">
              <c16:uniqueId val="{00000009-DDFF-4736-AE81-23EC61045B03}"/>
            </c:ext>
          </c:extLst>
        </c:ser>
        <c:ser>
          <c:idx val="7"/>
          <c:order val="7"/>
          <c:tx>
            <c:strRef>
              <c:f>'Aust-NA Transition Concept'!$W$20</c:f>
              <c:strCache>
                <c:ptCount val="1"/>
                <c:pt idx="0">
                  <c:v>HCF-410A</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Concept'!$W$21:$W$33</c:f>
              <c:numCache>
                <c:formatCode>0.00</c:formatCode>
                <c:ptCount val="13"/>
                <c:pt idx="0">
                  <c:v>0.88739999999999997</c:v>
                </c:pt>
                <c:pt idx="1">
                  <c:v>0.93176999999999999</c:v>
                </c:pt>
                <c:pt idx="2">
                  <c:v>0.97835850000000002</c:v>
                </c:pt>
                <c:pt idx="3">
                  <c:v>1.0272764249999999</c:v>
                </c:pt>
                <c:pt idx="4">
                  <c:v>1.0529583356250001</c:v>
                </c:pt>
                <c:pt idx="5">
                  <c:v>1.0792822940156248</c:v>
                </c:pt>
                <c:pt idx="6">
                  <c:v>1.1062643513660153</c:v>
                </c:pt>
                <c:pt idx="7">
                  <c:v>1.1339209601501656</c:v>
                </c:pt>
                <c:pt idx="8">
                  <c:v>1.1452601697516673</c:v>
                </c:pt>
                <c:pt idx="9">
                  <c:v>1.1567127714491841</c:v>
                </c:pt>
                <c:pt idx="10">
                  <c:v>1.168279899163676</c:v>
                </c:pt>
                <c:pt idx="11">
                  <c:v>1.168279899163676</c:v>
                </c:pt>
                <c:pt idx="12">
                  <c:v>1.168279899163676</c:v>
                </c:pt>
              </c:numCache>
            </c:numRef>
          </c:val>
          <c:extLst>
            <c:ext xmlns:c16="http://schemas.microsoft.com/office/drawing/2014/chart" uri="{C3380CC4-5D6E-409C-BE32-E72D297353CC}">
              <c16:uniqueId val="{0000000A-DDFF-4736-AE81-23EC61045B03}"/>
            </c:ext>
          </c:extLst>
        </c:ser>
        <c:ser>
          <c:idx val="8"/>
          <c:order val="8"/>
          <c:tx>
            <c:strRef>
              <c:f>'Aust-NA Transition Concept'!$X$20</c:f>
              <c:strCache>
                <c:ptCount val="1"/>
                <c:pt idx="0">
                  <c:v>HCF-407C</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Concept'!$X$21:$X$33</c:f>
              <c:numCache>
                <c:formatCode>0.00</c:formatCode>
                <c:ptCount val="13"/>
                <c:pt idx="0">
                  <c:v>0.22175</c:v>
                </c:pt>
                <c:pt idx="1">
                  <c:v>0.22175</c:v>
                </c:pt>
                <c:pt idx="2">
                  <c:v>0.22175</c:v>
                </c:pt>
                <c:pt idx="3">
                  <c:v>0.22175</c:v>
                </c:pt>
                <c:pt idx="4">
                  <c:v>0.21953249999999999</c:v>
                </c:pt>
                <c:pt idx="5">
                  <c:v>0.21733717500000002</c:v>
                </c:pt>
                <c:pt idx="6">
                  <c:v>0.21516380325000001</c:v>
                </c:pt>
                <c:pt idx="7">
                  <c:v>0.21301216521749999</c:v>
                </c:pt>
                <c:pt idx="8">
                  <c:v>0.21088204356532497</c:v>
                </c:pt>
                <c:pt idx="9">
                  <c:v>0.20877322312967173</c:v>
                </c:pt>
                <c:pt idx="10">
                  <c:v>0.20668549089837501</c:v>
                </c:pt>
                <c:pt idx="11">
                  <c:v>0.20461863598939126</c:v>
                </c:pt>
                <c:pt idx="12">
                  <c:v>0.20257244962949733</c:v>
                </c:pt>
              </c:numCache>
            </c:numRef>
          </c:val>
          <c:extLst>
            <c:ext xmlns:c16="http://schemas.microsoft.com/office/drawing/2014/chart" uri="{C3380CC4-5D6E-409C-BE32-E72D297353CC}">
              <c16:uniqueId val="{0000000B-DDFF-4736-AE81-23EC61045B03}"/>
            </c:ext>
          </c:extLst>
        </c:ser>
        <c:ser>
          <c:idx val="12"/>
          <c:order val="12"/>
          <c:tx>
            <c:strRef>
              <c:f>'Aust-NA Transition Concept'!#REF!</c:f>
              <c:strCache>
                <c:ptCount val="1"/>
                <c:pt idx="0">
                  <c:v>#REF!</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C-DDFF-4736-AE81-23EC61045B03}"/>
            </c:ext>
          </c:extLst>
        </c:ser>
        <c:ser>
          <c:idx val="14"/>
          <c:order val="14"/>
          <c:tx>
            <c:strRef>
              <c:f>'Aust-NA Transition Concept'!$AC$20</c:f>
              <c:strCache>
                <c:ptCount val="1"/>
                <c:pt idx="0">
                  <c:v>GWP &lt;10</c:v>
                </c:pt>
              </c:strCache>
            </c:strRef>
          </c:tx>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Concept'!$AC$21:$AC$33</c:f>
              <c:numCache>
                <c:formatCode>0.00</c:formatCode>
                <c:ptCount val="13"/>
                <c:pt idx="0">
                  <c:v>0</c:v>
                </c:pt>
                <c:pt idx="1">
                  <c:v>1.0733999999999995E-3</c:v>
                </c:pt>
                <c:pt idx="2">
                  <c:v>2.1099660000000004E-3</c:v>
                </c:pt>
                <c:pt idx="3">
                  <c:v>2.8867192600000018E-3</c:v>
                </c:pt>
                <c:pt idx="4">
                  <c:v>3.5579423639000014E-3</c:v>
                </c:pt>
                <c:pt idx="5">
                  <c:v>4.1321239079415012E-3</c:v>
                </c:pt>
                <c:pt idx="6">
                  <c:v>4.6434874147769992E-3</c:v>
                </c:pt>
                <c:pt idx="7">
                  <c:v>5.110661857330322E-3</c:v>
                </c:pt>
                <c:pt idx="8">
                  <c:v>5.5746972971255707E-3</c:v>
                </c:pt>
                <c:pt idx="9">
                  <c:v>6.0053917840243816E-3</c:v>
                </c:pt>
                <c:pt idx="10">
                  <c:v>6.3981077800561031E-3</c:v>
                </c:pt>
                <c:pt idx="11">
                  <c:v>6.7648376933110719E-3</c:v>
                </c:pt>
                <c:pt idx="12">
                  <c:v>7.0664997724554455E-3</c:v>
                </c:pt>
              </c:numCache>
            </c:numRef>
          </c:val>
          <c:extLst>
            <c:ext xmlns:c16="http://schemas.microsoft.com/office/drawing/2014/chart" uri="{C3380CC4-5D6E-409C-BE32-E72D297353CC}">
              <c16:uniqueId val="{0000000D-DDFF-4736-AE81-23EC61045B03}"/>
            </c:ext>
          </c:extLst>
        </c:ser>
        <c:dLbls>
          <c:showLegendKey val="0"/>
          <c:showVal val="0"/>
          <c:showCatName val="0"/>
          <c:showSerName val="0"/>
          <c:showPercent val="0"/>
          <c:showBubbleSize val="0"/>
        </c:dLbls>
        <c:axId val="1785362400"/>
        <c:axId val="1785359920"/>
      </c:areaChart>
      <c:lineChart>
        <c:grouping val="standard"/>
        <c:varyColors val="0"/>
        <c:ser>
          <c:idx val="0"/>
          <c:order val="0"/>
          <c:tx>
            <c:strRef>
              <c:f>'Aust-NA Transition Concept'!$R$20</c:f>
              <c:strCache>
                <c:ptCount val="1"/>
                <c:pt idx="0">
                  <c:v>Baseline</c:v>
                </c:pt>
              </c:strCache>
            </c:strRef>
          </c:tx>
          <c:marker>
            <c:symbol val="none"/>
          </c:marker>
          <c:cat>
            <c:numRef>
              <c:f>'Aust-NA Transition Concept'!$Q$21:$Q$33</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Concept'!$R$21:$R$33</c:f>
              <c:numCache>
                <c:formatCode>0.00</c:formatCode>
                <c:ptCount val="13"/>
                <c:pt idx="0">
                  <c:v>9.9549100243663506</c:v>
                </c:pt>
                <c:pt idx="1">
                  <c:v>9.9549100243663506</c:v>
                </c:pt>
                <c:pt idx="2">
                  <c:v>9.9549100243663506</c:v>
                </c:pt>
                <c:pt idx="3">
                  <c:v>8.9594190219297154</c:v>
                </c:pt>
                <c:pt idx="4">
                  <c:v>8.9594190219297154</c:v>
                </c:pt>
                <c:pt idx="5">
                  <c:v>8.9594190219297154</c:v>
                </c:pt>
                <c:pt idx="6">
                  <c:v>8.9594190219297154</c:v>
                </c:pt>
                <c:pt idx="7">
                  <c:v>8.9594190219297154</c:v>
                </c:pt>
                <c:pt idx="8">
                  <c:v>8.9594190219297154</c:v>
                </c:pt>
                <c:pt idx="9">
                  <c:v>8.9594190219297154</c:v>
                </c:pt>
                <c:pt idx="10">
                  <c:v>6.4706915158381282</c:v>
                </c:pt>
                <c:pt idx="11">
                  <c:v>6.4706915158381282</c:v>
                </c:pt>
                <c:pt idx="12">
                  <c:v>6.4706915158381282</c:v>
                </c:pt>
              </c:numCache>
            </c:numRef>
          </c:val>
          <c:smooth val="0"/>
          <c:extLst>
            <c:ext xmlns:c16="http://schemas.microsoft.com/office/drawing/2014/chart" uri="{C3380CC4-5D6E-409C-BE32-E72D297353CC}">
              <c16:uniqueId val="{0000000E-DDFF-4736-AE81-23EC61045B03}"/>
            </c:ext>
          </c:extLst>
        </c:ser>
        <c:dLbls>
          <c:showLegendKey val="0"/>
          <c:showVal val="0"/>
          <c:showCatName val="0"/>
          <c:showSerName val="0"/>
          <c:showPercent val="0"/>
          <c:showBubbleSize val="0"/>
        </c:dLbls>
        <c:marker val="1"/>
        <c:smooth val="0"/>
        <c:axId val="1785354688"/>
        <c:axId val="1785357440"/>
      </c:lineChart>
      <c:catAx>
        <c:axId val="1785354688"/>
        <c:scaling>
          <c:orientation val="minMax"/>
        </c:scaling>
        <c:delete val="0"/>
        <c:axPos val="b"/>
        <c:numFmt formatCode="General" sourceLinked="1"/>
        <c:majorTickMark val="out"/>
        <c:minorTickMark val="none"/>
        <c:tickLblPos val="nextTo"/>
        <c:crossAx val="1785357440"/>
        <c:crosses val="autoZero"/>
        <c:auto val="1"/>
        <c:lblAlgn val="ctr"/>
        <c:lblOffset val="100"/>
        <c:noMultiLvlLbl val="0"/>
      </c:catAx>
      <c:valAx>
        <c:axId val="1785357440"/>
        <c:scaling>
          <c:orientation val="minMax"/>
        </c:scaling>
        <c:delete val="0"/>
        <c:axPos val="l"/>
        <c:majorGridlines/>
        <c:numFmt formatCode="0.00" sourceLinked="1"/>
        <c:majorTickMark val="out"/>
        <c:minorTickMark val="none"/>
        <c:tickLblPos val="nextTo"/>
        <c:crossAx val="1785354688"/>
        <c:crosses val="autoZero"/>
        <c:crossBetween val="midCat"/>
      </c:valAx>
      <c:valAx>
        <c:axId val="1785359920"/>
        <c:scaling>
          <c:orientation val="minMax"/>
          <c:max val="12"/>
        </c:scaling>
        <c:delete val="0"/>
        <c:axPos val="r"/>
        <c:numFmt formatCode="0.00" sourceLinked="1"/>
        <c:majorTickMark val="out"/>
        <c:minorTickMark val="none"/>
        <c:tickLblPos val="nextTo"/>
        <c:crossAx val="1785362400"/>
        <c:crosses val="max"/>
        <c:crossBetween val="between"/>
      </c:valAx>
      <c:catAx>
        <c:axId val="1785362400"/>
        <c:scaling>
          <c:orientation val="minMax"/>
        </c:scaling>
        <c:delete val="1"/>
        <c:axPos val="b"/>
        <c:numFmt formatCode="General" sourceLinked="1"/>
        <c:majorTickMark val="out"/>
        <c:minorTickMark val="none"/>
        <c:tickLblPos val="nextTo"/>
        <c:crossAx val="1785359920"/>
        <c:crosses val="autoZero"/>
        <c:auto val="1"/>
        <c:lblAlgn val="ctr"/>
        <c:lblOffset val="100"/>
        <c:noMultiLvlLbl val="0"/>
      </c:catAx>
    </c:plotArea>
    <c:legend>
      <c:legendPos val="r"/>
      <c:legendEntry>
        <c:idx val="4"/>
        <c:delete val="1"/>
      </c:legendEntry>
      <c:legendEntry>
        <c:idx val="5"/>
        <c:delete val="1"/>
      </c:legendEntry>
      <c:legendEntry>
        <c:idx val="8"/>
        <c:delete val="1"/>
      </c:legendEntry>
      <c:overlay val="0"/>
    </c:legend>
    <c:plotVisOnly val="1"/>
    <c:dispBlanksAs val="gap"/>
    <c:showDLblsOverMax val="0"/>
  </c:chart>
  <c:printSettings>
    <c:headerFooter/>
    <c:pageMargins b="1" l="0.75" r="0.75" t="1" header="0.5" footer="0.5"/>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cked"/>
        <c:varyColors val="0"/>
        <c:ser>
          <c:idx val="1"/>
          <c:order val="1"/>
          <c:tx>
            <c:strRef>
              <c:f>'Aust-NA Transition Concept'!$S$4</c:f>
              <c:strCache>
                <c:ptCount val="1"/>
                <c:pt idx="0">
                  <c:v>HCFC-22</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Concept'!$S$5:$S$17</c:f>
              <c:numCache>
                <c:formatCode>0</c:formatCode>
                <c:ptCount val="13"/>
                <c:pt idx="0" formatCode="General">
                  <c:v>565</c:v>
                </c:pt>
                <c:pt idx="1">
                  <c:v>395.5</c:v>
                </c:pt>
                <c:pt idx="2">
                  <c:v>237.29999999999998</c:v>
                </c:pt>
                <c:pt idx="3">
                  <c:v>142.38</c:v>
                </c:pt>
                <c:pt idx="4">
                  <c:v>85.427999999999997</c:v>
                </c:pt>
                <c:pt idx="5">
                  <c:v>51.256799999999998</c:v>
                </c:pt>
                <c:pt idx="6">
                  <c:v>30.754079999999998</c:v>
                </c:pt>
                <c:pt idx="7">
                  <c:v>18.452447999999997</c:v>
                </c:pt>
                <c:pt idx="8">
                  <c:v>11.071468799999998</c:v>
                </c:pt>
                <c:pt idx="9">
                  <c:v>6.6428812799999983</c:v>
                </c:pt>
                <c:pt idx="10">
                  <c:v>3.9857287679999986</c:v>
                </c:pt>
                <c:pt idx="11">
                  <c:v>2.3914372607999992</c:v>
                </c:pt>
                <c:pt idx="12">
                  <c:v>1.4348623564799994</c:v>
                </c:pt>
              </c:numCache>
            </c:numRef>
          </c:val>
          <c:extLst>
            <c:ext xmlns:c16="http://schemas.microsoft.com/office/drawing/2014/chart" uri="{C3380CC4-5D6E-409C-BE32-E72D297353CC}">
              <c16:uniqueId val="{00000000-85B6-424C-84F7-477C7F4A1B6E}"/>
            </c:ext>
          </c:extLst>
        </c:ser>
        <c:ser>
          <c:idx val="2"/>
          <c:order val="2"/>
          <c:tx>
            <c:strRef>
              <c:f>'Aust-NA Transition Concept'!$T$4</c:f>
              <c:strCache>
                <c:ptCount val="1"/>
                <c:pt idx="0">
                  <c:v>HCFC-123</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Concept'!$T$5:$T$17</c:f>
              <c:numCache>
                <c:formatCode>0</c:formatCode>
                <c:ptCount val="13"/>
                <c:pt idx="0" formatCode="General">
                  <c:v>40</c:v>
                </c:pt>
                <c:pt idx="1">
                  <c:v>36</c:v>
                </c:pt>
                <c:pt idx="2">
                  <c:v>32.4</c:v>
                </c:pt>
                <c:pt idx="3">
                  <c:v>29.16</c:v>
                </c:pt>
                <c:pt idx="4">
                  <c:v>26.244</c:v>
                </c:pt>
                <c:pt idx="5">
                  <c:v>23.619600000000002</c:v>
                </c:pt>
                <c:pt idx="6">
                  <c:v>21.257640000000002</c:v>
                </c:pt>
                <c:pt idx="7">
                  <c:v>19.131876000000002</c:v>
                </c:pt>
                <c:pt idx="8">
                  <c:v>17.218688400000001</c:v>
                </c:pt>
                <c:pt idx="9">
                  <c:v>15.496819560000002</c:v>
                </c:pt>
                <c:pt idx="10">
                  <c:v>13.947137604000002</c:v>
                </c:pt>
                <c:pt idx="11">
                  <c:v>12.552423843600002</c:v>
                </c:pt>
                <c:pt idx="12">
                  <c:v>11.297181459240001</c:v>
                </c:pt>
              </c:numCache>
            </c:numRef>
          </c:val>
          <c:extLst>
            <c:ext xmlns:c16="http://schemas.microsoft.com/office/drawing/2014/chart" uri="{C3380CC4-5D6E-409C-BE32-E72D297353CC}">
              <c16:uniqueId val="{00000001-85B6-424C-84F7-477C7F4A1B6E}"/>
            </c:ext>
          </c:extLst>
        </c:ser>
        <c:ser>
          <c:idx val="3"/>
          <c:order val="3"/>
          <c:tx>
            <c:strRef>
              <c:f>'Aust-NA Transition Concept'!$U$4</c:f>
              <c:strCache>
                <c:ptCount val="1"/>
                <c:pt idx="0">
                  <c:v>HCF-134a</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Concept'!$U$5:$U$17</c:f>
              <c:numCache>
                <c:formatCode>0</c:formatCode>
                <c:ptCount val="13"/>
                <c:pt idx="0" formatCode="General">
                  <c:v>1735</c:v>
                </c:pt>
                <c:pt idx="1">
                  <c:v>1700.3</c:v>
                </c:pt>
                <c:pt idx="2">
                  <c:v>1666.2939999999999</c:v>
                </c:pt>
                <c:pt idx="3">
                  <c:v>1632.9681199999998</c:v>
                </c:pt>
                <c:pt idx="4">
                  <c:v>1600.3087575999998</c:v>
                </c:pt>
                <c:pt idx="5">
                  <c:v>1568.3025824479998</c:v>
                </c:pt>
                <c:pt idx="6">
                  <c:v>1536.9365307990397</c:v>
                </c:pt>
                <c:pt idx="7">
                  <c:v>1506.1978001830589</c:v>
                </c:pt>
                <c:pt idx="8">
                  <c:v>1476.0738441793976</c:v>
                </c:pt>
                <c:pt idx="9">
                  <c:v>1446.5523672958097</c:v>
                </c:pt>
                <c:pt idx="10">
                  <c:v>1417.6213199498936</c:v>
                </c:pt>
                <c:pt idx="11">
                  <c:v>1389.2688935508957</c:v>
                </c:pt>
                <c:pt idx="12">
                  <c:v>1361.4835156798777</c:v>
                </c:pt>
              </c:numCache>
            </c:numRef>
          </c:val>
          <c:extLst>
            <c:ext xmlns:c16="http://schemas.microsoft.com/office/drawing/2014/chart" uri="{C3380CC4-5D6E-409C-BE32-E72D297353CC}">
              <c16:uniqueId val="{00000002-85B6-424C-84F7-477C7F4A1B6E}"/>
            </c:ext>
          </c:extLst>
        </c:ser>
        <c:ser>
          <c:idx val="4"/>
          <c:order val="4"/>
          <c:tx>
            <c:strRef>
              <c:f>'Aust-NA Transition Concept'!$V$4</c:f>
              <c:strCache>
                <c:ptCount val="1"/>
                <c:pt idx="0">
                  <c:v>HCF-404A</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Concept'!$V$5:$V$17</c:f>
              <c:numCache>
                <c:formatCode>0</c:formatCode>
                <c:ptCount val="13"/>
                <c:pt idx="0" formatCode="General">
                  <c:v>600</c:v>
                </c:pt>
                <c:pt idx="1">
                  <c:v>588</c:v>
                </c:pt>
                <c:pt idx="2">
                  <c:v>576.24</c:v>
                </c:pt>
                <c:pt idx="3">
                  <c:v>564.71519999999998</c:v>
                </c:pt>
                <c:pt idx="4">
                  <c:v>553.42089599999997</c:v>
                </c:pt>
                <c:pt idx="5">
                  <c:v>542.35247807999997</c:v>
                </c:pt>
                <c:pt idx="6">
                  <c:v>531.50542851839998</c:v>
                </c:pt>
                <c:pt idx="7">
                  <c:v>520.87531994803192</c:v>
                </c:pt>
                <c:pt idx="8">
                  <c:v>510.45781354907126</c:v>
                </c:pt>
                <c:pt idx="9">
                  <c:v>500.24865727808981</c:v>
                </c:pt>
                <c:pt idx="10">
                  <c:v>490.24368413252802</c:v>
                </c:pt>
                <c:pt idx="11">
                  <c:v>480.43881044987745</c:v>
                </c:pt>
                <c:pt idx="12">
                  <c:v>470.83003424087991</c:v>
                </c:pt>
              </c:numCache>
            </c:numRef>
          </c:val>
          <c:extLst>
            <c:ext xmlns:c16="http://schemas.microsoft.com/office/drawing/2014/chart" uri="{C3380CC4-5D6E-409C-BE32-E72D297353CC}">
              <c16:uniqueId val="{00000003-85B6-424C-84F7-477C7F4A1B6E}"/>
            </c:ext>
          </c:extLst>
        </c:ser>
        <c:ser>
          <c:idx val="5"/>
          <c:order val="5"/>
          <c:tx>
            <c:strRef>
              <c:f>'Aust-NA Transition Concept'!#REF!</c:f>
              <c:strCache>
                <c:ptCount val="1"/>
                <c:pt idx="0">
                  <c:v>#REF!</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4-85B6-424C-84F7-477C7F4A1B6E}"/>
            </c:ext>
          </c:extLst>
        </c:ser>
        <c:ser>
          <c:idx val="6"/>
          <c:order val="6"/>
          <c:tx>
            <c:strRef>
              <c:f>'Aust-NA Transition Concept'!#REF!</c:f>
              <c:strCache>
                <c:ptCount val="1"/>
                <c:pt idx="0">
                  <c:v>#REF!</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5-85B6-424C-84F7-477C7F4A1B6E}"/>
            </c:ext>
          </c:extLst>
        </c:ser>
        <c:ser>
          <c:idx val="7"/>
          <c:order val="7"/>
          <c:tx>
            <c:strRef>
              <c:f>'Aust-NA Transition Concept'!$W$4</c:f>
              <c:strCache>
                <c:ptCount val="1"/>
                <c:pt idx="0">
                  <c:v>HCF-410A</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Concept'!$W$5:$W$17</c:f>
              <c:numCache>
                <c:formatCode>0</c:formatCode>
                <c:ptCount val="13"/>
                <c:pt idx="0" formatCode="General">
                  <c:v>425</c:v>
                </c:pt>
                <c:pt idx="1">
                  <c:v>446.25</c:v>
                </c:pt>
                <c:pt idx="2">
                  <c:v>468.5625</c:v>
                </c:pt>
                <c:pt idx="3">
                  <c:v>491.99062500000002</c:v>
                </c:pt>
                <c:pt idx="4">
                  <c:v>504.29039062499999</c:v>
                </c:pt>
                <c:pt idx="5">
                  <c:v>516.8976503906249</c:v>
                </c:pt>
                <c:pt idx="6">
                  <c:v>529.82009165039051</c:v>
                </c:pt>
                <c:pt idx="7">
                  <c:v>543.06559394165026</c:v>
                </c:pt>
                <c:pt idx="8">
                  <c:v>548.49624988106677</c:v>
                </c:pt>
                <c:pt idx="9">
                  <c:v>553.98121237987743</c:v>
                </c:pt>
                <c:pt idx="10">
                  <c:v>559.52102450367624</c:v>
                </c:pt>
                <c:pt idx="11">
                  <c:v>559.52102450367624</c:v>
                </c:pt>
                <c:pt idx="12">
                  <c:v>559.52102450367624</c:v>
                </c:pt>
              </c:numCache>
            </c:numRef>
          </c:val>
          <c:extLst>
            <c:ext xmlns:c16="http://schemas.microsoft.com/office/drawing/2014/chart" uri="{C3380CC4-5D6E-409C-BE32-E72D297353CC}">
              <c16:uniqueId val="{00000006-85B6-424C-84F7-477C7F4A1B6E}"/>
            </c:ext>
          </c:extLst>
        </c:ser>
        <c:ser>
          <c:idx val="8"/>
          <c:order val="8"/>
          <c:tx>
            <c:strRef>
              <c:f>'Aust-NA Transition Concept'!$X$4</c:f>
              <c:strCache>
                <c:ptCount val="1"/>
                <c:pt idx="0">
                  <c:v>HCF-407C</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Concept'!$X$5:$X$17</c:f>
              <c:numCache>
                <c:formatCode>0</c:formatCode>
                <c:ptCount val="13"/>
                <c:pt idx="0" formatCode="General">
                  <c:v>125</c:v>
                </c:pt>
                <c:pt idx="1">
                  <c:v>125</c:v>
                </c:pt>
                <c:pt idx="2">
                  <c:v>125</c:v>
                </c:pt>
                <c:pt idx="3">
                  <c:v>125</c:v>
                </c:pt>
                <c:pt idx="4">
                  <c:v>123.75</c:v>
                </c:pt>
                <c:pt idx="5">
                  <c:v>122.5125</c:v>
                </c:pt>
                <c:pt idx="6">
                  <c:v>121.287375</c:v>
                </c:pt>
                <c:pt idx="7">
                  <c:v>120.07450125</c:v>
                </c:pt>
                <c:pt idx="8">
                  <c:v>118.87375623749999</c:v>
                </c:pt>
                <c:pt idx="9">
                  <c:v>117.68501867512499</c:v>
                </c:pt>
                <c:pt idx="10">
                  <c:v>116.50816848837374</c:v>
                </c:pt>
                <c:pt idx="11">
                  <c:v>115.34308680349</c:v>
                </c:pt>
                <c:pt idx="12">
                  <c:v>114.18965593545509</c:v>
                </c:pt>
              </c:numCache>
            </c:numRef>
          </c:val>
          <c:extLst>
            <c:ext xmlns:c16="http://schemas.microsoft.com/office/drawing/2014/chart" uri="{C3380CC4-5D6E-409C-BE32-E72D297353CC}">
              <c16:uniqueId val="{00000007-85B6-424C-84F7-477C7F4A1B6E}"/>
            </c:ext>
          </c:extLst>
        </c:ser>
        <c:ser>
          <c:idx val="9"/>
          <c:order val="9"/>
          <c:tx>
            <c:strRef>
              <c:f>'Aust-NA Transition Concept'!$Y$4</c:f>
              <c:strCache>
                <c:ptCount val="1"/>
                <c:pt idx="0">
                  <c:v>HCF-32</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Concept'!$Y$5:$Y$17</c:f>
              <c:numCache>
                <c:formatCode>0</c:formatCode>
                <c:ptCount val="13"/>
                <c:pt idx="0" formatCode="General">
                  <c:v>0</c:v>
                </c:pt>
                <c:pt idx="1">
                  <c:v>5</c:v>
                </c:pt>
                <c:pt idx="2">
                  <c:v>7</c:v>
                </c:pt>
                <c:pt idx="3">
                  <c:v>9.7999999999999989</c:v>
                </c:pt>
                <c:pt idx="4">
                  <c:v>13.719999999999997</c:v>
                </c:pt>
                <c:pt idx="5">
                  <c:v>19.207999999999995</c:v>
                </c:pt>
                <c:pt idx="6">
                  <c:v>26.891199999999991</c:v>
                </c:pt>
                <c:pt idx="7">
                  <c:v>37.647679999999987</c:v>
                </c:pt>
                <c:pt idx="8">
                  <c:v>52.70675199999998</c:v>
                </c:pt>
                <c:pt idx="9">
                  <c:v>73.789452799999964</c:v>
                </c:pt>
                <c:pt idx="10">
                  <c:v>103.30523391999995</c:v>
                </c:pt>
                <c:pt idx="11">
                  <c:v>144.62732748799991</c:v>
                </c:pt>
                <c:pt idx="12">
                  <c:v>202.47825848319985</c:v>
                </c:pt>
              </c:numCache>
            </c:numRef>
          </c:val>
          <c:extLst>
            <c:ext xmlns:c16="http://schemas.microsoft.com/office/drawing/2014/chart" uri="{C3380CC4-5D6E-409C-BE32-E72D297353CC}">
              <c16:uniqueId val="{00000008-85B6-424C-84F7-477C7F4A1B6E}"/>
            </c:ext>
          </c:extLst>
        </c:ser>
        <c:ser>
          <c:idx val="10"/>
          <c:order val="10"/>
          <c:tx>
            <c:strRef>
              <c:f>'Aust-NA Transition Concept'!$Z$4</c:f>
              <c:strCache>
                <c:ptCount val="1"/>
                <c:pt idx="0">
                  <c:v>HFC-Mix</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Concept'!$Z$5:$Z$17</c:f>
              <c:numCache>
                <c:formatCode>0</c:formatCode>
                <c:ptCount val="13"/>
                <c:pt idx="0" formatCode="General">
                  <c:v>230</c:v>
                </c:pt>
                <c:pt idx="1">
                  <c:v>230</c:v>
                </c:pt>
                <c:pt idx="2">
                  <c:v>230</c:v>
                </c:pt>
                <c:pt idx="3">
                  <c:v>230</c:v>
                </c:pt>
                <c:pt idx="4">
                  <c:v>230</c:v>
                </c:pt>
                <c:pt idx="5">
                  <c:v>230</c:v>
                </c:pt>
                <c:pt idx="6">
                  <c:v>230</c:v>
                </c:pt>
                <c:pt idx="7">
                  <c:v>230</c:v>
                </c:pt>
                <c:pt idx="8">
                  <c:v>230</c:v>
                </c:pt>
                <c:pt idx="9">
                  <c:v>230</c:v>
                </c:pt>
                <c:pt idx="10">
                  <c:v>230</c:v>
                </c:pt>
                <c:pt idx="11">
                  <c:v>230</c:v>
                </c:pt>
                <c:pt idx="12">
                  <c:v>230</c:v>
                </c:pt>
              </c:numCache>
            </c:numRef>
          </c:val>
          <c:extLst>
            <c:ext xmlns:c16="http://schemas.microsoft.com/office/drawing/2014/chart" uri="{C3380CC4-5D6E-409C-BE32-E72D297353CC}">
              <c16:uniqueId val="{00000009-85B6-424C-84F7-477C7F4A1B6E}"/>
            </c:ext>
          </c:extLst>
        </c:ser>
        <c:ser>
          <c:idx val="11"/>
          <c:order val="11"/>
          <c:tx>
            <c:strRef>
              <c:f>'Aust-NA Transition Concept'!$AA$4</c:f>
              <c:strCache>
                <c:ptCount val="1"/>
                <c:pt idx="0">
                  <c:v>GWP &lt;2150</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Concept'!$AA$5:$AA$17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85B6-424C-84F7-477C7F4A1B6E}"/>
            </c:ext>
          </c:extLst>
        </c:ser>
        <c:ser>
          <c:idx val="12"/>
          <c:order val="12"/>
          <c:tx>
            <c:strRef>
              <c:f>'Aust-NA Transition Concept'!#REF!</c:f>
              <c:strCache>
                <c:ptCount val="1"/>
                <c:pt idx="0">
                  <c:v>#REF!</c:v>
                </c:pt>
              </c:strCache>
            </c:strRef>
          </c:tx>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Concept'!#REF!</c:f>
              <c:numCache>
                <c:formatCode>General</c:formatCode>
                <c:ptCount val="1"/>
                <c:pt idx="0">
                  <c:v>1</c:v>
                </c:pt>
              </c:numCache>
            </c:numRef>
          </c:val>
          <c:extLst>
            <c:ext xmlns:c16="http://schemas.microsoft.com/office/drawing/2014/chart" uri="{C3380CC4-5D6E-409C-BE32-E72D297353CC}">
              <c16:uniqueId val="{0000000B-85B6-424C-84F7-477C7F4A1B6E}"/>
            </c:ext>
          </c:extLst>
        </c:ser>
        <c:ser>
          <c:idx val="13"/>
          <c:order val="13"/>
          <c:tx>
            <c:strRef>
              <c:f>'Aust-NA Transition Concept'!$AB$4</c:f>
              <c:strCache>
                <c:ptCount val="1"/>
                <c:pt idx="0">
                  <c:v>GWP &lt;1000</c:v>
                </c:pt>
              </c:strCache>
            </c:strRef>
          </c:tx>
          <c:spPr>
            <a:ln w="25400">
              <a:noFill/>
            </a:ln>
          </c:spPr>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Concept'!$AB$5:$AB$17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C-85B6-424C-84F7-477C7F4A1B6E}"/>
            </c:ext>
          </c:extLst>
        </c:ser>
        <c:ser>
          <c:idx val="14"/>
          <c:order val="14"/>
          <c:tx>
            <c:strRef>
              <c:f>'Aust-NA Transition Concept'!$AC$4</c:f>
              <c:strCache>
                <c:ptCount val="1"/>
                <c:pt idx="0">
                  <c:v>GWP &lt;10</c:v>
                </c:pt>
              </c:strCache>
            </c:strRef>
          </c:tx>
          <c:spPr>
            <a:ln w="25400">
              <a:noFill/>
            </a:ln>
          </c:spPr>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Concept'!$AC$5:$AC$17</c:f>
              <c:numCache>
                <c:formatCode>0</c:formatCode>
                <c:ptCount val="13"/>
                <c:pt idx="0" formatCode="General">
                  <c:v>0</c:v>
                </c:pt>
                <c:pt idx="1">
                  <c:v>268.34999999999991</c:v>
                </c:pt>
                <c:pt idx="2">
                  <c:v>527.49150000000009</c:v>
                </c:pt>
                <c:pt idx="3">
                  <c:v>721.67981500000042</c:v>
                </c:pt>
                <c:pt idx="4">
                  <c:v>889.48559097500038</c:v>
                </c:pt>
                <c:pt idx="5">
                  <c:v>1033.0309769853752</c:v>
                </c:pt>
                <c:pt idx="6">
                  <c:v>1160.8718536942497</c:v>
                </c:pt>
                <c:pt idx="7">
                  <c:v>1277.6654643325805</c:v>
                </c:pt>
                <c:pt idx="8">
                  <c:v>1393.6743242813927</c:v>
                </c:pt>
                <c:pt idx="9">
                  <c:v>1501.3479460060953</c:v>
                </c:pt>
                <c:pt idx="10">
                  <c:v>1599.5269450140258</c:v>
                </c:pt>
                <c:pt idx="11">
                  <c:v>1691.209423327768</c:v>
                </c:pt>
                <c:pt idx="12">
                  <c:v>1766.6249431138613</c:v>
                </c:pt>
              </c:numCache>
            </c:numRef>
          </c:val>
          <c:extLst>
            <c:ext xmlns:c16="http://schemas.microsoft.com/office/drawing/2014/chart" uri="{C3380CC4-5D6E-409C-BE32-E72D297353CC}">
              <c16:uniqueId val="{0000000D-85B6-424C-84F7-477C7F4A1B6E}"/>
            </c:ext>
          </c:extLst>
        </c:ser>
        <c:dLbls>
          <c:showLegendKey val="0"/>
          <c:showVal val="0"/>
          <c:showCatName val="0"/>
          <c:showSerName val="0"/>
          <c:showPercent val="0"/>
          <c:showBubbleSize val="0"/>
        </c:dLbls>
        <c:axId val="1785440352"/>
        <c:axId val="1785443104"/>
      </c:areaChart>
      <c:lineChart>
        <c:grouping val="standard"/>
        <c:varyColors val="0"/>
        <c:ser>
          <c:idx val="0"/>
          <c:order val="0"/>
          <c:tx>
            <c:strRef>
              <c:f>'Aust-NA Transition Concept'!$R$4</c:f>
              <c:strCache>
                <c:ptCount val="1"/>
                <c:pt idx="0">
                  <c:v>Baseline</c:v>
                </c:pt>
              </c:strCache>
            </c:strRef>
          </c:tx>
          <c:marker>
            <c:symbol val="none"/>
          </c:marker>
          <c:cat>
            <c:numRef>
              <c:f>'Aust-NA Transition Concept'!$Q$5:$Q$17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Concept'!$R$5:$R$17</c:f>
              <c:numCache>
                <c:formatCode>General</c:formatCode>
                <c:ptCount val="13"/>
                <c:pt idx="0">
                  <c:v>4639</c:v>
                </c:pt>
                <c:pt idx="1">
                  <c:v>4639</c:v>
                </c:pt>
                <c:pt idx="2">
                  <c:v>4639</c:v>
                </c:pt>
                <c:pt idx="3">
                  <c:v>4639</c:v>
                </c:pt>
                <c:pt idx="4">
                  <c:v>4639</c:v>
                </c:pt>
                <c:pt idx="5">
                  <c:v>4639</c:v>
                </c:pt>
                <c:pt idx="6">
                  <c:v>4639</c:v>
                </c:pt>
                <c:pt idx="7">
                  <c:v>4639</c:v>
                </c:pt>
                <c:pt idx="8">
                  <c:v>4639</c:v>
                </c:pt>
                <c:pt idx="9">
                  <c:v>4639</c:v>
                </c:pt>
                <c:pt idx="10">
                  <c:v>4639</c:v>
                </c:pt>
                <c:pt idx="11">
                  <c:v>4639</c:v>
                </c:pt>
                <c:pt idx="12">
                  <c:v>4639</c:v>
                </c:pt>
              </c:numCache>
            </c:numRef>
          </c:val>
          <c:smooth val="0"/>
          <c:extLst>
            <c:ext xmlns:c16="http://schemas.microsoft.com/office/drawing/2014/chart" uri="{C3380CC4-5D6E-409C-BE32-E72D297353CC}">
              <c16:uniqueId val="{0000000E-85B6-424C-84F7-477C7F4A1B6E}"/>
            </c:ext>
          </c:extLst>
        </c:ser>
        <c:dLbls>
          <c:showLegendKey val="0"/>
          <c:showVal val="0"/>
          <c:showCatName val="0"/>
          <c:showSerName val="0"/>
          <c:showPercent val="0"/>
          <c:showBubbleSize val="0"/>
        </c:dLbls>
        <c:marker val="1"/>
        <c:smooth val="0"/>
        <c:axId val="1785448064"/>
        <c:axId val="1785445584"/>
      </c:lineChart>
      <c:catAx>
        <c:axId val="1785440352"/>
        <c:scaling>
          <c:orientation val="minMax"/>
        </c:scaling>
        <c:delete val="0"/>
        <c:axPos val="b"/>
        <c:numFmt formatCode="General" sourceLinked="1"/>
        <c:majorTickMark val="out"/>
        <c:minorTickMark val="none"/>
        <c:tickLblPos val="nextTo"/>
        <c:crossAx val="1785443104"/>
        <c:crosses val="autoZero"/>
        <c:auto val="1"/>
        <c:lblAlgn val="ctr"/>
        <c:lblOffset val="100"/>
        <c:noMultiLvlLbl val="0"/>
      </c:catAx>
      <c:valAx>
        <c:axId val="1785443104"/>
        <c:scaling>
          <c:orientation val="minMax"/>
        </c:scaling>
        <c:delete val="0"/>
        <c:axPos val="l"/>
        <c:majorGridlines/>
        <c:numFmt formatCode="General" sourceLinked="1"/>
        <c:majorTickMark val="out"/>
        <c:minorTickMark val="none"/>
        <c:tickLblPos val="nextTo"/>
        <c:crossAx val="1785440352"/>
        <c:crosses val="autoZero"/>
        <c:crossBetween val="midCat"/>
      </c:valAx>
      <c:valAx>
        <c:axId val="1785445584"/>
        <c:scaling>
          <c:orientation val="minMax"/>
        </c:scaling>
        <c:delete val="0"/>
        <c:axPos val="r"/>
        <c:numFmt formatCode="General" sourceLinked="1"/>
        <c:majorTickMark val="out"/>
        <c:minorTickMark val="none"/>
        <c:tickLblPos val="nextTo"/>
        <c:crossAx val="1785448064"/>
        <c:crosses val="max"/>
        <c:crossBetween val="between"/>
      </c:valAx>
      <c:catAx>
        <c:axId val="1785448064"/>
        <c:scaling>
          <c:orientation val="minMax"/>
        </c:scaling>
        <c:delete val="1"/>
        <c:axPos val="b"/>
        <c:numFmt formatCode="General" sourceLinked="1"/>
        <c:majorTickMark val="out"/>
        <c:minorTickMark val="none"/>
        <c:tickLblPos val="nextTo"/>
        <c:crossAx val="1785445584"/>
        <c:crosses val="autoZero"/>
        <c:auto val="1"/>
        <c:lblAlgn val="ctr"/>
        <c:lblOffset val="100"/>
        <c:noMultiLvlLbl val="0"/>
      </c:catAx>
    </c:plotArea>
    <c:legend>
      <c:legendPos val="r"/>
      <c:legendEntry>
        <c:idx val="2"/>
        <c:delete val="1"/>
      </c:legendEntry>
      <c:legendEntry>
        <c:idx val="8"/>
        <c:delete val="1"/>
      </c:legendEntry>
      <c:legendEntry>
        <c:idx val="9"/>
        <c:delete val="1"/>
      </c:legendEntry>
      <c:overlay val="0"/>
    </c:legend>
    <c:plotVisOnly val="1"/>
    <c:dispBlanksAs val="zero"/>
    <c:showDLblsOverMax val="0"/>
  </c:chart>
  <c:printSettings>
    <c:headerFooter/>
    <c:pageMargins b="1" l="0.75" r="0.75"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areaChart>
        <c:grouping val="stacked"/>
        <c:varyColors val="0"/>
        <c:ser>
          <c:idx val="7"/>
          <c:order val="1"/>
          <c:tx>
            <c:strRef>
              <c:f>'Aust-NA Transition Concept'!$N$4</c:f>
              <c:strCache>
                <c:ptCount val="1"/>
                <c:pt idx="0">
                  <c:v>Other</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Concept'!$N$5:$N$17</c:f>
              <c:numCache>
                <c:formatCode>0.00</c:formatCode>
                <c:ptCount val="13"/>
                <c:pt idx="0">
                  <c:v>7.7729000000000006E-2</c:v>
                </c:pt>
                <c:pt idx="1">
                  <c:v>7.4619840000000007E-2</c:v>
                </c:pt>
                <c:pt idx="2">
                  <c:v>7.1635046399999999E-2</c:v>
                </c:pt>
                <c:pt idx="3">
                  <c:v>6.8769644544000003E-2</c:v>
                </c:pt>
                <c:pt idx="4">
                  <c:v>6.6018858762240007E-2</c:v>
                </c:pt>
                <c:pt idx="5">
                  <c:v>6.3378104411750402E-2</c:v>
                </c:pt>
                <c:pt idx="6">
                  <c:v>6.0842980235280383E-2</c:v>
                </c:pt>
                <c:pt idx="7">
                  <c:v>5.8409261025869165E-2</c:v>
                </c:pt>
                <c:pt idx="8">
                  <c:v>5.6072890584834396E-2</c:v>
                </c:pt>
                <c:pt idx="9">
                  <c:v>5.382997496144102E-2</c:v>
                </c:pt>
                <c:pt idx="10">
                  <c:v>5.1676775962983375E-2</c:v>
                </c:pt>
                <c:pt idx="11">
                  <c:v>4.9609704924464038E-2</c:v>
                </c:pt>
                <c:pt idx="12">
                  <c:v>4.7625316727485476E-2</c:v>
                </c:pt>
              </c:numCache>
            </c:numRef>
          </c:val>
          <c:extLst>
            <c:ext xmlns:c16="http://schemas.microsoft.com/office/drawing/2014/chart" uri="{C3380CC4-5D6E-409C-BE32-E72D297353CC}">
              <c16:uniqueId val="{00000000-8405-4804-ACC8-3DA212F19169}"/>
            </c:ext>
          </c:extLst>
        </c:ser>
        <c:ser>
          <c:idx val="6"/>
          <c:order val="2"/>
          <c:tx>
            <c:strRef>
              <c:f>'Aust-NA Transition Concept'!$M$4</c:f>
              <c:strCache>
                <c:ptCount val="1"/>
                <c:pt idx="0">
                  <c:v>FP</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Concept'!$M$5:$M$17</c:f>
              <c:numCache>
                <c:formatCode>0.00</c:formatCode>
                <c:ptCount val="13"/>
                <c:pt idx="0">
                  <c:v>0.31091600000000003</c:v>
                </c:pt>
                <c:pt idx="1">
                  <c:v>0.27982440000000003</c:v>
                </c:pt>
                <c:pt idx="2">
                  <c:v>0.25184196000000003</c:v>
                </c:pt>
                <c:pt idx="3">
                  <c:v>0.22665776400000004</c:v>
                </c:pt>
                <c:pt idx="4">
                  <c:v>0.20399198760000004</c:v>
                </c:pt>
                <c:pt idx="5">
                  <c:v>0.18359278884000005</c:v>
                </c:pt>
                <c:pt idx="6">
                  <c:v>0.16523350995600006</c:v>
                </c:pt>
                <c:pt idx="7">
                  <c:v>0.14871015896040005</c:v>
                </c:pt>
                <c:pt idx="8">
                  <c:v>0.13383914306436004</c:v>
                </c:pt>
                <c:pt idx="9">
                  <c:v>0.12045522875792404</c:v>
                </c:pt>
                <c:pt idx="10">
                  <c:v>0.10840970588213164</c:v>
                </c:pt>
                <c:pt idx="11">
                  <c:v>9.7568735293918477E-2</c:v>
                </c:pt>
                <c:pt idx="12">
                  <c:v>8.7811861764526628E-2</c:v>
                </c:pt>
              </c:numCache>
            </c:numRef>
          </c:val>
          <c:extLst>
            <c:ext xmlns:c16="http://schemas.microsoft.com/office/drawing/2014/chart" uri="{C3380CC4-5D6E-409C-BE32-E72D297353CC}">
              <c16:uniqueId val="{00000001-8405-4804-ACC8-3DA212F19169}"/>
            </c:ext>
          </c:extLst>
        </c:ser>
        <c:ser>
          <c:idx val="5"/>
          <c:order val="3"/>
          <c:tx>
            <c:strRef>
              <c:f>'Aust-NA Transition Concept'!$L$4</c:f>
              <c:strCache>
                <c:ptCount val="1"/>
                <c:pt idx="0">
                  <c:v>Fm</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Concept'!$L$5:$L$17</c:f>
              <c:numCache>
                <c:formatCode>0.00</c:formatCode>
                <c:ptCount val="13"/>
                <c:pt idx="0">
                  <c:v>7.7729000000000006E-2</c:v>
                </c:pt>
                <c:pt idx="1">
                  <c:v>7.2287970000000007E-2</c:v>
                </c:pt>
                <c:pt idx="2">
                  <c:v>6.7227812100000006E-2</c:v>
                </c:pt>
                <c:pt idx="3">
                  <c:v>6.2521865253000006E-2</c:v>
                </c:pt>
                <c:pt idx="4">
                  <c:v>5.8145334685290005E-2</c:v>
                </c:pt>
                <c:pt idx="5">
                  <c:v>5.4075161257319711E-2</c:v>
                </c:pt>
                <c:pt idx="6">
                  <c:v>5.0289899969307335E-2</c:v>
                </c:pt>
                <c:pt idx="7">
                  <c:v>4.6769606971455824E-2</c:v>
                </c:pt>
                <c:pt idx="8">
                  <c:v>4.3495734483453917E-2</c:v>
                </c:pt>
                <c:pt idx="9">
                  <c:v>4.0451033069612147E-2</c:v>
                </c:pt>
                <c:pt idx="10">
                  <c:v>3.7619460754739299E-2</c:v>
                </c:pt>
                <c:pt idx="11">
                  <c:v>3.498609850190755E-2</c:v>
                </c:pt>
                <c:pt idx="12">
                  <c:v>3.2537071606774021E-2</c:v>
                </c:pt>
              </c:numCache>
            </c:numRef>
          </c:val>
          <c:extLst>
            <c:ext xmlns:c16="http://schemas.microsoft.com/office/drawing/2014/chart" uri="{C3380CC4-5D6E-409C-BE32-E72D297353CC}">
              <c16:uniqueId val="{00000002-8405-4804-ACC8-3DA212F19169}"/>
            </c:ext>
          </c:extLst>
        </c:ser>
        <c:ser>
          <c:idx val="4"/>
          <c:order val="4"/>
          <c:tx>
            <c:strRef>
              <c:f>'Aust-NA Transition Concept'!$K$4</c:f>
              <c:strCache>
                <c:ptCount val="1"/>
                <c:pt idx="0">
                  <c:v>MAC</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Concept'!$K$5:$K$17</c:f>
              <c:numCache>
                <c:formatCode>0.00</c:formatCode>
                <c:ptCount val="13"/>
                <c:pt idx="0">
                  <c:v>2.3318699999999999</c:v>
                </c:pt>
                <c:pt idx="1">
                  <c:v>2.2619138999999997</c:v>
                </c:pt>
                <c:pt idx="2">
                  <c:v>2.1940564829999998</c:v>
                </c:pt>
                <c:pt idx="3">
                  <c:v>2.1282347885099999</c:v>
                </c:pt>
                <c:pt idx="4">
                  <c:v>2.0643877448546997</c:v>
                </c:pt>
                <c:pt idx="5">
                  <c:v>2.0024561125090585</c:v>
                </c:pt>
                <c:pt idx="6">
                  <c:v>1.9423824291337868</c:v>
                </c:pt>
                <c:pt idx="7">
                  <c:v>1.8841109562597731</c:v>
                </c:pt>
                <c:pt idx="8">
                  <c:v>1.8275876275719798</c:v>
                </c:pt>
                <c:pt idx="9">
                  <c:v>1.7727599987448204</c:v>
                </c:pt>
                <c:pt idx="10">
                  <c:v>1.7195771987824757</c:v>
                </c:pt>
                <c:pt idx="11">
                  <c:v>1.6679898828190014</c:v>
                </c:pt>
                <c:pt idx="12">
                  <c:v>1.6179501863344312</c:v>
                </c:pt>
              </c:numCache>
            </c:numRef>
          </c:val>
          <c:extLst>
            <c:ext xmlns:c16="http://schemas.microsoft.com/office/drawing/2014/chart" uri="{C3380CC4-5D6E-409C-BE32-E72D297353CC}">
              <c16:uniqueId val="{00000003-8405-4804-ACC8-3DA212F19169}"/>
            </c:ext>
          </c:extLst>
        </c:ser>
        <c:ser>
          <c:idx val="3"/>
          <c:order val="5"/>
          <c:tx>
            <c:strRef>
              <c:f>'Aust-NA Transition Concept'!$J$4</c:f>
              <c:strCache>
                <c:ptCount val="1"/>
                <c:pt idx="0">
                  <c:v>AC</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Concept'!$J$5:$J$17</c:f>
              <c:numCache>
                <c:formatCode>0.00</c:formatCode>
                <c:ptCount val="13"/>
                <c:pt idx="0">
                  <c:v>3.1868889999999999</c:v>
                </c:pt>
                <c:pt idx="1">
                  <c:v>3.12315122</c:v>
                </c:pt>
                <c:pt idx="2">
                  <c:v>3.0606881956</c:v>
                </c:pt>
                <c:pt idx="3">
                  <c:v>2.9994744316880002</c:v>
                </c:pt>
                <c:pt idx="4">
                  <c:v>2.9394849430542402</c:v>
                </c:pt>
                <c:pt idx="5">
                  <c:v>2.8806952441931553</c:v>
                </c:pt>
                <c:pt idx="6">
                  <c:v>2.8230813393092919</c:v>
                </c:pt>
                <c:pt idx="7">
                  <c:v>2.7666197125231062</c:v>
                </c:pt>
                <c:pt idx="8">
                  <c:v>2.7112873182726442</c:v>
                </c:pt>
                <c:pt idx="9">
                  <c:v>2.6570615719071915</c:v>
                </c:pt>
                <c:pt idx="10">
                  <c:v>2.6039203404690476</c:v>
                </c:pt>
                <c:pt idx="11">
                  <c:v>2.5518419336596665</c:v>
                </c:pt>
                <c:pt idx="12">
                  <c:v>2.5008050949864731</c:v>
                </c:pt>
              </c:numCache>
            </c:numRef>
          </c:val>
          <c:extLst>
            <c:ext xmlns:c16="http://schemas.microsoft.com/office/drawing/2014/chart" uri="{C3380CC4-5D6E-409C-BE32-E72D297353CC}">
              <c16:uniqueId val="{00000004-8405-4804-ACC8-3DA212F19169}"/>
            </c:ext>
          </c:extLst>
        </c:ser>
        <c:ser>
          <c:idx val="2"/>
          <c:order val="6"/>
          <c:tx>
            <c:strRef>
              <c:f>'Aust-NA Transition Concept'!$I$4</c:f>
              <c:strCache>
                <c:ptCount val="1"/>
                <c:pt idx="0">
                  <c:v>RCFC</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Concept'!$I$5:$I$17</c:f>
              <c:numCache>
                <c:formatCode>0.00</c:formatCode>
                <c:ptCount val="13"/>
                <c:pt idx="0">
                  <c:v>1.7100379999999999</c:v>
                </c:pt>
                <c:pt idx="1">
                  <c:v>1.6416364799999998</c:v>
                </c:pt>
                <c:pt idx="2">
                  <c:v>1.5759710207999997</c:v>
                </c:pt>
                <c:pt idx="3">
                  <c:v>1.5129321799679998</c:v>
                </c:pt>
                <c:pt idx="4">
                  <c:v>1.4524148927692797</c:v>
                </c:pt>
                <c:pt idx="5">
                  <c:v>1.3943182970585084</c:v>
                </c:pt>
                <c:pt idx="6">
                  <c:v>1.338545565176168</c:v>
                </c:pt>
                <c:pt idx="7">
                  <c:v>1.2850037425691212</c:v>
                </c:pt>
                <c:pt idx="8">
                  <c:v>1.2336035928663562</c:v>
                </c:pt>
                <c:pt idx="9">
                  <c:v>1.184259449151702</c:v>
                </c:pt>
                <c:pt idx="10">
                  <c:v>1.1368890711856339</c:v>
                </c:pt>
                <c:pt idx="11">
                  <c:v>1.0914135083382084</c:v>
                </c:pt>
                <c:pt idx="12">
                  <c:v>1.0477569680046801</c:v>
                </c:pt>
              </c:numCache>
            </c:numRef>
          </c:val>
          <c:extLst>
            <c:ext xmlns:c16="http://schemas.microsoft.com/office/drawing/2014/chart" uri="{C3380CC4-5D6E-409C-BE32-E72D297353CC}">
              <c16:uniqueId val="{00000005-8405-4804-ACC8-3DA212F19169}"/>
            </c:ext>
          </c:extLst>
        </c:ser>
        <c:ser>
          <c:idx val="1"/>
          <c:order val="7"/>
          <c:tx>
            <c:strRef>
              <c:f>'Aust-NA Transition Concept'!$H$4</c:f>
              <c:strCache>
                <c:ptCount val="1"/>
                <c:pt idx="0">
                  <c:v>DR</c:v>
                </c:pt>
              </c:strCache>
            </c:strRef>
          </c:tx>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Concept'!$H$5:$H$17</c:f>
              <c:numCache>
                <c:formatCode>0.00</c:formatCode>
                <c:ptCount val="13"/>
                <c:pt idx="0">
                  <c:v>7.7729000000000006E-2</c:v>
                </c:pt>
                <c:pt idx="1">
                  <c:v>7.3842550000000007E-2</c:v>
                </c:pt>
                <c:pt idx="2">
                  <c:v>7.0150422500000004E-2</c:v>
                </c:pt>
                <c:pt idx="3">
                  <c:v>6.6642901374999994E-2</c:v>
                </c:pt>
                <c:pt idx="4">
                  <c:v>6.3310756306249993E-2</c:v>
                </c:pt>
                <c:pt idx="5">
                  <c:v>6.0145218490937492E-2</c:v>
                </c:pt>
                <c:pt idx="6">
                  <c:v>5.7137957566390618E-2</c:v>
                </c:pt>
                <c:pt idx="7">
                  <c:v>5.4281059688071086E-2</c:v>
                </c:pt>
                <c:pt idx="8">
                  <c:v>5.1567006703667533E-2</c:v>
                </c:pt>
                <c:pt idx="9">
                  <c:v>4.8988656368484151E-2</c:v>
                </c:pt>
                <c:pt idx="10">
                  <c:v>4.653922355005994E-2</c:v>
                </c:pt>
                <c:pt idx="11">
                  <c:v>4.4212262372556939E-2</c:v>
                </c:pt>
                <c:pt idx="12">
                  <c:v>4.2001649253929088E-2</c:v>
                </c:pt>
              </c:numCache>
            </c:numRef>
          </c:val>
          <c:extLst>
            <c:ext xmlns:c16="http://schemas.microsoft.com/office/drawing/2014/chart" uri="{C3380CC4-5D6E-409C-BE32-E72D297353CC}">
              <c16:uniqueId val="{00000006-8405-4804-ACC8-3DA212F19169}"/>
            </c:ext>
          </c:extLst>
        </c:ser>
        <c:dLbls>
          <c:showLegendKey val="0"/>
          <c:showVal val="0"/>
          <c:showCatName val="0"/>
          <c:showSerName val="0"/>
          <c:showPercent val="0"/>
          <c:showBubbleSize val="0"/>
        </c:dLbls>
        <c:axId val="1785493664"/>
        <c:axId val="1785496928"/>
      </c:areaChart>
      <c:barChart>
        <c:barDir val="col"/>
        <c:grouping val="stacked"/>
        <c:varyColors val="0"/>
        <c:ser>
          <c:idx val="0"/>
          <c:order val="0"/>
          <c:tx>
            <c:strRef>
              <c:f>'Aust-NA Transition Concept'!$G$4</c:f>
              <c:strCache>
                <c:ptCount val="1"/>
                <c:pt idx="0">
                  <c:v>Baseline</c:v>
                </c:pt>
              </c:strCache>
            </c:strRef>
          </c:tx>
          <c:spPr>
            <a:solidFill>
              <a:schemeClr val="accent5">
                <a:lumMod val="75000"/>
                <a:alpha val="21000"/>
              </a:schemeClr>
            </a:solidFill>
            <a:ln>
              <a:solidFill>
                <a:schemeClr val="accent5"/>
              </a:solidFill>
            </a:ln>
          </c:spPr>
          <c:invertIfNegative val="0"/>
          <c:cat>
            <c:numRef>
              <c:f>'Aust-NA Transition Concept'!$F$5:$F$17</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'Aust-NA Transition Concept'!$G$5:$G$17</c:f>
              <c:numCache>
                <c:formatCode>0.00</c:formatCode>
                <c:ptCount val="13"/>
                <c:pt idx="0">
                  <c:v>9.9549100243663506</c:v>
                </c:pt>
                <c:pt idx="1">
                  <c:v>9.9549100243663506</c:v>
                </c:pt>
                <c:pt idx="2">
                  <c:v>9.9549100243663506</c:v>
                </c:pt>
                <c:pt idx="3">
                  <c:v>8.9594190219297154</c:v>
                </c:pt>
                <c:pt idx="4">
                  <c:v>8.9594190219297154</c:v>
                </c:pt>
                <c:pt idx="5">
                  <c:v>8.9594190219297154</c:v>
                </c:pt>
                <c:pt idx="6">
                  <c:v>8.9594190219297154</c:v>
                </c:pt>
                <c:pt idx="7">
                  <c:v>8.9594190219297154</c:v>
                </c:pt>
                <c:pt idx="8">
                  <c:v>8.9594190219297154</c:v>
                </c:pt>
                <c:pt idx="9">
                  <c:v>8.9594190219297154</c:v>
                </c:pt>
                <c:pt idx="10">
                  <c:v>6.4706915158381282</c:v>
                </c:pt>
                <c:pt idx="11">
                  <c:v>6.4706915158381282</c:v>
                </c:pt>
                <c:pt idx="12">
                  <c:v>6.4706915158381282</c:v>
                </c:pt>
              </c:numCache>
            </c:numRef>
          </c:val>
          <c:extLst>
            <c:ext xmlns:c16="http://schemas.microsoft.com/office/drawing/2014/chart" uri="{C3380CC4-5D6E-409C-BE32-E72D297353CC}">
              <c16:uniqueId val="{00000007-8405-4804-ACC8-3DA212F19169}"/>
            </c:ext>
          </c:extLst>
        </c:ser>
        <c:dLbls>
          <c:showLegendKey val="0"/>
          <c:showVal val="0"/>
          <c:showCatName val="0"/>
          <c:showSerName val="0"/>
          <c:showPercent val="0"/>
          <c:showBubbleSize val="0"/>
        </c:dLbls>
        <c:gapWidth val="0"/>
        <c:overlap val="100"/>
        <c:axId val="1785503168"/>
        <c:axId val="1785500688"/>
      </c:barChart>
      <c:catAx>
        <c:axId val="1785493664"/>
        <c:scaling>
          <c:orientation val="minMax"/>
        </c:scaling>
        <c:delete val="0"/>
        <c:axPos val="b"/>
        <c:numFmt formatCode="General" sourceLinked="1"/>
        <c:majorTickMark val="out"/>
        <c:minorTickMark val="none"/>
        <c:tickLblPos val="nextTo"/>
        <c:crossAx val="1785496928"/>
        <c:crosses val="autoZero"/>
        <c:auto val="1"/>
        <c:lblAlgn val="ctr"/>
        <c:lblOffset val="100"/>
        <c:noMultiLvlLbl val="0"/>
      </c:catAx>
      <c:valAx>
        <c:axId val="1785496928"/>
        <c:scaling>
          <c:orientation val="minMax"/>
          <c:max val="12"/>
        </c:scaling>
        <c:delete val="0"/>
        <c:axPos val="l"/>
        <c:majorGridlines/>
        <c:title>
          <c:tx>
            <c:rich>
              <a:bodyPr rot="-5400000" vert="horz"/>
              <a:lstStyle/>
              <a:p>
                <a:pPr>
                  <a:defRPr/>
                </a:pPr>
                <a:r>
                  <a:rPr lang="en-US"/>
                  <a:t>Emissions (Mt CO2e)</a:t>
                </a:r>
              </a:p>
            </c:rich>
          </c:tx>
          <c:overlay val="0"/>
        </c:title>
        <c:numFmt formatCode="0.00" sourceLinked="1"/>
        <c:majorTickMark val="out"/>
        <c:minorTickMark val="none"/>
        <c:tickLblPos val="nextTo"/>
        <c:crossAx val="1785493664"/>
        <c:crosses val="autoZero"/>
        <c:crossBetween val="between"/>
      </c:valAx>
      <c:valAx>
        <c:axId val="1785500688"/>
        <c:scaling>
          <c:orientation val="minMax"/>
        </c:scaling>
        <c:delete val="0"/>
        <c:axPos val="r"/>
        <c:numFmt formatCode="0.00" sourceLinked="1"/>
        <c:majorTickMark val="out"/>
        <c:minorTickMark val="none"/>
        <c:tickLblPos val="nextTo"/>
        <c:crossAx val="1785503168"/>
        <c:crosses val="max"/>
        <c:crossBetween val="between"/>
      </c:valAx>
      <c:catAx>
        <c:axId val="1785503168"/>
        <c:scaling>
          <c:orientation val="minMax"/>
        </c:scaling>
        <c:delete val="1"/>
        <c:axPos val="b"/>
        <c:numFmt formatCode="General" sourceLinked="1"/>
        <c:majorTickMark val="out"/>
        <c:minorTickMark val="none"/>
        <c:tickLblPos val="nextTo"/>
        <c:crossAx val="1785500688"/>
        <c:crosses val="autoZero"/>
        <c:auto val="1"/>
        <c:lblAlgn val="ctr"/>
        <c:lblOffset val="100"/>
        <c:noMultiLvlLbl val="0"/>
      </c:catAx>
    </c:plotArea>
    <c:legend>
      <c:legendPos val="r"/>
      <c:overlay val="0"/>
    </c:legend>
    <c:plotVisOnly val="1"/>
    <c:dispBlanksAs val="zero"/>
    <c:showDLblsOverMax val="0"/>
  </c:chart>
  <c:printSettings>
    <c:headerFooter/>
    <c:pageMargins b="1" l="0.75" r="0.7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'Aust-NA Proposal'!$G$3</c:f>
              <c:strCache>
                <c:ptCount val="1"/>
                <c:pt idx="0">
                  <c:v>Cumulative</c:v>
                </c:pt>
              </c:strCache>
            </c:strRef>
          </c:tx>
          <c:marker>
            <c:symbol val="none"/>
          </c:marker>
          <c:dPt>
            <c:idx val="7"/>
            <c:marker>
              <c:symbol val="square"/>
              <c:size val="5"/>
            </c:marker>
            <c:bubble3D val="0"/>
            <c:extLst>
              <c:ext xmlns:c16="http://schemas.microsoft.com/office/drawing/2014/chart" uri="{C3380CC4-5D6E-409C-BE32-E72D297353CC}">
                <c16:uniqueId val="{00000000-8BDB-4A14-8205-3C309B426A6F}"/>
              </c:ext>
            </c:extLst>
          </c:dPt>
          <c:dPt>
            <c:idx val="17"/>
            <c:marker>
              <c:symbol val="square"/>
              <c:size val="5"/>
            </c:marker>
            <c:bubble3D val="0"/>
            <c:extLst>
              <c:ext xmlns:c16="http://schemas.microsoft.com/office/drawing/2014/chart" uri="{C3380CC4-5D6E-409C-BE32-E72D297353CC}">
                <c16:uniqueId val="{00000001-8BDB-4A14-8205-3C309B426A6F}"/>
              </c:ext>
            </c:extLst>
          </c:dPt>
          <c:dPt>
            <c:idx val="37"/>
            <c:marker>
              <c:symbol val="square"/>
              <c:size val="5"/>
            </c:marker>
            <c:bubble3D val="0"/>
            <c:extLst>
              <c:ext xmlns:c16="http://schemas.microsoft.com/office/drawing/2014/chart" uri="{C3380CC4-5D6E-409C-BE32-E72D297353CC}">
                <c16:uniqueId val="{00000002-8BDB-4A14-8205-3C309B426A6F}"/>
              </c:ext>
            </c:extLst>
          </c:dPt>
          <c:dLbls>
            <c:dLbl>
              <c:idx val="7"/>
              <c:layout>
                <c:manualLayout>
                  <c:x val="-2.7812113720642798E-2"/>
                  <c:y val="-5.5555920093321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DB-4A14-8205-3C309B426A6F}"/>
                </c:ext>
              </c:extLst>
            </c:dLbl>
            <c:dLbl>
              <c:idx val="17"/>
              <c:layout>
                <c:manualLayout>
                  <c:x val="-4.0173053152039499E-2"/>
                  <c:y val="-8.333333333333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DB-4A14-8205-3C309B426A6F}"/>
                </c:ext>
              </c:extLst>
            </c:dLbl>
            <c:dLbl>
              <c:idx val="37"/>
              <c:layout>
                <c:manualLayout>
                  <c:x val="-4.6353522867739099E-3"/>
                  <c:y val="-5.555555555555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DB-4A14-8205-3C309B426A6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'Aust-NA Proposal'!$C$5:$C$42</c:f>
              <c:numCache>
                <c:formatCode>General</c:formatCode>
                <c:ptCount val="3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pt idx="23">
                  <c:v>2036</c:v>
                </c:pt>
                <c:pt idx="24">
                  <c:v>2037</c:v>
                </c:pt>
                <c:pt idx="25">
                  <c:v>2038</c:v>
                </c:pt>
                <c:pt idx="26">
                  <c:v>2039</c:v>
                </c:pt>
                <c:pt idx="27">
                  <c:v>2040</c:v>
                </c:pt>
                <c:pt idx="28">
                  <c:v>2041</c:v>
                </c:pt>
                <c:pt idx="29">
                  <c:v>2042</c:v>
                </c:pt>
                <c:pt idx="30">
                  <c:v>2043</c:v>
                </c:pt>
                <c:pt idx="31">
                  <c:v>2044</c:v>
                </c:pt>
                <c:pt idx="32">
                  <c:v>2045</c:v>
                </c:pt>
                <c:pt idx="33">
                  <c:v>2046</c:v>
                </c:pt>
                <c:pt idx="34">
                  <c:v>2047</c:v>
                </c:pt>
                <c:pt idx="35">
                  <c:v>2048</c:v>
                </c:pt>
                <c:pt idx="36">
                  <c:v>2049</c:v>
                </c:pt>
                <c:pt idx="37">
                  <c:v>2050</c:v>
                </c:pt>
              </c:numCache>
            </c:numRef>
          </c:cat>
          <c:val>
            <c:numRef>
              <c:f>'Aust-NA Proposal'!$G$5:$G$42</c:f>
              <c:numCache>
                <c:formatCode>0.0</c:formatCode>
                <c:ptCount val="38"/>
                <c:pt idx="0">
                  <c:v>0</c:v>
                </c:pt>
                <c:pt idx="1">
                  <c:v>0</c:v>
                </c:pt>
                <c:pt idx="2">
                  <c:v>0</c:v>
                </c:pt>
                <c:pt idx="3">
                  <c:v>0.85373905725666643</c:v>
                </c:pt>
                <c:pt idx="4">
                  <c:v>1.7074781145133329</c:v>
                </c:pt>
                <c:pt idx="5">
                  <c:v>2.5612171717699992</c:v>
                </c:pt>
                <c:pt idx="6">
                  <c:v>3.4149562290266657</c:v>
                </c:pt>
                <c:pt idx="7">
                  <c:v>4.2686952862833323</c:v>
                </c:pt>
                <c:pt idx="8">
                  <c:v>5.1224343435399984</c:v>
                </c:pt>
                <c:pt idx="9">
                  <c:v>5.9761734007966645</c:v>
                </c:pt>
                <c:pt idx="10">
                  <c:v>8.9642601011949985</c:v>
                </c:pt>
                <c:pt idx="11">
                  <c:v>11.952346801593333</c:v>
                </c:pt>
                <c:pt idx="12">
                  <c:v>14.940433501991667</c:v>
                </c:pt>
                <c:pt idx="13">
                  <c:v>17.928520202390001</c:v>
                </c:pt>
                <c:pt idx="14">
                  <c:v>20.916606902788335</c:v>
                </c:pt>
                <c:pt idx="15">
                  <c:v>23.904693603186669</c:v>
                </c:pt>
                <c:pt idx="16">
                  <c:v>29.880867003983333</c:v>
                </c:pt>
                <c:pt idx="17">
                  <c:v>35.857040404780001</c:v>
                </c:pt>
                <c:pt idx="18">
                  <c:v>41.833213805576669</c:v>
                </c:pt>
                <c:pt idx="19">
                  <c:v>47.809387206373337</c:v>
                </c:pt>
                <c:pt idx="20">
                  <c:v>55.066169193055003</c:v>
                </c:pt>
                <c:pt idx="21">
                  <c:v>62.32295117973667</c:v>
                </c:pt>
                <c:pt idx="22">
                  <c:v>69.579733166418336</c:v>
                </c:pt>
                <c:pt idx="23">
                  <c:v>76.836515153100009</c:v>
                </c:pt>
                <c:pt idx="24">
                  <c:v>84.093297139781669</c:v>
                </c:pt>
                <c:pt idx="25">
                  <c:v>91.350079126463328</c:v>
                </c:pt>
                <c:pt idx="26">
                  <c:v>98.606861113144987</c:v>
                </c:pt>
                <c:pt idx="27">
                  <c:v>105.86364309982665</c:v>
                </c:pt>
                <c:pt idx="28">
                  <c:v>113.12042508650831</c:v>
                </c:pt>
                <c:pt idx="29">
                  <c:v>120.37720707318996</c:v>
                </c:pt>
                <c:pt idx="30">
                  <c:v>127.63398905987162</c:v>
                </c:pt>
                <c:pt idx="31">
                  <c:v>134.89077104655328</c:v>
                </c:pt>
                <c:pt idx="32">
                  <c:v>142.14755303323494</c:v>
                </c:pt>
                <c:pt idx="33">
                  <c:v>149.4043350199166</c:v>
                </c:pt>
                <c:pt idx="34">
                  <c:v>156.66111700659826</c:v>
                </c:pt>
                <c:pt idx="35">
                  <c:v>163.91789899327992</c:v>
                </c:pt>
                <c:pt idx="36">
                  <c:v>171.17468097996158</c:v>
                </c:pt>
                <c:pt idx="37">
                  <c:v>178.43146296664324</c:v>
                </c:pt>
              </c:numCache>
            </c:numRef>
          </c:val>
          <c:smooth val="0"/>
          <c:extLst>
            <c:ext xmlns:c16="http://schemas.microsoft.com/office/drawing/2014/chart" uri="{C3380CC4-5D6E-409C-BE32-E72D297353CC}">
              <c16:uniqueId val="{00000003-8BDB-4A14-8205-3C309B426A6F}"/>
            </c:ext>
          </c:extLst>
        </c:ser>
        <c:dLbls>
          <c:showLegendKey val="0"/>
          <c:showVal val="0"/>
          <c:showCatName val="0"/>
          <c:showSerName val="0"/>
          <c:showPercent val="0"/>
          <c:showBubbleSize val="0"/>
        </c:dLbls>
        <c:smooth val="0"/>
        <c:axId val="1785530016"/>
        <c:axId val="1785532768"/>
      </c:lineChart>
      <c:catAx>
        <c:axId val="1785530016"/>
        <c:scaling>
          <c:orientation val="minMax"/>
        </c:scaling>
        <c:delete val="0"/>
        <c:axPos val="b"/>
        <c:numFmt formatCode="General" sourceLinked="1"/>
        <c:majorTickMark val="out"/>
        <c:minorTickMark val="none"/>
        <c:tickLblPos val="nextTo"/>
        <c:crossAx val="1785532768"/>
        <c:crosses val="autoZero"/>
        <c:auto val="1"/>
        <c:lblAlgn val="ctr"/>
        <c:lblOffset val="100"/>
        <c:tickLblSkip val="7"/>
        <c:noMultiLvlLbl val="0"/>
      </c:catAx>
      <c:valAx>
        <c:axId val="1785532768"/>
        <c:scaling>
          <c:orientation val="minMax"/>
        </c:scaling>
        <c:delete val="0"/>
        <c:axPos val="l"/>
        <c:majorGridlines/>
        <c:title>
          <c:tx>
            <c:rich>
              <a:bodyPr rot="-5400000" vert="horz"/>
              <a:lstStyle/>
              <a:p>
                <a:pPr>
                  <a:defRPr sz="800"/>
                </a:pPr>
                <a:r>
                  <a:rPr lang="en-US" sz="800"/>
                  <a:t>Cumulative Emission reduction</a:t>
                </a:r>
                <a:r>
                  <a:rPr lang="en-US" sz="800" baseline="0"/>
                  <a:t> (Mt CO2e</a:t>
                </a:r>
                <a:r>
                  <a:rPr lang="en-US" sz="800"/>
                  <a:t>)</a:t>
                </a:r>
              </a:p>
            </c:rich>
          </c:tx>
          <c:overlay val="0"/>
        </c:title>
        <c:numFmt formatCode="0.0" sourceLinked="1"/>
        <c:majorTickMark val="out"/>
        <c:minorTickMark val="none"/>
        <c:tickLblPos val="nextTo"/>
        <c:crossAx val="1785530016"/>
        <c:crosses val="autoZero"/>
        <c:crossBetween val="between"/>
      </c:valAx>
    </c:plotArea>
    <c:plotVisOnly val="1"/>
    <c:dispBlanksAs val="gap"/>
    <c:showDLblsOverMax val="0"/>
  </c:chart>
  <c:printSettings>
    <c:headerFooter/>
    <c:pageMargins b="1" l="0.75" r="0.75" t="1" header="0.5" footer="0.5"/>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lineChart>
        <c:grouping val="standard"/>
        <c:varyColors val="0"/>
        <c:ser>
          <c:idx val="0"/>
          <c:order val="0"/>
          <c:tx>
            <c:strRef>
              <c:f>'Aust-NA Proposal'!$G$3</c:f>
              <c:strCache>
                <c:ptCount val="1"/>
                <c:pt idx="0">
                  <c:v>Cumulative</c:v>
                </c:pt>
              </c:strCache>
            </c:strRef>
          </c:tx>
          <c:marker>
            <c:symbol val="none"/>
          </c:marker>
          <c:dPt>
            <c:idx val="7"/>
            <c:marker>
              <c:symbol val="square"/>
              <c:size val="5"/>
            </c:marker>
            <c:bubble3D val="0"/>
            <c:extLst>
              <c:ext xmlns:c16="http://schemas.microsoft.com/office/drawing/2014/chart" uri="{C3380CC4-5D6E-409C-BE32-E72D297353CC}">
                <c16:uniqueId val="{00000000-6BE6-4E09-BCB2-0B9E3A6B270E}"/>
              </c:ext>
            </c:extLst>
          </c:dPt>
          <c:dPt>
            <c:idx val="17"/>
            <c:marker>
              <c:symbol val="square"/>
              <c:size val="5"/>
            </c:marker>
            <c:bubble3D val="0"/>
            <c:extLst>
              <c:ext xmlns:c16="http://schemas.microsoft.com/office/drawing/2014/chart" uri="{C3380CC4-5D6E-409C-BE32-E72D297353CC}">
                <c16:uniqueId val="{00000001-6BE6-4E09-BCB2-0B9E3A6B270E}"/>
              </c:ext>
            </c:extLst>
          </c:dPt>
          <c:dPt>
            <c:idx val="37"/>
            <c:marker>
              <c:symbol val="square"/>
              <c:size val="5"/>
            </c:marker>
            <c:bubble3D val="0"/>
            <c:extLst>
              <c:ext xmlns:c16="http://schemas.microsoft.com/office/drawing/2014/chart" uri="{C3380CC4-5D6E-409C-BE32-E72D297353CC}">
                <c16:uniqueId val="{00000002-6BE6-4E09-BCB2-0B9E3A6B270E}"/>
              </c:ext>
            </c:extLst>
          </c:dPt>
          <c:dLbls>
            <c:dLbl>
              <c:idx val="7"/>
              <c:layout>
                <c:manualLayout>
                  <c:x val="-2.7812113720642798E-2"/>
                  <c:y val="-5.55559200933216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BE6-4E09-BCB2-0B9E3A6B270E}"/>
                </c:ext>
              </c:extLst>
            </c:dLbl>
            <c:dLbl>
              <c:idx val="17"/>
              <c:layout>
                <c:manualLayout>
                  <c:x val="-4.0173053152039499E-2"/>
                  <c:y val="-8.333333333333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BE6-4E09-BCB2-0B9E3A6B270E}"/>
                </c:ext>
              </c:extLst>
            </c:dLbl>
            <c:dLbl>
              <c:idx val="37"/>
              <c:layout>
                <c:manualLayout>
                  <c:x val="-4.6353522867739099E-3"/>
                  <c:y val="-5.55555555555554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BE6-4E09-BCB2-0B9E3A6B270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'Aust-NA Proposal'!$C$47:$C$84</c:f>
              <c:numCache>
                <c:formatCode>General</c:formatCode>
                <c:ptCount val="38"/>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pt idx="13">
                  <c:v>2026</c:v>
                </c:pt>
                <c:pt idx="14">
                  <c:v>2027</c:v>
                </c:pt>
                <c:pt idx="15">
                  <c:v>2028</c:v>
                </c:pt>
                <c:pt idx="16">
                  <c:v>2029</c:v>
                </c:pt>
                <c:pt idx="17">
                  <c:v>2030</c:v>
                </c:pt>
                <c:pt idx="18">
                  <c:v>2031</c:v>
                </c:pt>
                <c:pt idx="19">
                  <c:v>2032</c:v>
                </c:pt>
                <c:pt idx="20">
                  <c:v>2033</c:v>
                </c:pt>
                <c:pt idx="21">
                  <c:v>2034</c:v>
                </c:pt>
                <c:pt idx="22">
                  <c:v>2035</c:v>
                </c:pt>
                <c:pt idx="23">
                  <c:v>2036</c:v>
                </c:pt>
                <c:pt idx="24">
                  <c:v>2037</c:v>
                </c:pt>
                <c:pt idx="25">
                  <c:v>2038</c:v>
                </c:pt>
                <c:pt idx="26">
                  <c:v>2039</c:v>
                </c:pt>
                <c:pt idx="27">
                  <c:v>2040</c:v>
                </c:pt>
                <c:pt idx="28">
                  <c:v>2041</c:v>
                </c:pt>
                <c:pt idx="29">
                  <c:v>2042</c:v>
                </c:pt>
                <c:pt idx="30">
                  <c:v>2043</c:v>
                </c:pt>
                <c:pt idx="31">
                  <c:v>2044</c:v>
                </c:pt>
                <c:pt idx="32">
                  <c:v>2045</c:v>
                </c:pt>
                <c:pt idx="33">
                  <c:v>2046</c:v>
                </c:pt>
                <c:pt idx="34">
                  <c:v>2047</c:v>
                </c:pt>
                <c:pt idx="35">
                  <c:v>2048</c:v>
                </c:pt>
                <c:pt idx="36">
                  <c:v>2049</c:v>
                </c:pt>
                <c:pt idx="37">
                  <c:v>2050</c:v>
                </c:pt>
              </c:numCache>
            </c:numRef>
          </c:cat>
          <c:val>
            <c:numRef>
              <c:f>'Aust-NA Proposal'!$G$47:$G$84</c:f>
              <c:numCache>
                <c:formatCode>0.0</c:formatCode>
                <c:ptCount val="38"/>
                <c:pt idx="0">
                  <c:v>0</c:v>
                </c:pt>
                <c:pt idx="1">
                  <c:v>0</c:v>
                </c:pt>
                <c:pt idx="2">
                  <c:v>0</c:v>
                </c:pt>
                <c:pt idx="3">
                  <c:v>0.99551302199830149</c:v>
                </c:pt>
                <c:pt idx="4">
                  <c:v>1.991026043996603</c:v>
                </c:pt>
                <c:pt idx="5">
                  <c:v>2.9865390659949043</c:v>
                </c:pt>
                <c:pt idx="6">
                  <c:v>3.982052087993206</c:v>
                </c:pt>
                <c:pt idx="7">
                  <c:v>4.9775651099915077</c:v>
                </c:pt>
                <c:pt idx="8">
                  <c:v>5.9730781319898094</c:v>
                </c:pt>
                <c:pt idx="9">
                  <c:v>6.9685911539881111</c:v>
                </c:pt>
                <c:pt idx="10">
                  <c:v>10.452886730982167</c:v>
                </c:pt>
                <c:pt idx="11">
                  <c:v>13.937182307976222</c:v>
                </c:pt>
                <c:pt idx="12">
                  <c:v>17.42147788497028</c:v>
                </c:pt>
                <c:pt idx="13">
                  <c:v>20.905773461964337</c:v>
                </c:pt>
                <c:pt idx="14">
                  <c:v>24.390069038958394</c:v>
                </c:pt>
                <c:pt idx="15">
                  <c:v>27.874364615952452</c:v>
                </c:pt>
                <c:pt idx="16">
                  <c:v>34.842955769940566</c:v>
                </c:pt>
                <c:pt idx="17">
                  <c:v>41.811546923928681</c:v>
                </c:pt>
                <c:pt idx="18">
                  <c:v>48.780138077916796</c:v>
                </c:pt>
                <c:pt idx="19">
                  <c:v>55.74872923190491</c:v>
                </c:pt>
                <c:pt idx="20">
                  <c:v>64.210589918890477</c:v>
                </c:pt>
                <c:pt idx="21">
                  <c:v>72.672450605876037</c:v>
                </c:pt>
                <c:pt idx="22">
                  <c:v>81.134311292861597</c:v>
                </c:pt>
                <c:pt idx="23">
                  <c:v>89.596171979847156</c:v>
                </c:pt>
                <c:pt idx="24">
                  <c:v>98.058032666832716</c:v>
                </c:pt>
                <c:pt idx="25">
                  <c:v>106.51989335381828</c:v>
                </c:pt>
                <c:pt idx="26">
                  <c:v>114.98175404080384</c:v>
                </c:pt>
                <c:pt idx="27">
                  <c:v>123.4436147277894</c:v>
                </c:pt>
                <c:pt idx="28">
                  <c:v>131.90547541477497</c:v>
                </c:pt>
                <c:pt idx="29">
                  <c:v>140.36733610176054</c:v>
                </c:pt>
                <c:pt idx="30">
                  <c:v>148.82919678874612</c:v>
                </c:pt>
                <c:pt idx="31">
                  <c:v>157.29105747573169</c:v>
                </c:pt>
                <c:pt idx="32">
                  <c:v>165.75291816271726</c:v>
                </c:pt>
                <c:pt idx="33">
                  <c:v>174.21477884970284</c:v>
                </c:pt>
                <c:pt idx="34">
                  <c:v>182.67663953668841</c:v>
                </c:pt>
                <c:pt idx="35">
                  <c:v>191.13850022367399</c:v>
                </c:pt>
                <c:pt idx="36">
                  <c:v>199.60036091065956</c:v>
                </c:pt>
                <c:pt idx="37">
                  <c:v>208.06222159764513</c:v>
                </c:pt>
              </c:numCache>
            </c:numRef>
          </c:val>
          <c:smooth val="0"/>
          <c:extLst>
            <c:ext xmlns:c16="http://schemas.microsoft.com/office/drawing/2014/chart" uri="{C3380CC4-5D6E-409C-BE32-E72D297353CC}">
              <c16:uniqueId val="{00000003-6BE6-4E09-BCB2-0B9E3A6B270E}"/>
            </c:ext>
          </c:extLst>
        </c:ser>
        <c:dLbls>
          <c:showLegendKey val="0"/>
          <c:showVal val="0"/>
          <c:showCatName val="0"/>
          <c:showSerName val="0"/>
          <c:showPercent val="0"/>
          <c:showBubbleSize val="0"/>
        </c:dLbls>
        <c:smooth val="0"/>
        <c:axId val="1785560992"/>
        <c:axId val="1785563744"/>
      </c:lineChart>
      <c:catAx>
        <c:axId val="1785560992"/>
        <c:scaling>
          <c:orientation val="minMax"/>
        </c:scaling>
        <c:delete val="0"/>
        <c:axPos val="b"/>
        <c:numFmt formatCode="General" sourceLinked="1"/>
        <c:majorTickMark val="out"/>
        <c:minorTickMark val="none"/>
        <c:tickLblPos val="nextTo"/>
        <c:crossAx val="1785563744"/>
        <c:crosses val="autoZero"/>
        <c:auto val="1"/>
        <c:lblAlgn val="ctr"/>
        <c:lblOffset val="100"/>
        <c:tickLblSkip val="7"/>
        <c:noMultiLvlLbl val="0"/>
      </c:catAx>
      <c:valAx>
        <c:axId val="1785563744"/>
        <c:scaling>
          <c:orientation val="minMax"/>
        </c:scaling>
        <c:delete val="0"/>
        <c:axPos val="l"/>
        <c:majorGridlines/>
        <c:title>
          <c:tx>
            <c:rich>
              <a:bodyPr rot="-5400000" vert="horz"/>
              <a:lstStyle/>
              <a:p>
                <a:pPr>
                  <a:defRPr sz="800"/>
                </a:pPr>
                <a:r>
                  <a:rPr lang="en-US" sz="800"/>
                  <a:t>Cumulative Emission reduction</a:t>
                </a:r>
                <a:r>
                  <a:rPr lang="en-US" sz="800" baseline="0"/>
                  <a:t> (Mt CO2e</a:t>
                </a:r>
                <a:r>
                  <a:rPr lang="en-US" sz="800"/>
                  <a:t>)</a:t>
                </a:r>
              </a:p>
            </c:rich>
          </c:tx>
          <c:overlay val="0"/>
        </c:title>
        <c:numFmt formatCode="0.0" sourceLinked="1"/>
        <c:majorTickMark val="out"/>
        <c:minorTickMark val="none"/>
        <c:tickLblPos val="nextTo"/>
        <c:crossAx val="1785560992"/>
        <c:crosses val="autoZero"/>
        <c:crossBetween val="between"/>
      </c:valAx>
    </c:plotArea>
    <c:plotVisOnly val="1"/>
    <c:dispBlanksAs val="gap"/>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'B2.1.Sales.Mix.Input'!$M$158</c:f>
              <c:strCache>
                <c:ptCount val="1"/>
                <c:pt idx="0">
                  <c:v>HCFC-22</c:v>
                </c:pt>
              </c:strCache>
            </c:strRef>
          </c:tx>
          <c:spPr>
            <a:ln w="47625" cap="rnd">
              <a:solidFill>
                <a:schemeClr val="accent1"/>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'B2.1.Sales.Mix.Input'!$N$158:$Y$158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FFB-994F-9A4D-AF3B3FE63D6C}"/>
            </c:ext>
          </c:extLst>
        </c:ser>
        <c:ser>
          <c:idx val="1"/>
          <c:order val="1"/>
          <c:tx>
            <c:strRef>
              <c:f>'B2.1.Sales.Mix.Input'!$M$159</c:f>
              <c:strCache>
                <c:ptCount val="1"/>
                <c:pt idx="0">
                  <c:v>HCFC-123</c:v>
                </c:pt>
              </c:strCache>
            </c:strRef>
          </c:tx>
          <c:spPr>
            <a:ln w="47625" cap="rnd">
              <a:solidFill>
                <a:schemeClr val="accent2"/>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'B2.1.Sales.Mix.Input'!$N$159:$Y$159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3FFB-994F-9A4D-AF3B3FE63D6C}"/>
            </c:ext>
          </c:extLst>
        </c:ser>
        <c:ser>
          <c:idx val="2"/>
          <c:order val="2"/>
          <c:tx>
            <c:strRef>
              <c:f>'B2.1.Sales.Mix.Input'!$M$160</c:f>
              <c:strCache>
                <c:ptCount val="1"/>
                <c:pt idx="0">
                  <c:v>HFC-134a</c:v>
                </c:pt>
              </c:strCache>
            </c:strRef>
          </c:tx>
          <c:spPr>
            <a:ln w="47625" cap="rnd">
              <a:solidFill>
                <a:schemeClr val="accent3"/>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'B2.1.Sales.Mix.Input'!$N$160:$Y$160</c:f>
              <c:numCache>
                <c:formatCode>0.0%</c:formatCode>
                <c:ptCount val="12"/>
                <c:pt idx="0">
                  <c:v>0.36249999999999993</c:v>
                </c:pt>
                <c:pt idx="1">
                  <c:v>0.4</c:v>
                </c:pt>
                <c:pt idx="2">
                  <c:v>0.39</c:v>
                </c:pt>
                <c:pt idx="3">
                  <c:v>0.38</c:v>
                </c:pt>
                <c:pt idx="4">
                  <c:v>0.37</c:v>
                </c:pt>
                <c:pt idx="5">
                  <c:v>0.36</c:v>
                </c:pt>
                <c:pt idx="6">
                  <c:v>0.35</c:v>
                </c:pt>
                <c:pt idx="7">
                  <c:v>0.31</c:v>
                </c:pt>
                <c:pt idx="8">
                  <c:v>0.27</c:v>
                </c:pt>
                <c:pt idx="9">
                  <c:v>0.23000000000000004</c:v>
                </c:pt>
                <c:pt idx="10">
                  <c:v>0.19000000000000006</c:v>
                </c:pt>
                <c:pt idx="11">
                  <c:v>0.15</c:v>
                </c:pt>
              </c:numCache>
            </c:numRef>
          </c:val>
          <c:smooth val="0"/>
          <c:extLst>
            <c:ext xmlns:c16="http://schemas.microsoft.com/office/drawing/2014/chart" uri="{C3380CC4-5D6E-409C-BE32-E72D297353CC}">
              <c16:uniqueId val="{00000002-3FFB-994F-9A4D-AF3B3FE63D6C}"/>
            </c:ext>
          </c:extLst>
        </c:ser>
        <c:ser>
          <c:idx val="3"/>
          <c:order val="3"/>
          <c:tx>
            <c:strRef>
              <c:f>'B2.1.Sales.Mix.Input'!$M$161</c:f>
              <c:strCache>
                <c:ptCount val="1"/>
                <c:pt idx="0">
                  <c:v>HFC-404A</c:v>
                </c:pt>
              </c:strCache>
            </c:strRef>
          </c:tx>
          <c:spPr>
            <a:ln w="47625" cap="rnd">
              <a:solidFill>
                <a:schemeClr val="accent4"/>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'B2.1.Sales.Mix.Input'!$N$161:$Y$161</c:f>
              <c:numCache>
                <c:formatCode>0.0%</c:formatCode>
                <c:ptCount val="12"/>
                <c:pt idx="0">
                  <c:v>0.63750000000000007</c:v>
                </c:pt>
                <c:pt idx="1">
                  <c:v>0.6</c:v>
                </c:pt>
                <c:pt idx="2">
                  <c:v>0.52</c:v>
                </c:pt>
                <c:pt idx="3">
                  <c:v>0.44</c:v>
                </c:pt>
                <c:pt idx="4">
                  <c:v>0.36</c:v>
                </c:pt>
                <c:pt idx="5">
                  <c:v>0.28000000000000003</c:v>
                </c:pt>
                <c:pt idx="6">
                  <c:v>0.2</c:v>
                </c:pt>
                <c:pt idx="7">
                  <c:v>0.15999999999999992</c:v>
                </c:pt>
                <c:pt idx="8">
                  <c:v>0.12000000000000011</c:v>
                </c:pt>
                <c:pt idx="9">
                  <c:v>8.0000000000000182E-2</c:v>
                </c:pt>
                <c:pt idx="10">
                  <c:v>4.0000000000000036E-2</c:v>
                </c:pt>
                <c:pt idx="11">
                  <c:v>0</c:v>
                </c:pt>
              </c:numCache>
            </c:numRef>
          </c:val>
          <c:smooth val="0"/>
          <c:extLst>
            <c:ext xmlns:c16="http://schemas.microsoft.com/office/drawing/2014/chart" uri="{C3380CC4-5D6E-409C-BE32-E72D297353CC}">
              <c16:uniqueId val="{00000003-3FFB-994F-9A4D-AF3B3FE63D6C}"/>
            </c:ext>
          </c:extLst>
        </c:ser>
        <c:ser>
          <c:idx val="4"/>
          <c:order val="4"/>
          <c:tx>
            <c:strRef>
              <c:f>'B2.1.Sales.Mix.Input'!$M$162</c:f>
              <c:strCache>
                <c:ptCount val="1"/>
                <c:pt idx="0">
                  <c:v>HFC-410A</c:v>
                </c:pt>
              </c:strCache>
            </c:strRef>
          </c:tx>
          <c:spPr>
            <a:ln w="47625" cap="rnd">
              <a:solidFill>
                <a:schemeClr val="accent5"/>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'B2.1.Sales.Mix.Input'!$N$162:$Y$162</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3FFB-994F-9A4D-AF3B3FE63D6C}"/>
            </c:ext>
          </c:extLst>
        </c:ser>
        <c:ser>
          <c:idx val="5"/>
          <c:order val="5"/>
          <c:tx>
            <c:strRef>
              <c:f>'B2.1.Sales.Mix.Input'!$M$163</c:f>
              <c:strCache>
                <c:ptCount val="1"/>
                <c:pt idx="0">
                  <c:v>HFC-407C</c:v>
                </c:pt>
              </c:strCache>
            </c:strRef>
          </c:tx>
          <c:spPr>
            <a:ln w="47625" cap="rnd">
              <a:solidFill>
                <a:schemeClr val="accent6"/>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'B2.1.Sales.Mix.Input'!$N$163:$Y$163</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3FFB-994F-9A4D-AF3B3FE63D6C}"/>
            </c:ext>
          </c:extLst>
        </c:ser>
        <c:ser>
          <c:idx val="6"/>
          <c:order val="6"/>
          <c:tx>
            <c:strRef>
              <c:f>'B2.1.Sales.Mix.Input'!$M$164</c:f>
              <c:strCache>
                <c:ptCount val="1"/>
                <c:pt idx="0">
                  <c:v>HFC-32</c:v>
                </c:pt>
              </c:strCache>
            </c:strRef>
          </c:tx>
          <c:spPr>
            <a:ln w="47625" cap="rnd">
              <a:solidFill>
                <a:schemeClr val="accent1">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'B2.1.Sales.Mix.Input'!$N$164:$Y$164</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3FFB-994F-9A4D-AF3B3FE63D6C}"/>
            </c:ext>
          </c:extLst>
        </c:ser>
        <c:ser>
          <c:idx val="7"/>
          <c:order val="7"/>
          <c:tx>
            <c:strRef>
              <c:f>'B2.1.Sales.Mix.Input'!$M$165</c:f>
              <c:strCache>
                <c:ptCount val="1"/>
                <c:pt idx="0">
                  <c:v>HFC-Mix</c:v>
                </c:pt>
              </c:strCache>
            </c:strRef>
          </c:tx>
          <c:spPr>
            <a:ln w="47625" cap="rnd">
              <a:solidFill>
                <a:schemeClr val="accent2">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'B2.1.Sales.Mix.Input'!$N$165:$Y$165</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3FFB-994F-9A4D-AF3B3FE63D6C}"/>
            </c:ext>
          </c:extLst>
        </c:ser>
        <c:ser>
          <c:idx val="8"/>
          <c:order val="8"/>
          <c:tx>
            <c:strRef>
              <c:f>'B2.1.Sales.Mix.Input'!$M$166</c:f>
              <c:strCache>
                <c:ptCount val="1"/>
                <c:pt idx="0">
                  <c:v>GWP&lt;2150</c:v>
                </c:pt>
              </c:strCache>
            </c:strRef>
          </c:tx>
          <c:spPr>
            <a:ln w="47625" cap="rnd">
              <a:solidFill>
                <a:schemeClr val="accent3">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'B2.1.Sales.Mix.Input'!$N$166:$Y$166</c:f>
              <c:numCache>
                <c:formatCode>0.0%</c:formatCode>
                <c:ptCount val="12"/>
                <c:pt idx="0">
                  <c:v>0</c:v>
                </c:pt>
                <c:pt idx="1">
                  <c:v>0</c:v>
                </c:pt>
                <c:pt idx="2">
                  <c:v>0.06</c:v>
                </c:pt>
                <c:pt idx="3">
                  <c:v>0.12</c:v>
                </c:pt>
                <c:pt idx="4">
                  <c:v>0.18</c:v>
                </c:pt>
                <c:pt idx="5">
                  <c:v>0.24</c:v>
                </c:pt>
                <c:pt idx="6">
                  <c:v>0.3</c:v>
                </c:pt>
                <c:pt idx="7">
                  <c:v>0.33999999999999997</c:v>
                </c:pt>
                <c:pt idx="8">
                  <c:v>0.37999999999999995</c:v>
                </c:pt>
                <c:pt idx="9">
                  <c:v>0.41999999999999993</c:v>
                </c:pt>
                <c:pt idx="10">
                  <c:v>0.45999999999999991</c:v>
                </c:pt>
                <c:pt idx="11">
                  <c:v>0.5</c:v>
                </c:pt>
              </c:numCache>
            </c:numRef>
          </c:val>
          <c:smooth val="0"/>
          <c:extLst>
            <c:ext xmlns:c16="http://schemas.microsoft.com/office/drawing/2014/chart" uri="{C3380CC4-5D6E-409C-BE32-E72D297353CC}">
              <c16:uniqueId val="{00000008-3FFB-994F-9A4D-AF3B3FE63D6C}"/>
            </c:ext>
          </c:extLst>
        </c:ser>
        <c:ser>
          <c:idx val="9"/>
          <c:order val="9"/>
          <c:tx>
            <c:strRef>
              <c:f>'B2.1.Sales.Mix.Input'!$M$167</c:f>
              <c:strCache>
                <c:ptCount val="1"/>
                <c:pt idx="0">
                  <c:v>GWP&lt;1000</c:v>
                </c:pt>
              </c:strCache>
            </c:strRef>
          </c:tx>
          <c:spPr>
            <a:ln w="47625" cap="rnd">
              <a:solidFill>
                <a:schemeClr val="accent4">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'B2.1.Sales.Mix.Input'!$N$167:$Y$167</c:f>
              <c:numCache>
                <c:formatCode>0.0%</c:formatCode>
                <c:ptCount val="12"/>
                <c:pt idx="0">
                  <c:v>0</c:v>
                </c:pt>
                <c:pt idx="1">
                  <c:v>0</c:v>
                </c:pt>
                <c:pt idx="2">
                  <c:v>0.02</c:v>
                </c:pt>
                <c:pt idx="3">
                  <c:v>0.04</c:v>
                </c:pt>
                <c:pt idx="4">
                  <c:v>0.06</c:v>
                </c:pt>
                <c:pt idx="5">
                  <c:v>0.08</c:v>
                </c:pt>
                <c:pt idx="6">
                  <c:v>0.1</c:v>
                </c:pt>
                <c:pt idx="7">
                  <c:v>0.13</c:v>
                </c:pt>
                <c:pt idx="8">
                  <c:v>0.16</c:v>
                </c:pt>
                <c:pt idx="9">
                  <c:v>0.19</c:v>
                </c:pt>
                <c:pt idx="10">
                  <c:v>0.22</c:v>
                </c:pt>
                <c:pt idx="11">
                  <c:v>0.25</c:v>
                </c:pt>
              </c:numCache>
            </c:numRef>
          </c:val>
          <c:smooth val="0"/>
          <c:extLst>
            <c:ext xmlns:c16="http://schemas.microsoft.com/office/drawing/2014/chart" uri="{C3380CC4-5D6E-409C-BE32-E72D297353CC}">
              <c16:uniqueId val="{00000009-3FFB-994F-9A4D-AF3B3FE63D6C}"/>
            </c:ext>
          </c:extLst>
        </c:ser>
        <c:ser>
          <c:idx val="10"/>
          <c:order val="10"/>
          <c:tx>
            <c:strRef>
              <c:f>'B2.1.Sales.Mix.Input'!$M$168</c:f>
              <c:strCache>
                <c:ptCount val="1"/>
                <c:pt idx="0">
                  <c:v>HFO-1234</c:v>
                </c:pt>
              </c:strCache>
            </c:strRef>
          </c:tx>
          <c:spPr>
            <a:ln w="47625" cap="rnd">
              <a:solidFill>
                <a:schemeClr val="accent5">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'B2.1.Sales.Mix.Input'!$N$168:$Y$168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3FFB-994F-9A4D-AF3B3FE63D6C}"/>
            </c:ext>
          </c:extLst>
        </c:ser>
        <c:ser>
          <c:idx val="11"/>
          <c:order val="11"/>
          <c:tx>
            <c:strRef>
              <c:f>'B2.1.Sales.Mix.Input'!$M$169</c:f>
              <c:strCache>
                <c:ptCount val="1"/>
                <c:pt idx="0">
                  <c:v>HC</c:v>
                </c:pt>
              </c:strCache>
            </c:strRef>
          </c:tx>
          <c:spPr>
            <a:ln w="47625" cap="rnd">
              <a:solidFill>
                <a:schemeClr val="accent6">
                  <a:lumMod val="6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'B2.1.Sales.Mix.Input'!$N$169:$Y$169</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3FFB-994F-9A4D-AF3B3FE63D6C}"/>
            </c:ext>
          </c:extLst>
        </c:ser>
        <c:ser>
          <c:idx val="12"/>
          <c:order val="12"/>
          <c:tx>
            <c:strRef>
              <c:f>'B2.1.Sales.Mix.Input'!$M$170</c:f>
              <c:strCache>
                <c:ptCount val="1"/>
                <c:pt idx="0">
                  <c:v>CO2</c:v>
                </c:pt>
              </c:strCache>
            </c:strRef>
          </c:tx>
          <c:spPr>
            <a:ln w="47625" cap="rnd">
              <a:solidFill>
                <a:schemeClr val="accent1">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'B2.1.Sales.Mix.Input'!$N$170:$Y$170</c:f>
              <c:numCache>
                <c:formatCode>0.0%</c:formatCode>
                <c:ptCount val="12"/>
                <c:pt idx="0">
                  <c:v>0</c:v>
                </c:pt>
                <c:pt idx="1">
                  <c:v>0</c:v>
                </c:pt>
                <c:pt idx="2">
                  <c:v>0.01</c:v>
                </c:pt>
                <c:pt idx="3">
                  <c:v>0.02</c:v>
                </c:pt>
                <c:pt idx="4">
                  <c:v>0.03</c:v>
                </c:pt>
                <c:pt idx="5">
                  <c:v>0.04</c:v>
                </c:pt>
                <c:pt idx="6">
                  <c:v>0.05</c:v>
                </c:pt>
                <c:pt idx="7">
                  <c:v>6.0000000000000005E-2</c:v>
                </c:pt>
                <c:pt idx="8">
                  <c:v>7.0000000000000007E-2</c:v>
                </c:pt>
                <c:pt idx="9">
                  <c:v>0.08</c:v>
                </c:pt>
                <c:pt idx="10">
                  <c:v>0.09</c:v>
                </c:pt>
                <c:pt idx="11">
                  <c:v>0.1</c:v>
                </c:pt>
              </c:numCache>
            </c:numRef>
          </c:val>
          <c:smooth val="0"/>
          <c:extLst>
            <c:ext xmlns:c16="http://schemas.microsoft.com/office/drawing/2014/chart" uri="{C3380CC4-5D6E-409C-BE32-E72D297353CC}">
              <c16:uniqueId val="{0000000C-3FFB-994F-9A4D-AF3B3FE63D6C}"/>
            </c:ext>
          </c:extLst>
        </c:ser>
        <c:ser>
          <c:idx val="13"/>
          <c:order val="13"/>
          <c:tx>
            <c:strRef>
              <c:f>'B2.1.Sales.Mix.Input'!$M$171</c:f>
              <c:strCache>
                <c:ptCount val="1"/>
                <c:pt idx="0">
                  <c:v>Ammonia</c:v>
                </c:pt>
              </c:strCache>
            </c:strRef>
          </c:tx>
          <c:spPr>
            <a:ln w="47625" cap="rnd">
              <a:solidFill>
                <a:schemeClr val="accent2">
                  <a:lumMod val="80000"/>
                  <a:lumOff val="20000"/>
                </a:schemeClr>
              </a:solidFill>
              <a:round/>
            </a:ln>
            <a:effectLst/>
          </c:spPr>
          <c:marker>
            <c:symbol val="none"/>
          </c:marker>
          <c:cat>
            <c:numRef>
              <c:f>'B2.1.Sales.Mix.Input'!$N$5:$Y$5</c:f>
              <c:numCache>
                <c:formatCode>General</c:formatCode>
                <c:ptCount val="12"/>
                <c:pt idx="0">
                  <c:v>2019</c:v>
                </c:pt>
                <c:pt idx="1">
                  <c:v>2020</c:v>
                </c:pt>
                <c:pt idx="2">
                  <c:v>2021</c:v>
                </c:pt>
                <c:pt idx="3">
                  <c:v>2022</c:v>
                </c:pt>
                <c:pt idx="4">
                  <c:v>2023</c:v>
                </c:pt>
                <c:pt idx="5">
                  <c:v>2024</c:v>
                </c:pt>
                <c:pt idx="6">
                  <c:v>2025</c:v>
                </c:pt>
                <c:pt idx="7">
                  <c:v>2026</c:v>
                </c:pt>
                <c:pt idx="8">
                  <c:v>2027</c:v>
                </c:pt>
                <c:pt idx="9">
                  <c:v>2028</c:v>
                </c:pt>
                <c:pt idx="10">
                  <c:v>2029</c:v>
                </c:pt>
                <c:pt idx="11">
                  <c:v>2030</c:v>
                </c:pt>
              </c:numCache>
            </c:numRef>
          </c:cat>
          <c:val>
            <c:numRef>
              <c:f>'B2.1.Sales.Mix.Input'!$N$171:$Y$171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D-3FFB-994F-9A4D-AF3B3FE63D6C}"/>
            </c:ext>
          </c:extLst>
        </c:ser>
        <c:dLbls>
          <c:showLegendKey val="0"/>
          <c:showVal val="0"/>
          <c:showCatName val="0"/>
          <c:showSerName val="0"/>
          <c:showPercent val="0"/>
          <c:showBubbleSize val="0"/>
        </c:dLbls>
        <c:smooth val="0"/>
        <c:axId val="2123748240"/>
        <c:axId val="2123750720"/>
      </c:lineChart>
      <c:catAx>
        <c:axId val="212374824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750720"/>
        <c:crosses val="autoZero"/>
        <c:auto val="1"/>
        <c:lblAlgn val="ctr"/>
        <c:lblOffset val="100"/>
        <c:noMultiLvlLbl val="0"/>
      </c:catAx>
      <c:valAx>
        <c:axId val="21237507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2123748240"/>
        <c:crosses val="autoZero"/>
        <c:crossBetween val="between"/>
      </c:valAx>
      <c:spPr>
        <a:noFill/>
        <a:ln>
          <a:noFill/>
        </a:ln>
        <a:effectLst/>
      </c:spPr>
    </c:plotArea>
    <c:legend>
      <c:legendPos val="r"/>
      <c:layout>
        <c:manualLayout>
          <c:xMode val="edge"/>
          <c:yMode val="edge"/>
          <c:x val="0.88909075347961442"/>
          <c:y val="3.0103801169590647E-2"/>
          <c:w val="0.10275715982155274"/>
          <c:h val="0.950932456140350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8.xml"/><Relationship Id="rId13" Type="http://schemas.openxmlformats.org/officeDocument/2006/relationships/chart" Target="../charts/chart33.xml"/><Relationship Id="rId18" Type="http://schemas.openxmlformats.org/officeDocument/2006/relationships/chart" Target="../charts/chart38.xml"/><Relationship Id="rId26" Type="http://schemas.openxmlformats.org/officeDocument/2006/relationships/chart" Target="../charts/chart46.xml"/><Relationship Id="rId3" Type="http://schemas.openxmlformats.org/officeDocument/2006/relationships/chart" Target="../charts/chart23.xml"/><Relationship Id="rId21" Type="http://schemas.openxmlformats.org/officeDocument/2006/relationships/chart" Target="../charts/chart41.xml"/><Relationship Id="rId7" Type="http://schemas.openxmlformats.org/officeDocument/2006/relationships/chart" Target="../charts/chart27.xml"/><Relationship Id="rId12" Type="http://schemas.openxmlformats.org/officeDocument/2006/relationships/chart" Target="../charts/chart32.xml"/><Relationship Id="rId17" Type="http://schemas.openxmlformats.org/officeDocument/2006/relationships/chart" Target="../charts/chart37.xml"/><Relationship Id="rId25" Type="http://schemas.openxmlformats.org/officeDocument/2006/relationships/chart" Target="../charts/chart45.xml"/><Relationship Id="rId33" Type="http://schemas.openxmlformats.org/officeDocument/2006/relationships/chart" Target="../charts/chart53.xml"/><Relationship Id="rId2" Type="http://schemas.openxmlformats.org/officeDocument/2006/relationships/chart" Target="../charts/chart22.xml"/><Relationship Id="rId16" Type="http://schemas.openxmlformats.org/officeDocument/2006/relationships/chart" Target="../charts/chart36.xml"/><Relationship Id="rId20" Type="http://schemas.openxmlformats.org/officeDocument/2006/relationships/chart" Target="../charts/chart40.xml"/><Relationship Id="rId29" Type="http://schemas.openxmlformats.org/officeDocument/2006/relationships/chart" Target="../charts/chart49.xml"/><Relationship Id="rId1" Type="http://schemas.openxmlformats.org/officeDocument/2006/relationships/chart" Target="../charts/chart21.xml"/><Relationship Id="rId6" Type="http://schemas.openxmlformats.org/officeDocument/2006/relationships/chart" Target="../charts/chart26.xml"/><Relationship Id="rId11" Type="http://schemas.openxmlformats.org/officeDocument/2006/relationships/chart" Target="../charts/chart31.xml"/><Relationship Id="rId24" Type="http://schemas.openxmlformats.org/officeDocument/2006/relationships/chart" Target="../charts/chart44.xml"/><Relationship Id="rId32" Type="http://schemas.openxmlformats.org/officeDocument/2006/relationships/chart" Target="../charts/chart52.xml"/><Relationship Id="rId5" Type="http://schemas.openxmlformats.org/officeDocument/2006/relationships/chart" Target="../charts/chart25.xml"/><Relationship Id="rId15" Type="http://schemas.openxmlformats.org/officeDocument/2006/relationships/chart" Target="../charts/chart35.xml"/><Relationship Id="rId23" Type="http://schemas.openxmlformats.org/officeDocument/2006/relationships/chart" Target="../charts/chart43.xml"/><Relationship Id="rId28" Type="http://schemas.openxmlformats.org/officeDocument/2006/relationships/chart" Target="../charts/chart48.xml"/><Relationship Id="rId10" Type="http://schemas.openxmlformats.org/officeDocument/2006/relationships/chart" Target="../charts/chart30.xml"/><Relationship Id="rId19" Type="http://schemas.openxmlformats.org/officeDocument/2006/relationships/chart" Target="../charts/chart39.xml"/><Relationship Id="rId31" Type="http://schemas.openxmlformats.org/officeDocument/2006/relationships/chart" Target="../charts/chart51.xml"/><Relationship Id="rId4" Type="http://schemas.openxmlformats.org/officeDocument/2006/relationships/chart" Target="../charts/chart24.xml"/><Relationship Id="rId9" Type="http://schemas.openxmlformats.org/officeDocument/2006/relationships/chart" Target="../charts/chart29.xml"/><Relationship Id="rId14" Type="http://schemas.openxmlformats.org/officeDocument/2006/relationships/chart" Target="../charts/chart34.xml"/><Relationship Id="rId22" Type="http://schemas.openxmlformats.org/officeDocument/2006/relationships/chart" Target="../charts/chart42.xml"/><Relationship Id="rId27" Type="http://schemas.openxmlformats.org/officeDocument/2006/relationships/chart" Target="../charts/chart47.xml"/><Relationship Id="rId30" Type="http://schemas.openxmlformats.org/officeDocument/2006/relationships/chart" Target="../charts/chart50.xml"/></Relationships>
</file>

<file path=xl/drawings/_rels/drawing4.xml.rels><?xml version="1.0" encoding="UTF-8" standalone="yes"?>
<Relationships xmlns="http://schemas.openxmlformats.org/package/2006/relationships"><Relationship Id="rId8" Type="http://schemas.openxmlformats.org/officeDocument/2006/relationships/chart" Target="../charts/chart61.xml"/><Relationship Id="rId13" Type="http://schemas.openxmlformats.org/officeDocument/2006/relationships/chart" Target="../charts/chart66.xml"/><Relationship Id="rId18" Type="http://schemas.openxmlformats.org/officeDocument/2006/relationships/chart" Target="../charts/chart71.xml"/><Relationship Id="rId26" Type="http://schemas.openxmlformats.org/officeDocument/2006/relationships/chart" Target="../charts/chart79.xml"/><Relationship Id="rId3" Type="http://schemas.openxmlformats.org/officeDocument/2006/relationships/chart" Target="../charts/chart56.xml"/><Relationship Id="rId21" Type="http://schemas.openxmlformats.org/officeDocument/2006/relationships/chart" Target="../charts/chart74.xml"/><Relationship Id="rId7" Type="http://schemas.openxmlformats.org/officeDocument/2006/relationships/chart" Target="../charts/chart60.xml"/><Relationship Id="rId12" Type="http://schemas.openxmlformats.org/officeDocument/2006/relationships/chart" Target="../charts/chart65.xml"/><Relationship Id="rId17" Type="http://schemas.openxmlformats.org/officeDocument/2006/relationships/chart" Target="../charts/chart70.xml"/><Relationship Id="rId25" Type="http://schemas.openxmlformats.org/officeDocument/2006/relationships/chart" Target="../charts/chart78.xml"/><Relationship Id="rId2" Type="http://schemas.openxmlformats.org/officeDocument/2006/relationships/chart" Target="../charts/chart55.xml"/><Relationship Id="rId16" Type="http://schemas.openxmlformats.org/officeDocument/2006/relationships/chart" Target="../charts/chart69.xml"/><Relationship Id="rId20" Type="http://schemas.openxmlformats.org/officeDocument/2006/relationships/chart" Target="../charts/chart73.xml"/><Relationship Id="rId29" Type="http://schemas.openxmlformats.org/officeDocument/2006/relationships/chart" Target="../charts/chart82.xml"/><Relationship Id="rId1" Type="http://schemas.openxmlformats.org/officeDocument/2006/relationships/chart" Target="../charts/chart54.xml"/><Relationship Id="rId6" Type="http://schemas.openxmlformats.org/officeDocument/2006/relationships/chart" Target="../charts/chart59.xml"/><Relationship Id="rId11" Type="http://schemas.openxmlformats.org/officeDocument/2006/relationships/chart" Target="../charts/chart64.xml"/><Relationship Id="rId24" Type="http://schemas.openxmlformats.org/officeDocument/2006/relationships/chart" Target="../charts/chart77.xml"/><Relationship Id="rId5" Type="http://schemas.openxmlformats.org/officeDocument/2006/relationships/chart" Target="../charts/chart58.xml"/><Relationship Id="rId15" Type="http://schemas.openxmlformats.org/officeDocument/2006/relationships/chart" Target="../charts/chart68.xml"/><Relationship Id="rId23" Type="http://schemas.openxmlformats.org/officeDocument/2006/relationships/chart" Target="../charts/chart76.xml"/><Relationship Id="rId28" Type="http://schemas.openxmlformats.org/officeDocument/2006/relationships/chart" Target="../charts/chart81.xml"/><Relationship Id="rId10" Type="http://schemas.openxmlformats.org/officeDocument/2006/relationships/chart" Target="../charts/chart63.xml"/><Relationship Id="rId19" Type="http://schemas.openxmlformats.org/officeDocument/2006/relationships/chart" Target="../charts/chart72.xml"/><Relationship Id="rId4" Type="http://schemas.openxmlformats.org/officeDocument/2006/relationships/chart" Target="../charts/chart57.xml"/><Relationship Id="rId9" Type="http://schemas.openxmlformats.org/officeDocument/2006/relationships/chart" Target="../charts/chart62.xml"/><Relationship Id="rId14" Type="http://schemas.openxmlformats.org/officeDocument/2006/relationships/chart" Target="../charts/chart67.xml"/><Relationship Id="rId22" Type="http://schemas.openxmlformats.org/officeDocument/2006/relationships/chart" Target="../charts/chart75.xml"/><Relationship Id="rId27" Type="http://schemas.openxmlformats.org/officeDocument/2006/relationships/chart" Target="../charts/chart80.xml"/><Relationship Id="rId30" Type="http://schemas.openxmlformats.org/officeDocument/2006/relationships/chart" Target="../charts/chart8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6.xml"/><Relationship Id="rId2" Type="http://schemas.openxmlformats.org/officeDocument/2006/relationships/chart" Target="../charts/chart85.xml"/><Relationship Id="rId1" Type="http://schemas.openxmlformats.org/officeDocument/2006/relationships/chart" Target="../charts/chart8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drawing1.xml><?xml version="1.0" encoding="utf-8"?>
<xdr:wsDr xmlns:xdr="http://schemas.openxmlformats.org/drawingml/2006/spreadsheetDrawing" xmlns:a="http://schemas.openxmlformats.org/drawingml/2006/main">
  <xdr:twoCellAnchor>
    <xdr:from>
      <xdr:col>1</xdr:col>
      <xdr:colOff>25400</xdr:colOff>
      <xdr:row>4</xdr:row>
      <xdr:rowOff>25400</xdr:rowOff>
    </xdr:from>
    <xdr:to>
      <xdr:col>11</xdr:col>
      <xdr:colOff>89000</xdr:colOff>
      <xdr:row>21</xdr:row>
      <xdr:rowOff>3700</xdr:rowOff>
    </xdr:to>
    <xdr:graphicFrame macro="">
      <xdr:nvGraphicFramePr>
        <xdr:cNvPr id="2" name="Chart 1">
          <a:extLst>
            <a:ext uri="{FF2B5EF4-FFF2-40B4-BE49-F238E27FC236}">
              <a16:creationId xmlns:a16="http://schemas.microsoft.com/office/drawing/2014/main" id="{48479A19-D06C-5E42-8D02-DBC1982C9C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0</xdr:rowOff>
    </xdr:from>
    <xdr:to>
      <xdr:col>11</xdr:col>
      <xdr:colOff>63600</xdr:colOff>
      <xdr:row>39</xdr:row>
      <xdr:rowOff>168800</xdr:rowOff>
    </xdr:to>
    <xdr:graphicFrame macro="">
      <xdr:nvGraphicFramePr>
        <xdr:cNvPr id="3" name="Chart 2">
          <a:extLst>
            <a:ext uri="{FF2B5EF4-FFF2-40B4-BE49-F238E27FC236}">
              <a16:creationId xmlns:a16="http://schemas.microsoft.com/office/drawing/2014/main" id="{51A3BCD0-14CD-0349-9EB8-4FD12779E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431800</xdr:colOff>
      <xdr:row>41</xdr:row>
      <xdr:rowOff>177800</xdr:rowOff>
    </xdr:from>
    <xdr:to>
      <xdr:col>11</xdr:col>
      <xdr:colOff>12800</xdr:colOff>
      <xdr:row>58</xdr:row>
      <xdr:rowOff>156100</xdr:rowOff>
    </xdr:to>
    <xdr:graphicFrame macro="">
      <xdr:nvGraphicFramePr>
        <xdr:cNvPr id="4" name="Chart 3">
          <a:extLst>
            <a:ext uri="{FF2B5EF4-FFF2-40B4-BE49-F238E27FC236}">
              <a16:creationId xmlns:a16="http://schemas.microsoft.com/office/drawing/2014/main" id="{C3A12C24-42F8-874F-BAFD-3E9304C7DB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61</xdr:row>
      <xdr:rowOff>0</xdr:rowOff>
    </xdr:from>
    <xdr:to>
      <xdr:col>11</xdr:col>
      <xdr:colOff>63600</xdr:colOff>
      <xdr:row>77</xdr:row>
      <xdr:rowOff>168800</xdr:rowOff>
    </xdr:to>
    <xdr:graphicFrame macro="">
      <xdr:nvGraphicFramePr>
        <xdr:cNvPr id="5" name="Chart 4">
          <a:extLst>
            <a:ext uri="{FF2B5EF4-FFF2-40B4-BE49-F238E27FC236}">
              <a16:creationId xmlns:a16="http://schemas.microsoft.com/office/drawing/2014/main" id="{121EF847-A74F-BA4B-B141-4FA96C9A70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80</xdr:row>
      <xdr:rowOff>0</xdr:rowOff>
    </xdr:from>
    <xdr:to>
      <xdr:col>11</xdr:col>
      <xdr:colOff>63600</xdr:colOff>
      <xdr:row>96</xdr:row>
      <xdr:rowOff>168800</xdr:rowOff>
    </xdr:to>
    <xdr:graphicFrame macro="">
      <xdr:nvGraphicFramePr>
        <xdr:cNvPr id="6" name="Chart 5">
          <a:extLst>
            <a:ext uri="{FF2B5EF4-FFF2-40B4-BE49-F238E27FC236}">
              <a16:creationId xmlns:a16="http://schemas.microsoft.com/office/drawing/2014/main" id="{6CB2B4CD-DE97-AD40-A483-C498457136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99</xdr:row>
      <xdr:rowOff>0</xdr:rowOff>
    </xdr:from>
    <xdr:to>
      <xdr:col>11</xdr:col>
      <xdr:colOff>63600</xdr:colOff>
      <xdr:row>115</xdr:row>
      <xdr:rowOff>168800</xdr:rowOff>
    </xdr:to>
    <xdr:graphicFrame macro="">
      <xdr:nvGraphicFramePr>
        <xdr:cNvPr id="7" name="Chart 6">
          <a:extLst>
            <a:ext uri="{FF2B5EF4-FFF2-40B4-BE49-F238E27FC236}">
              <a16:creationId xmlns:a16="http://schemas.microsoft.com/office/drawing/2014/main" id="{1FC61BC8-69A8-FD41-BFEC-09E121503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118</xdr:row>
      <xdr:rowOff>0</xdr:rowOff>
    </xdr:from>
    <xdr:to>
      <xdr:col>11</xdr:col>
      <xdr:colOff>63600</xdr:colOff>
      <xdr:row>134</xdr:row>
      <xdr:rowOff>168800</xdr:rowOff>
    </xdr:to>
    <xdr:graphicFrame macro="">
      <xdr:nvGraphicFramePr>
        <xdr:cNvPr id="8" name="Chart 7">
          <a:extLst>
            <a:ext uri="{FF2B5EF4-FFF2-40B4-BE49-F238E27FC236}">
              <a16:creationId xmlns:a16="http://schemas.microsoft.com/office/drawing/2014/main" id="{5D621A81-CB4C-EA49-B0E1-751E4835FE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137</xdr:row>
      <xdr:rowOff>0</xdr:rowOff>
    </xdr:from>
    <xdr:to>
      <xdr:col>11</xdr:col>
      <xdr:colOff>63600</xdr:colOff>
      <xdr:row>153</xdr:row>
      <xdr:rowOff>168800</xdr:rowOff>
    </xdr:to>
    <xdr:graphicFrame macro="">
      <xdr:nvGraphicFramePr>
        <xdr:cNvPr id="9" name="Chart 8">
          <a:extLst>
            <a:ext uri="{FF2B5EF4-FFF2-40B4-BE49-F238E27FC236}">
              <a16:creationId xmlns:a16="http://schemas.microsoft.com/office/drawing/2014/main" id="{877C6E0B-77B6-0543-961A-4820A9A10E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156</xdr:row>
      <xdr:rowOff>0</xdr:rowOff>
    </xdr:from>
    <xdr:to>
      <xdr:col>11</xdr:col>
      <xdr:colOff>63600</xdr:colOff>
      <xdr:row>172</xdr:row>
      <xdr:rowOff>168800</xdr:rowOff>
    </xdr:to>
    <xdr:graphicFrame macro="">
      <xdr:nvGraphicFramePr>
        <xdr:cNvPr id="10" name="Chart 9">
          <a:extLst>
            <a:ext uri="{FF2B5EF4-FFF2-40B4-BE49-F238E27FC236}">
              <a16:creationId xmlns:a16="http://schemas.microsoft.com/office/drawing/2014/main" id="{BF1175A5-202D-1F4D-9231-82093D9FD0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175</xdr:row>
      <xdr:rowOff>0</xdr:rowOff>
    </xdr:from>
    <xdr:to>
      <xdr:col>11</xdr:col>
      <xdr:colOff>63600</xdr:colOff>
      <xdr:row>191</xdr:row>
      <xdr:rowOff>168800</xdr:rowOff>
    </xdr:to>
    <xdr:graphicFrame macro="">
      <xdr:nvGraphicFramePr>
        <xdr:cNvPr id="11" name="Chart 10">
          <a:extLst>
            <a:ext uri="{FF2B5EF4-FFF2-40B4-BE49-F238E27FC236}">
              <a16:creationId xmlns:a16="http://schemas.microsoft.com/office/drawing/2014/main" id="{C92E4403-AC2B-4E46-B0A5-B0FE1C30B0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4</xdr:row>
      <xdr:rowOff>25400</xdr:rowOff>
    </xdr:from>
    <xdr:to>
      <xdr:col>11</xdr:col>
      <xdr:colOff>89000</xdr:colOff>
      <xdr:row>21</xdr:row>
      <xdr:rowOff>3700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23</xdr:row>
      <xdr:rowOff>0</xdr:rowOff>
    </xdr:from>
    <xdr:to>
      <xdr:col>11</xdr:col>
      <xdr:colOff>63600</xdr:colOff>
      <xdr:row>39</xdr:row>
      <xdr:rowOff>168800</xdr:rowOff>
    </xdr:to>
    <xdr:graphicFrame macro="">
      <xdr:nvGraphicFramePr>
        <xdr:cNvPr id="27" name="Chart 26">
          <a:extLst>
            <a:ext uri="{FF2B5EF4-FFF2-40B4-BE49-F238E27FC236}">
              <a16:creationId xmlns:a16="http://schemas.microsoft.com/office/drawing/2014/main" id="{00000000-0008-0000-09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431800</xdr:colOff>
      <xdr:row>41</xdr:row>
      <xdr:rowOff>177800</xdr:rowOff>
    </xdr:from>
    <xdr:to>
      <xdr:col>11</xdr:col>
      <xdr:colOff>12800</xdr:colOff>
      <xdr:row>58</xdr:row>
      <xdr:rowOff>156100</xdr:rowOff>
    </xdr:to>
    <xdr:graphicFrame macro="">
      <xdr:nvGraphicFramePr>
        <xdr:cNvPr id="29" name="Chart 28">
          <a:extLst>
            <a:ext uri="{FF2B5EF4-FFF2-40B4-BE49-F238E27FC236}">
              <a16:creationId xmlns:a16="http://schemas.microsoft.com/office/drawing/2014/main" id="{00000000-0008-0000-09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61</xdr:row>
      <xdr:rowOff>0</xdr:rowOff>
    </xdr:from>
    <xdr:to>
      <xdr:col>11</xdr:col>
      <xdr:colOff>63600</xdr:colOff>
      <xdr:row>77</xdr:row>
      <xdr:rowOff>168800</xdr:rowOff>
    </xdr:to>
    <xdr:graphicFrame macro="">
      <xdr:nvGraphicFramePr>
        <xdr:cNvPr id="30" name="Chart 29">
          <a:extLst>
            <a:ext uri="{FF2B5EF4-FFF2-40B4-BE49-F238E27FC236}">
              <a16:creationId xmlns:a16="http://schemas.microsoft.com/office/drawing/2014/main" id="{00000000-0008-0000-09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80</xdr:row>
      <xdr:rowOff>0</xdr:rowOff>
    </xdr:from>
    <xdr:to>
      <xdr:col>11</xdr:col>
      <xdr:colOff>63600</xdr:colOff>
      <xdr:row>96</xdr:row>
      <xdr:rowOff>168800</xdr:rowOff>
    </xdr:to>
    <xdr:graphicFrame macro="">
      <xdr:nvGraphicFramePr>
        <xdr:cNvPr id="31" name="Chart 30">
          <a:extLst>
            <a:ext uri="{FF2B5EF4-FFF2-40B4-BE49-F238E27FC236}">
              <a16:creationId xmlns:a16="http://schemas.microsoft.com/office/drawing/2014/main" id="{00000000-0008-0000-09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99</xdr:row>
      <xdr:rowOff>0</xdr:rowOff>
    </xdr:from>
    <xdr:to>
      <xdr:col>11</xdr:col>
      <xdr:colOff>63600</xdr:colOff>
      <xdr:row>115</xdr:row>
      <xdr:rowOff>168800</xdr:rowOff>
    </xdr:to>
    <xdr:graphicFrame macro="">
      <xdr:nvGraphicFramePr>
        <xdr:cNvPr id="32" name="Chart 31">
          <a:extLst>
            <a:ext uri="{FF2B5EF4-FFF2-40B4-BE49-F238E27FC236}">
              <a16:creationId xmlns:a16="http://schemas.microsoft.com/office/drawing/2014/main" id="{00000000-0008-0000-09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118</xdr:row>
      <xdr:rowOff>0</xdr:rowOff>
    </xdr:from>
    <xdr:to>
      <xdr:col>11</xdr:col>
      <xdr:colOff>63600</xdr:colOff>
      <xdr:row>134</xdr:row>
      <xdr:rowOff>168800</xdr:rowOff>
    </xdr:to>
    <xdr:graphicFrame macro="">
      <xdr:nvGraphicFramePr>
        <xdr:cNvPr id="33" name="Chart 32">
          <a:extLst>
            <a:ext uri="{FF2B5EF4-FFF2-40B4-BE49-F238E27FC236}">
              <a16:creationId xmlns:a16="http://schemas.microsoft.com/office/drawing/2014/main" id="{00000000-0008-0000-09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137</xdr:row>
      <xdr:rowOff>0</xdr:rowOff>
    </xdr:from>
    <xdr:to>
      <xdr:col>11</xdr:col>
      <xdr:colOff>63600</xdr:colOff>
      <xdr:row>153</xdr:row>
      <xdr:rowOff>168800</xdr:rowOff>
    </xdr:to>
    <xdr:graphicFrame macro="">
      <xdr:nvGraphicFramePr>
        <xdr:cNvPr id="34" name="Chart 33">
          <a:extLst>
            <a:ext uri="{FF2B5EF4-FFF2-40B4-BE49-F238E27FC236}">
              <a16:creationId xmlns:a16="http://schemas.microsoft.com/office/drawing/2014/main" id="{00000000-0008-0000-09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156</xdr:row>
      <xdr:rowOff>0</xdr:rowOff>
    </xdr:from>
    <xdr:to>
      <xdr:col>11</xdr:col>
      <xdr:colOff>63600</xdr:colOff>
      <xdr:row>172</xdr:row>
      <xdr:rowOff>168800</xdr:rowOff>
    </xdr:to>
    <xdr:graphicFrame macro="">
      <xdr:nvGraphicFramePr>
        <xdr:cNvPr id="35" name="Chart 34">
          <a:extLst>
            <a:ext uri="{FF2B5EF4-FFF2-40B4-BE49-F238E27FC236}">
              <a16:creationId xmlns:a16="http://schemas.microsoft.com/office/drawing/2014/main" id="{00000000-0008-0000-09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175</xdr:row>
      <xdr:rowOff>0</xdr:rowOff>
    </xdr:from>
    <xdr:to>
      <xdr:col>11</xdr:col>
      <xdr:colOff>63600</xdr:colOff>
      <xdr:row>191</xdr:row>
      <xdr:rowOff>168800</xdr:rowOff>
    </xdr:to>
    <xdr:graphicFrame macro="">
      <xdr:nvGraphicFramePr>
        <xdr:cNvPr id="36" name="Chart 35">
          <a:extLst>
            <a:ext uri="{FF2B5EF4-FFF2-40B4-BE49-F238E27FC236}">
              <a16:creationId xmlns:a16="http://schemas.microsoft.com/office/drawing/2014/main" id="{00000000-0008-0000-09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4</xdr:row>
      <xdr:rowOff>63500</xdr:rowOff>
    </xdr:from>
    <xdr:to>
      <xdr:col>10</xdr:col>
      <xdr:colOff>825600</xdr:colOff>
      <xdr:row>22</xdr:row>
      <xdr:rowOff>54500</xdr:rowOff>
    </xdr:to>
    <xdr:graphicFrame macro="">
      <xdr:nvGraphicFramePr>
        <xdr:cNvPr id="13" name="Chart 12">
          <a:extLst>
            <a:ext uri="{FF2B5EF4-FFF2-40B4-BE49-F238E27FC236}">
              <a16:creationId xmlns:a16="http://schemas.microsoft.com/office/drawing/2014/main" id="{00000000-0008-0000-0A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844550</xdr:colOff>
      <xdr:row>4</xdr:row>
      <xdr:rowOff>50800</xdr:rowOff>
    </xdr:from>
    <xdr:to>
      <xdr:col>22</xdr:col>
      <xdr:colOff>844650</xdr:colOff>
      <xdr:row>22</xdr:row>
      <xdr:rowOff>41800</xdr:rowOff>
    </xdr:to>
    <xdr:graphicFrame macro="">
      <xdr:nvGraphicFramePr>
        <xdr:cNvPr id="15" name="Chart 14">
          <a:extLst>
            <a:ext uri="{FF2B5EF4-FFF2-40B4-BE49-F238E27FC236}">
              <a16:creationId xmlns:a16="http://schemas.microsoft.com/office/drawing/2014/main" id="{00000000-0008-0000-0A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26</xdr:row>
      <xdr:rowOff>12700</xdr:rowOff>
    </xdr:from>
    <xdr:to>
      <xdr:col>10</xdr:col>
      <xdr:colOff>787500</xdr:colOff>
      <xdr:row>44</xdr:row>
      <xdr:rowOff>3700</xdr:rowOff>
    </xdr:to>
    <xdr:graphicFrame macro="">
      <xdr:nvGraphicFramePr>
        <xdr:cNvPr id="16" name="Chart 15">
          <a:extLst>
            <a:ext uri="{FF2B5EF4-FFF2-40B4-BE49-F238E27FC236}">
              <a16:creationId xmlns:a16="http://schemas.microsoft.com/office/drawing/2014/main" id="{00000000-0008-0000-0A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806450</xdr:colOff>
      <xdr:row>26</xdr:row>
      <xdr:rowOff>0</xdr:rowOff>
    </xdr:from>
    <xdr:to>
      <xdr:col>22</xdr:col>
      <xdr:colOff>806550</xdr:colOff>
      <xdr:row>43</xdr:row>
      <xdr:rowOff>181500</xdr:rowOff>
    </xdr:to>
    <xdr:graphicFrame macro="">
      <xdr:nvGraphicFramePr>
        <xdr:cNvPr id="17" name="Chart 16">
          <a:extLst>
            <a:ext uri="{FF2B5EF4-FFF2-40B4-BE49-F238E27FC236}">
              <a16:creationId xmlns:a16="http://schemas.microsoft.com/office/drawing/2014/main" id="{00000000-0008-0000-0A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48</xdr:row>
      <xdr:rowOff>12700</xdr:rowOff>
    </xdr:from>
    <xdr:to>
      <xdr:col>10</xdr:col>
      <xdr:colOff>787500</xdr:colOff>
      <xdr:row>66</xdr:row>
      <xdr:rowOff>3700</xdr:rowOff>
    </xdr:to>
    <xdr:graphicFrame macro="">
      <xdr:nvGraphicFramePr>
        <xdr:cNvPr id="18" name="Chart 17">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806450</xdr:colOff>
      <xdr:row>48</xdr:row>
      <xdr:rowOff>0</xdr:rowOff>
    </xdr:from>
    <xdr:to>
      <xdr:col>22</xdr:col>
      <xdr:colOff>806550</xdr:colOff>
      <xdr:row>65</xdr:row>
      <xdr:rowOff>181500</xdr:rowOff>
    </xdr:to>
    <xdr:graphicFrame macro="">
      <xdr:nvGraphicFramePr>
        <xdr:cNvPr id="19" name="Chart 18">
          <a:extLst>
            <a:ext uri="{FF2B5EF4-FFF2-40B4-BE49-F238E27FC236}">
              <a16:creationId xmlns:a16="http://schemas.microsoft.com/office/drawing/2014/main" id="{00000000-0008-0000-0A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12700</xdr:rowOff>
    </xdr:from>
    <xdr:to>
      <xdr:col>10</xdr:col>
      <xdr:colOff>787500</xdr:colOff>
      <xdr:row>88</xdr:row>
      <xdr:rowOff>3700</xdr:rowOff>
    </xdr:to>
    <xdr:graphicFrame macro="">
      <xdr:nvGraphicFramePr>
        <xdr:cNvPr id="20" name="Chart 19">
          <a:extLst>
            <a:ext uri="{FF2B5EF4-FFF2-40B4-BE49-F238E27FC236}">
              <a16:creationId xmlns:a16="http://schemas.microsoft.com/office/drawing/2014/main" id="{00000000-0008-0000-0A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806450</xdr:colOff>
      <xdr:row>70</xdr:row>
      <xdr:rowOff>0</xdr:rowOff>
    </xdr:from>
    <xdr:to>
      <xdr:col>22</xdr:col>
      <xdr:colOff>806550</xdr:colOff>
      <xdr:row>87</xdr:row>
      <xdr:rowOff>181500</xdr:rowOff>
    </xdr:to>
    <xdr:graphicFrame macro="">
      <xdr:nvGraphicFramePr>
        <xdr:cNvPr id="21" name="Chart 20">
          <a:extLst>
            <a:ext uri="{FF2B5EF4-FFF2-40B4-BE49-F238E27FC236}">
              <a16:creationId xmlns:a16="http://schemas.microsoft.com/office/drawing/2014/main" id="{00000000-0008-0000-0A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92</xdr:row>
      <xdr:rowOff>12700</xdr:rowOff>
    </xdr:from>
    <xdr:to>
      <xdr:col>10</xdr:col>
      <xdr:colOff>787500</xdr:colOff>
      <xdr:row>110</xdr:row>
      <xdr:rowOff>3700</xdr:rowOff>
    </xdr:to>
    <xdr:graphicFrame macro="">
      <xdr:nvGraphicFramePr>
        <xdr:cNvPr id="22" name="Chart 21">
          <a:extLst>
            <a:ext uri="{FF2B5EF4-FFF2-40B4-BE49-F238E27FC236}">
              <a16:creationId xmlns:a16="http://schemas.microsoft.com/office/drawing/2014/main" id="{00000000-0008-0000-0A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806450</xdr:colOff>
      <xdr:row>92</xdr:row>
      <xdr:rowOff>0</xdr:rowOff>
    </xdr:from>
    <xdr:to>
      <xdr:col>22</xdr:col>
      <xdr:colOff>806550</xdr:colOff>
      <xdr:row>109</xdr:row>
      <xdr:rowOff>181501</xdr:rowOff>
    </xdr:to>
    <xdr:graphicFrame macro="">
      <xdr:nvGraphicFramePr>
        <xdr:cNvPr id="23" name="Chart 22">
          <a:extLst>
            <a:ext uri="{FF2B5EF4-FFF2-40B4-BE49-F238E27FC236}">
              <a16:creationId xmlns:a16="http://schemas.microsoft.com/office/drawing/2014/main" id="{00000000-0008-0000-0A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114</xdr:row>
      <xdr:rowOff>12700</xdr:rowOff>
    </xdr:from>
    <xdr:to>
      <xdr:col>10</xdr:col>
      <xdr:colOff>787500</xdr:colOff>
      <xdr:row>132</xdr:row>
      <xdr:rowOff>3701</xdr:rowOff>
    </xdr:to>
    <xdr:graphicFrame macro="">
      <xdr:nvGraphicFramePr>
        <xdr:cNvPr id="24" name="Chart 23">
          <a:extLst>
            <a:ext uri="{FF2B5EF4-FFF2-40B4-BE49-F238E27FC236}">
              <a16:creationId xmlns:a16="http://schemas.microsoft.com/office/drawing/2014/main" id="{00000000-0008-0000-0A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806450</xdr:colOff>
      <xdr:row>114</xdr:row>
      <xdr:rowOff>0</xdr:rowOff>
    </xdr:from>
    <xdr:to>
      <xdr:col>22</xdr:col>
      <xdr:colOff>806550</xdr:colOff>
      <xdr:row>131</xdr:row>
      <xdr:rowOff>181501</xdr:rowOff>
    </xdr:to>
    <xdr:graphicFrame macro="">
      <xdr:nvGraphicFramePr>
        <xdr:cNvPr id="25" name="Chart 24">
          <a:extLst>
            <a:ext uri="{FF2B5EF4-FFF2-40B4-BE49-F238E27FC236}">
              <a16:creationId xmlns:a16="http://schemas.microsoft.com/office/drawing/2014/main" id="{00000000-0008-0000-0A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136</xdr:row>
      <xdr:rowOff>12700</xdr:rowOff>
    </xdr:from>
    <xdr:to>
      <xdr:col>10</xdr:col>
      <xdr:colOff>787500</xdr:colOff>
      <xdr:row>154</xdr:row>
      <xdr:rowOff>3700</xdr:rowOff>
    </xdr:to>
    <xdr:graphicFrame macro="">
      <xdr:nvGraphicFramePr>
        <xdr:cNvPr id="26" name="Chart 25">
          <a:extLst>
            <a:ext uri="{FF2B5EF4-FFF2-40B4-BE49-F238E27FC236}">
              <a16:creationId xmlns:a16="http://schemas.microsoft.com/office/drawing/2014/main" id="{00000000-0008-0000-0A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806450</xdr:colOff>
      <xdr:row>136</xdr:row>
      <xdr:rowOff>0</xdr:rowOff>
    </xdr:from>
    <xdr:to>
      <xdr:col>22</xdr:col>
      <xdr:colOff>806550</xdr:colOff>
      <xdr:row>153</xdr:row>
      <xdr:rowOff>181501</xdr:rowOff>
    </xdr:to>
    <xdr:graphicFrame macro="">
      <xdr:nvGraphicFramePr>
        <xdr:cNvPr id="27" name="Chart 26">
          <a:extLst>
            <a:ext uri="{FF2B5EF4-FFF2-40B4-BE49-F238E27FC236}">
              <a16:creationId xmlns:a16="http://schemas.microsoft.com/office/drawing/2014/main" id="{00000000-0008-0000-0A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158</xdr:row>
      <xdr:rowOff>12700</xdr:rowOff>
    </xdr:from>
    <xdr:to>
      <xdr:col>10</xdr:col>
      <xdr:colOff>787500</xdr:colOff>
      <xdr:row>176</xdr:row>
      <xdr:rowOff>3701</xdr:rowOff>
    </xdr:to>
    <xdr:graphicFrame macro="">
      <xdr:nvGraphicFramePr>
        <xdr:cNvPr id="28" name="Chart 27">
          <a:extLst>
            <a:ext uri="{FF2B5EF4-FFF2-40B4-BE49-F238E27FC236}">
              <a16:creationId xmlns:a16="http://schemas.microsoft.com/office/drawing/2014/main" id="{00000000-0008-0000-0A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806450</xdr:colOff>
      <xdr:row>158</xdr:row>
      <xdr:rowOff>0</xdr:rowOff>
    </xdr:from>
    <xdr:to>
      <xdr:col>22</xdr:col>
      <xdr:colOff>806550</xdr:colOff>
      <xdr:row>175</xdr:row>
      <xdr:rowOff>181501</xdr:rowOff>
    </xdr:to>
    <xdr:graphicFrame macro="">
      <xdr:nvGraphicFramePr>
        <xdr:cNvPr id="29" name="Chart 28">
          <a:extLst>
            <a:ext uri="{FF2B5EF4-FFF2-40B4-BE49-F238E27FC236}">
              <a16:creationId xmlns:a16="http://schemas.microsoft.com/office/drawing/2014/main" id="{00000000-0008-0000-0A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180</xdr:row>
      <xdr:rowOff>12700</xdr:rowOff>
    </xdr:from>
    <xdr:to>
      <xdr:col>10</xdr:col>
      <xdr:colOff>787500</xdr:colOff>
      <xdr:row>198</xdr:row>
      <xdr:rowOff>3700</xdr:rowOff>
    </xdr:to>
    <xdr:graphicFrame macro="">
      <xdr:nvGraphicFramePr>
        <xdr:cNvPr id="30" name="Chart 29">
          <a:extLst>
            <a:ext uri="{FF2B5EF4-FFF2-40B4-BE49-F238E27FC236}">
              <a16:creationId xmlns:a16="http://schemas.microsoft.com/office/drawing/2014/main" id="{00000000-0008-0000-0A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806450</xdr:colOff>
      <xdr:row>180</xdr:row>
      <xdr:rowOff>0</xdr:rowOff>
    </xdr:from>
    <xdr:to>
      <xdr:col>22</xdr:col>
      <xdr:colOff>806550</xdr:colOff>
      <xdr:row>197</xdr:row>
      <xdr:rowOff>181500</xdr:rowOff>
    </xdr:to>
    <xdr:graphicFrame macro="">
      <xdr:nvGraphicFramePr>
        <xdr:cNvPr id="31" name="Chart 30">
          <a:extLst>
            <a:ext uri="{FF2B5EF4-FFF2-40B4-BE49-F238E27FC236}">
              <a16:creationId xmlns:a16="http://schemas.microsoft.com/office/drawing/2014/main" id="{00000000-0008-0000-0A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202</xdr:row>
      <xdr:rowOff>12700</xdr:rowOff>
    </xdr:from>
    <xdr:to>
      <xdr:col>10</xdr:col>
      <xdr:colOff>787500</xdr:colOff>
      <xdr:row>220</xdr:row>
      <xdr:rowOff>3700</xdr:rowOff>
    </xdr:to>
    <xdr:graphicFrame macro="">
      <xdr:nvGraphicFramePr>
        <xdr:cNvPr id="32" name="Chart 31">
          <a:extLst>
            <a:ext uri="{FF2B5EF4-FFF2-40B4-BE49-F238E27FC236}">
              <a16:creationId xmlns:a16="http://schemas.microsoft.com/office/drawing/2014/main" id="{00000000-0008-0000-0A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806450</xdr:colOff>
      <xdr:row>202</xdr:row>
      <xdr:rowOff>0</xdr:rowOff>
    </xdr:from>
    <xdr:to>
      <xdr:col>22</xdr:col>
      <xdr:colOff>806550</xdr:colOff>
      <xdr:row>219</xdr:row>
      <xdr:rowOff>181501</xdr:rowOff>
    </xdr:to>
    <xdr:graphicFrame macro="">
      <xdr:nvGraphicFramePr>
        <xdr:cNvPr id="33" name="Chart 32">
          <a:extLst>
            <a:ext uri="{FF2B5EF4-FFF2-40B4-BE49-F238E27FC236}">
              <a16:creationId xmlns:a16="http://schemas.microsoft.com/office/drawing/2014/main" id="{00000000-0008-0000-0A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224</xdr:row>
      <xdr:rowOff>12700</xdr:rowOff>
    </xdr:from>
    <xdr:to>
      <xdr:col>10</xdr:col>
      <xdr:colOff>787500</xdr:colOff>
      <xdr:row>242</xdr:row>
      <xdr:rowOff>3700</xdr:rowOff>
    </xdr:to>
    <xdr:graphicFrame macro="">
      <xdr:nvGraphicFramePr>
        <xdr:cNvPr id="34" name="Chart 33">
          <a:extLst>
            <a:ext uri="{FF2B5EF4-FFF2-40B4-BE49-F238E27FC236}">
              <a16:creationId xmlns:a16="http://schemas.microsoft.com/office/drawing/2014/main" id="{00000000-0008-0000-0A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806450</xdr:colOff>
      <xdr:row>224</xdr:row>
      <xdr:rowOff>0</xdr:rowOff>
    </xdr:from>
    <xdr:to>
      <xdr:col>22</xdr:col>
      <xdr:colOff>806550</xdr:colOff>
      <xdr:row>241</xdr:row>
      <xdr:rowOff>181500</xdr:rowOff>
    </xdr:to>
    <xdr:graphicFrame macro="">
      <xdr:nvGraphicFramePr>
        <xdr:cNvPr id="35" name="Chart 34">
          <a:extLst>
            <a:ext uri="{FF2B5EF4-FFF2-40B4-BE49-F238E27FC236}">
              <a16:creationId xmlns:a16="http://schemas.microsoft.com/office/drawing/2014/main" id="{00000000-0008-0000-0A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246</xdr:row>
      <xdr:rowOff>12700</xdr:rowOff>
    </xdr:from>
    <xdr:to>
      <xdr:col>10</xdr:col>
      <xdr:colOff>787500</xdr:colOff>
      <xdr:row>264</xdr:row>
      <xdr:rowOff>3700</xdr:rowOff>
    </xdr:to>
    <xdr:graphicFrame macro="">
      <xdr:nvGraphicFramePr>
        <xdr:cNvPr id="36" name="Chart 35">
          <a:extLst>
            <a:ext uri="{FF2B5EF4-FFF2-40B4-BE49-F238E27FC236}">
              <a16:creationId xmlns:a16="http://schemas.microsoft.com/office/drawing/2014/main" id="{00000000-0008-0000-0A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806450</xdr:colOff>
      <xdr:row>246</xdr:row>
      <xdr:rowOff>0</xdr:rowOff>
    </xdr:from>
    <xdr:to>
      <xdr:col>22</xdr:col>
      <xdr:colOff>806550</xdr:colOff>
      <xdr:row>263</xdr:row>
      <xdr:rowOff>181501</xdr:rowOff>
    </xdr:to>
    <xdr:graphicFrame macro="">
      <xdr:nvGraphicFramePr>
        <xdr:cNvPr id="37" name="Chart 36">
          <a:extLst>
            <a:ext uri="{FF2B5EF4-FFF2-40B4-BE49-F238E27FC236}">
              <a16:creationId xmlns:a16="http://schemas.microsoft.com/office/drawing/2014/main" id="{00000000-0008-0000-0A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268</xdr:row>
      <xdr:rowOff>12700</xdr:rowOff>
    </xdr:from>
    <xdr:to>
      <xdr:col>10</xdr:col>
      <xdr:colOff>787500</xdr:colOff>
      <xdr:row>286</xdr:row>
      <xdr:rowOff>3701</xdr:rowOff>
    </xdr:to>
    <xdr:graphicFrame macro="">
      <xdr:nvGraphicFramePr>
        <xdr:cNvPr id="38" name="Chart 37">
          <a:extLst>
            <a:ext uri="{FF2B5EF4-FFF2-40B4-BE49-F238E27FC236}">
              <a16:creationId xmlns:a16="http://schemas.microsoft.com/office/drawing/2014/main" id="{00000000-0008-0000-0A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806450</xdr:colOff>
      <xdr:row>268</xdr:row>
      <xdr:rowOff>0</xdr:rowOff>
    </xdr:from>
    <xdr:to>
      <xdr:col>22</xdr:col>
      <xdr:colOff>806550</xdr:colOff>
      <xdr:row>285</xdr:row>
      <xdr:rowOff>181501</xdr:rowOff>
    </xdr:to>
    <xdr:graphicFrame macro="">
      <xdr:nvGraphicFramePr>
        <xdr:cNvPr id="39" name="Chart 38">
          <a:extLst>
            <a:ext uri="{FF2B5EF4-FFF2-40B4-BE49-F238E27FC236}">
              <a16:creationId xmlns:a16="http://schemas.microsoft.com/office/drawing/2014/main" id="{00000000-0008-0000-0A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290</xdr:row>
      <xdr:rowOff>12700</xdr:rowOff>
    </xdr:from>
    <xdr:to>
      <xdr:col>10</xdr:col>
      <xdr:colOff>787500</xdr:colOff>
      <xdr:row>308</xdr:row>
      <xdr:rowOff>3700</xdr:rowOff>
    </xdr:to>
    <xdr:graphicFrame macro="">
      <xdr:nvGraphicFramePr>
        <xdr:cNvPr id="40" name="Chart 39">
          <a:extLst>
            <a:ext uri="{FF2B5EF4-FFF2-40B4-BE49-F238E27FC236}">
              <a16:creationId xmlns:a16="http://schemas.microsoft.com/office/drawing/2014/main" id="{00000000-0008-0000-0A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806450</xdr:colOff>
      <xdr:row>290</xdr:row>
      <xdr:rowOff>0</xdr:rowOff>
    </xdr:from>
    <xdr:to>
      <xdr:col>22</xdr:col>
      <xdr:colOff>806550</xdr:colOff>
      <xdr:row>307</xdr:row>
      <xdr:rowOff>181501</xdr:rowOff>
    </xdr:to>
    <xdr:graphicFrame macro="">
      <xdr:nvGraphicFramePr>
        <xdr:cNvPr id="41" name="Chart 40">
          <a:extLst>
            <a:ext uri="{FF2B5EF4-FFF2-40B4-BE49-F238E27FC236}">
              <a16:creationId xmlns:a16="http://schemas.microsoft.com/office/drawing/2014/main" id="{00000000-0008-0000-0A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312</xdr:row>
      <xdr:rowOff>12700</xdr:rowOff>
    </xdr:from>
    <xdr:to>
      <xdr:col>10</xdr:col>
      <xdr:colOff>787500</xdr:colOff>
      <xdr:row>330</xdr:row>
      <xdr:rowOff>3701</xdr:rowOff>
    </xdr:to>
    <xdr:graphicFrame macro="">
      <xdr:nvGraphicFramePr>
        <xdr:cNvPr id="42" name="Chart 41">
          <a:extLst>
            <a:ext uri="{FF2B5EF4-FFF2-40B4-BE49-F238E27FC236}">
              <a16:creationId xmlns:a16="http://schemas.microsoft.com/office/drawing/2014/main" id="{00000000-0008-0000-0A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806450</xdr:colOff>
      <xdr:row>312</xdr:row>
      <xdr:rowOff>0</xdr:rowOff>
    </xdr:from>
    <xdr:to>
      <xdr:col>22</xdr:col>
      <xdr:colOff>806550</xdr:colOff>
      <xdr:row>329</xdr:row>
      <xdr:rowOff>181501</xdr:rowOff>
    </xdr:to>
    <xdr:graphicFrame macro="">
      <xdr:nvGraphicFramePr>
        <xdr:cNvPr id="43" name="Chart 42">
          <a:extLst>
            <a:ext uri="{FF2B5EF4-FFF2-40B4-BE49-F238E27FC236}">
              <a16:creationId xmlns:a16="http://schemas.microsoft.com/office/drawing/2014/main" id="{00000000-0008-0000-0A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53</xdr:col>
      <xdr:colOff>84666</xdr:colOff>
      <xdr:row>8</xdr:row>
      <xdr:rowOff>88899</xdr:rowOff>
    </xdr:from>
    <xdr:to>
      <xdr:col>61</xdr:col>
      <xdr:colOff>294043</xdr:colOff>
      <xdr:row>41</xdr:row>
      <xdr:rowOff>130588</xdr:rowOff>
    </xdr:to>
    <xdr:graphicFrame macro="">
      <xdr:nvGraphicFramePr>
        <xdr:cNvPr id="4" name="Chart 3">
          <a:extLst>
            <a:ext uri="{FF2B5EF4-FFF2-40B4-BE49-F238E27FC236}">
              <a16:creationId xmlns:a16="http://schemas.microsoft.com/office/drawing/2014/main" id="{C7F81545-836F-0548-81A8-7D31C15995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62</xdr:col>
      <xdr:colOff>28222</xdr:colOff>
      <xdr:row>8</xdr:row>
      <xdr:rowOff>18342</xdr:rowOff>
    </xdr:from>
    <xdr:to>
      <xdr:col>70</xdr:col>
      <xdr:colOff>350488</xdr:colOff>
      <xdr:row>41</xdr:row>
      <xdr:rowOff>60031</xdr:rowOff>
    </xdr:to>
    <xdr:graphicFrame macro="">
      <xdr:nvGraphicFramePr>
        <xdr:cNvPr id="5" name="Chart 4">
          <a:extLst>
            <a:ext uri="{FF2B5EF4-FFF2-40B4-BE49-F238E27FC236}">
              <a16:creationId xmlns:a16="http://schemas.microsoft.com/office/drawing/2014/main" id="{2769CEDE-3E36-BB45-8BF6-28A4DC04FA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71</xdr:col>
      <xdr:colOff>56445</xdr:colOff>
      <xdr:row>8</xdr:row>
      <xdr:rowOff>32455</xdr:rowOff>
    </xdr:from>
    <xdr:to>
      <xdr:col>79</xdr:col>
      <xdr:colOff>378711</xdr:colOff>
      <xdr:row>41</xdr:row>
      <xdr:rowOff>74144</xdr:rowOff>
    </xdr:to>
    <xdr:graphicFrame macro="">
      <xdr:nvGraphicFramePr>
        <xdr:cNvPr id="6" name="Chart 5">
          <a:extLst>
            <a:ext uri="{FF2B5EF4-FFF2-40B4-BE49-F238E27FC236}">
              <a16:creationId xmlns:a16="http://schemas.microsoft.com/office/drawing/2014/main" id="{C3B67B34-A304-EC4B-9DAC-D3C65864AF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4</xdr:row>
      <xdr:rowOff>63500</xdr:rowOff>
    </xdr:from>
    <xdr:to>
      <xdr:col>10</xdr:col>
      <xdr:colOff>825600</xdr:colOff>
      <xdr:row>22</xdr:row>
      <xdr:rowOff>54500</xdr:rowOff>
    </xdr:to>
    <xdr:graphicFrame macro="">
      <xdr:nvGraphicFramePr>
        <xdr:cNvPr id="2" name="Chart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844550</xdr:colOff>
      <xdr:row>4</xdr:row>
      <xdr:rowOff>50800</xdr:rowOff>
    </xdr:from>
    <xdr:to>
      <xdr:col>22</xdr:col>
      <xdr:colOff>844650</xdr:colOff>
      <xdr:row>22</xdr:row>
      <xdr:rowOff>41800</xdr:rowOff>
    </xdr:to>
    <xdr:graphicFrame macro="">
      <xdr:nvGraphicFramePr>
        <xdr:cNvPr id="3" name="Chart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27</xdr:row>
      <xdr:rowOff>12700</xdr:rowOff>
    </xdr:from>
    <xdr:to>
      <xdr:col>10</xdr:col>
      <xdr:colOff>787500</xdr:colOff>
      <xdr:row>45</xdr:row>
      <xdr:rowOff>3700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806450</xdr:colOff>
      <xdr:row>27</xdr:row>
      <xdr:rowOff>0</xdr:rowOff>
    </xdr:from>
    <xdr:to>
      <xdr:col>22</xdr:col>
      <xdr:colOff>806550</xdr:colOff>
      <xdr:row>44</xdr:row>
      <xdr:rowOff>181500</xdr:rowOff>
    </xdr:to>
    <xdr:graphicFrame macro="">
      <xdr:nvGraphicFramePr>
        <xdr:cNvPr id="5" name="Chart 4">
          <a:extLst>
            <a:ext uri="{FF2B5EF4-FFF2-40B4-BE49-F238E27FC236}">
              <a16:creationId xmlns:a16="http://schemas.microsoft.com/office/drawing/2014/main" i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48</xdr:row>
      <xdr:rowOff>12700</xdr:rowOff>
    </xdr:from>
    <xdr:to>
      <xdr:col>10</xdr:col>
      <xdr:colOff>787500</xdr:colOff>
      <xdr:row>66</xdr:row>
      <xdr:rowOff>3700</xdr:rowOff>
    </xdr:to>
    <xdr:graphicFrame macro="">
      <xdr:nvGraphicFramePr>
        <xdr:cNvPr id="6" name="Chart 5">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806450</xdr:colOff>
      <xdr:row>48</xdr:row>
      <xdr:rowOff>0</xdr:rowOff>
    </xdr:from>
    <xdr:to>
      <xdr:col>22</xdr:col>
      <xdr:colOff>806550</xdr:colOff>
      <xdr:row>65</xdr:row>
      <xdr:rowOff>181500</xdr:rowOff>
    </xdr:to>
    <xdr:graphicFrame macro="">
      <xdr:nvGraphicFramePr>
        <xdr:cNvPr id="7" name="Chart 6">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12700</xdr:rowOff>
    </xdr:from>
    <xdr:to>
      <xdr:col>10</xdr:col>
      <xdr:colOff>787500</xdr:colOff>
      <xdr:row>88</xdr:row>
      <xdr:rowOff>3700</xdr:rowOff>
    </xdr:to>
    <xdr:graphicFrame macro="">
      <xdr:nvGraphicFramePr>
        <xdr:cNvPr id="8" name="Chart 7">
          <a:extLst>
            <a:ext uri="{FF2B5EF4-FFF2-40B4-BE49-F238E27FC236}">
              <a16:creationId xmlns:a16="http://schemas.microsoft.com/office/drawing/2014/main" id="{00000000-0008-0000-0B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806450</xdr:colOff>
      <xdr:row>70</xdr:row>
      <xdr:rowOff>0</xdr:rowOff>
    </xdr:from>
    <xdr:to>
      <xdr:col>22</xdr:col>
      <xdr:colOff>806550</xdr:colOff>
      <xdr:row>87</xdr:row>
      <xdr:rowOff>181500</xdr:rowOff>
    </xdr:to>
    <xdr:graphicFrame macro="">
      <xdr:nvGraphicFramePr>
        <xdr:cNvPr id="9" name="Chart 8">
          <a:extLst>
            <a:ext uri="{FF2B5EF4-FFF2-40B4-BE49-F238E27FC236}">
              <a16:creationId xmlns:a16="http://schemas.microsoft.com/office/drawing/2014/main" id="{00000000-0008-0000-0B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92</xdr:row>
      <xdr:rowOff>12700</xdr:rowOff>
    </xdr:from>
    <xdr:to>
      <xdr:col>10</xdr:col>
      <xdr:colOff>787500</xdr:colOff>
      <xdr:row>110</xdr:row>
      <xdr:rowOff>3700</xdr:rowOff>
    </xdr:to>
    <xdr:graphicFrame macro="">
      <xdr:nvGraphicFramePr>
        <xdr:cNvPr id="10" name="Chart 9">
          <a:extLst>
            <a:ext uri="{FF2B5EF4-FFF2-40B4-BE49-F238E27FC236}">
              <a16:creationId xmlns:a16="http://schemas.microsoft.com/office/drawing/2014/main" id="{00000000-0008-0000-0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806450</xdr:colOff>
      <xdr:row>92</xdr:row>
      <xdr:rowOff>0</xdr:rowOff>
    </xdr:from>
    <xdr:to>
      <xdr:col>22</xdr:col>
      <xdr:colOff>806550</xdr:colOff>
      <xdr:row>109</xdr:row>
      <xdr:rowOff>181501</xdr:rowOff>
    </xdr:to>
    <xdr:graphicFrame macro="">
      <xdr:nvGraphicFramePr>
        <xdr:cNvPr id="11" name="Chart 10">
          <a:extLst>
            <a:ext uri="{FF2B5EF4-FFF2-40B4-BE49-F238E27FC236}">
              <a16:creationId xmlns:a16="http://schemas.microsoft.com/office/drawing/2014/main" id="{00000000-0008-0000-0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114</xdr:row>
      <xdr:rowOff>12700</xdr:rowOff>
    </xdr:from>
    <xdr:to>
      <xdr:col>10</xdr:col>
      <xdr:colOff>787500</xdr:colOff>
      <xdr:row>132</xdr:row>
      <xdr:rowOff>3701</xdr:rowOff>
    </xdr:to>
    <xdr:graphicFrame macro="">
      <xdr:nvGraphicFramePr>
        <xdr:cNvPr id="12" name="Chart 11">
          <a:extLst>
            <a:ext uri="{FF2B5EF4-FFF2-40B4-BE49-F238E27FC236}">
              <a16:creationId xmlns:a16="http://schemas.microsoft.com/office/drawing/2014/main" id="{00000000-0008-0000-0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806450</xdr:colOff>
      <xdr:row>114</xdr:row>
      <xdr:rowOff>0</xdr:rowOff>
    </xdr:from>
    <xdr:to>
      <xdr:col>22</xdr:col>
      <xdr:colOff>806550</xdr:colOff>
      <xdr:row>131</xdr:row>
      <xdr:rowOff>181501</xdr:rowOff>
    </xdr:to>
    <xdr:graphicFrame macro="">
      <xdr:nvGraphicFramePr>
        <xdr:cNvPr id="13" name="Chart 12">
          <a:extLst>
            <a:ext uri="{FF2B5EF4-FFF2-40B4-BE49-F238E27FC236}">
              <a16:creationId xmlns:a16="http://schemas.microsoft.com/office/drawing/2014/main" id="{00000000-0008-0000-0B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136</xdr:row>
      <xdr:rowOff>12700</xdr:rowOff>
    </xdr:from>
    <xdr:to>
      <xdr:col>10</xdr:col>
      <xdr:colOff>787500</xdr:colOff>
      <xdr:row>154</xdr:row>
      <xdr:rowOff>3700</xdr:rowOff>
    </xdr:to>
    <xdr:graphicFrame macro="">
      <xdr:nvGraphicFramePr>
        <xdr:cNvPr id="14" name="Chart 13">
          <a:extLst>
            <a:ext uri="{FF2B5EF4-FFF2-40B4-BE49-F238E27FC236}">
              <a16:creationId xmlns:a16="http://schemas.microsoft.com/office/drawing/2014/main" id="{00000000-0008-0000-0B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806450</xdr:colOff>
      <xdr:row>136</xdr:row>
      <xdr:rowOff>0</xdr:rowOff>
    </xdr:from>
    <xdr:to>
      <xdr:col>22</xdr:col>
      <xdr:colOff>806550</xdr:colOff>
      <xdr:row>153</xdr:row>
      <xdr:rowOff>181501</xdr:rowOff>
    </xdr:to>
    <xdr:graphicFrame macro="">
      <xdr:nvGraphicFramePr>
        <xdr:cNvPr id="15" name="Chart 14">
          <a:extLst>
            <a:ext uri="{FF2B5EF4-FFF2-40B4-BE49-F238E27FC236}">
              <a16:creationId xmlns:a16="http://schemas.microsoft.com/office/drawing/2014/main" id="{00000000-0008-0000-0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158</xdr:row>
      <xdr:rowOff>12700</xdr:rowOff>
    </xdr:from>
    <xdr:to>
      <xdr:col>10</xdr:col>
      <xdr:colOff>787500</xdr:colOff>
      <xdr:row>176</xdr:row>
      <xdr:rowOff>3701</xdr:rowOff>
    </xdr:to>
    <xdr:graphicFrame macro="">
      <xdr:nvGraphicFramePr>
        <xdr:cNvPr id="16" name="Chart 15">
          <a:extLst>
            <a:ext uri="{FF2B5EF4-FFF2-40B4-BE49-F238E27FC236}">
              <a16:creationId xmlns:a16="http://schemas.microsoft.com/office/drawing/2014/main" id="{00000000-0008-0000-0B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806450</xdr:colOff>
      <xdr:row>158</xdr:row>
      <xdr:rowOff>0</xdr:rowOff>
    </xdr:from>
    <xdr:to>
      <xdr:col>22</xdr:col>
      <xdr:colOff>806550</xdr:colOff>
      <xdr:row>175</xdr:row>
      <xdr:rowOff>181501</xdr:rowOff>
    </xdr:to>
    <xdr:graphicFrame macro="">
      <xdr:nvGraphicFramePr>
        <xdr:cNvPr id="17" name="Chart 16">
          <a:extLst>
            <a:ext uri="{FF2B5EF4-FFF2-40B4-BE49-F238E27FC236}">
              <a16:creationId xmlns:a16="http://schemas.microsoft.com/office/drawing/2014/main" id="{00000000-0008-0000-0B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180</xdr:row>
      <xdr:rowOff>12700</xdr:rowOff>
    </xdr:from>
    <xdr:to>
      <xdr:col>10</xdr:col>
      <xdr:colOff>787500</xdr:colOff>
      <xdr:row>198</xdr:row>
      <xdr:rowOff>3700</xdr:rowOff>
    </xdr:to>
    <xdr:graphicFrame macro="">
      <xdr:nvGraphicFramePr>
        <xdr:cNvPr id="18" name="Chart 17">
          <a:extLst>
            <a:ext uri="{FF2B5EF4-FFF2-40B4-BE49-F238E27FC236}">
              <a16:creationId xmlns:a16="http://schemas.microsoft.com/office/drawing/2014/main" id="{00000000-0008-0000-0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806450</xdr:colOff>
      <xdr:row>180</xdr:row>
      <xdr:rowOff>0</xdr:rowOff>
    </xdr:from>
    <xdr:to>
      <xdr:col>22</xdr:col>
      <xdr:colOff>806550</xdr:colOff>
      <xdr:row>197</xdr:row>
      <xdr:rowOff>181500</xdr:rowOff>
    </xdr:to>
    <xdr:graphicFrame macro="">
      <xdr:nvGraphicFramePr>
        <xdr:cNvPr id="19" name="Chart 18">
          <a:extLst>
            <a:ext uri="{FF2B5EF4-FFF2-40B4-BE49-F238E27FC236}">
              <a16:creationId xmlns:a16="http://schemas.microsoft.com/office/drawing/2014/main" id="{00000000-0008-0000-0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202</xdr:row>
      <xdr:rowOff>12700</xdr:rowOff>
    </xdr:from>
    <xdr:to>
      <xdr:col>10</xdr:col>
      <xdr:colOff>787500</xdr:colOff>
      <xdr:row>220</xdr:row>
      <xdr:rowOff>3700</xdr:rowOff>
    </xdr:to>
    <xdr:graphicFrame macro="">
      <xdr:nvGraphicFramePr>
        <xdr:cNvPr id="20" name="Chart 19">
          <a:extLst>
            <a:ext uri="{FF2B5EF4-FFF2-40B4-BE49-F238E27FC236}">
              <a16:creationId xmlns:a16="http://schemas.microsoft.com/office/drawing/2014/main" id="{00000000-0008-0000-0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806450</xdr:colOff>
      <xdr:row>202</xdr:row>
      <xdr:rowOff>0</xdr:rowOff>
    </xdr:from>
    <xdr:to>
      <xdr:col>22</xdr:col>
      <xdr:colOff>806550</xdr:colOff>
      <xdr:row>219</xdr:row>
      <xdr:rowOff>181501</xdr:rowOff>
    </xdr:to>
    <xdr:graphicFrame macro="">
      <xdr:nvGraphicFramePr>
        <xdr:cNvPr id="21" name="Chart 20">
          <a:extLst>
            <a:ext uri="{FF2B5EF4-FFF2-40B4-BE49-F238E27FC236}">
              <a16:creationId xmlns:a16="http://schemas.microsoft.com/office/drawing/2014/main" id="{00000000-0008-0000-0B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224</xdr:row>
      <xdr:rowOff>12700</xdr:rowOff>
    </xdr:from>
    <xdr:to>
      <xdr:col>10</xdr:col>
      <xdr:colOff>787500</xdr:colOff>
      <xdr:row>242</xdr:row>
      <xdr:rowOff>3700</xdr:rowOff>
    </xdr:to>
    <xdr:graphicFrame macro="">
      <xdr:nvGraphicFramePr>
        <xdr:cNvPr id="22" name="Chart 21">
          <a:extLst>
            <a:ext uri="{FF2B5EF4-FFF2-40B4-BE49-F238E27FC236}">
              <a16:creationId xmlns:a16="http://schemas.microsoft.com/office/drawing/2014/main" id="{00000000-0008-0000-0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11</xdr:col>
      <xdr:colOff>806450</xdr:colOff>
      <xdr:row>224</xdr:row>
      <xdr:rowOff>0</xdr:rowOff>
    </xdr:from>
    <xdr:to>
      <xdr:col>22</xdr:col>
      <xdr:colOff>806550</xdr:colOff>
      <xdr:row>241</xdr:row>
      <xdr:rowOff>181500</xdr:rowOff>
    </xdr:to>
    <xdr:graphicFrame macro="">
      <xdr:nvGraphicFramePr>
        <xdr:cNvPr id="23" name="Chart 22">
          <a:extLst>
            <a:ext uri="{FF2B5EF4-FFF2-40B4-BE49-F238E27FC236}">
              <a16:creationId xmlns:a16="http://schemas.microsoft.com/office/drawing/2014/main" id="{00000000-0008-0000-0B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246</xdr:row>
      <xdr:rowOff>12700</xdr:rowOff>
    </xdr:from>
    <xdr:to>
      <xdr:col>10</xdr:col>
      <xdr:colOff>787500</xdr:colOff>
      <xdr:row>264</xdr:row>
      <xdr:rowOff>3700</xdr:rowOff>
    </xdr:to>
    <xdr:graphicFrame macro="">
      <xdr:nvGraphicFramePr>
        <xdr:cNvPr id="24" name="Chart 23">
          <a:extLst>
            <a:ext uri="{FF2B5EF4-FFF2-40B4-BE49-F238E27FC236}">
              <a16:creationId xmlns:a16="http://schemas.microsoft.com/office/drawing/2014/main" id="{00000000-0008-0000-0B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11</xdr:col>
      <xdr:colOff>806450</xdr:colOff>
      <xdr:row>246</xdr:row>
      <xdr:rowOff>0</xdr:rowOff>
    </xdr:from>
    <xdr:to>
      <xdr:col>22</xdr:col>
      <xdr:colOff>806550</xdr:colOff>
      <xdr:row>263</xdr:row>
      <xdr:rowOff>181501</xdr:rowOff>
    </xdr:to>
    <xdr:graphicFrame macro="">
      <xdr:nvGraphicFramePr>
        <xdr:cNvPr id="25" name="Chart 24">
          <a:extLst>
            <a:ext uri="{FF2B5EF4-FFF2-40B4-BE49-F238E27FC236}">
              <a16:creationId xmlns:a16="http://schemas.microsoft.com/office/drawing/2014/main" id="{00000000-0008-0000-0B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268</xdr:row>
      <xdr:rowOff>12700</xdr:rowOff>
    </xdr:from>
    <xdr:to>
      <xdr:col>10</xdr:col>
      <xdr:colOff>787500</xdr:colOff>
      <xdr:row>286</xdr:row>
      <xdr:rowOff>3701</xdr:rowOff>
    </xdr:to>
    <xdr:graphicFrame macro="">
      <xdr:nvGraphicFramePr>
        <xdr:cNvPr id="26" name="Chart 25">
          <a:extLst>
            <a:ext uri="{FF2B5EF4-FFF2-40B4-BE49-F238E27FC236}">
              <a16:creationId xmlns:a16="http://schemas.microsoft.com/office/drawing/2014/main" id="{00000000-0008-0000-0B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xdr:col>
      <xdr:colOff>806450</xdr:colOff>
      <xdr:row>268</xdr:row>
      <xdr:rowOff>0</xdr:rowOff>
    </xdr:from>
    <xdr:to>
      <xdr:col>22</xdr:col>
      <xdr:colOff>806550</xdr:colOff>
      <xdr:row>285</xdr:row>
      <xdr:rowOff>181501</xdr:rowOff>
    </xdr:to>
    <xdr:graphicFrame macro="">
      <xdr:nvGraphicFramePr>
        <xdr:cNvPr id="27" name="Chart 26">
          <a:extLst>
            <a:ext uri="{FF2B5EF4-FFF2-40B4-BE49-F238E27FC236}">
              <a16:creationId xmlns:a16="http://schemas.microsoft.com/office/drawing/2014/main" id="{00000000-0008-0000-0B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xdr:col>
      <xdr:colOff>0</xdr:colOff>
      <xdr:row>290</xdr:row>
      <xdr:rowOff>12700</xdr:rowOff>
    </xdr:from>
    <xdr:to>
      <xdr:col>10</xdr:col>
      <xdr:colOff>787500</xdr:colOff>
      <xdr:row>308</xdr:row>
      <xdr:rowOff>3700</xdr:rowOff>
    </xdr:to>
    <xdr:graphicFrame macro="">
      <xdr:nvGraphicFramePr>
        <xdr:cNvPr id="28" name="Chart 27">
          <a:extLst>
            <a:ext uri="{FF2B5EF4-FFF2-40B4-BE49-F238E27FC236}">
              <a16:creationId xmlns:a16="http://schemas.microsoft.com/office/drawing/2014/main" id="{00000000-0008-0000-0B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11</xdr:col>
      <xdr:colOff>806450</xdr:colOff>
      <xdr:row>290</xdr:row>
      <xdr:rowOff>0</xdr:rowOff>
    </xdr:from>
    <xdr:to>
      <xdr:col>22</xdr:col>
      <xdr:colOff>806550</xdr:colOff>
      <xdr:row>307</xdr:row>
      <xdr:rowOff>181501</xdr:rowOff>
    </xdr:to>
    <xdr:graphicFrame macro="">
      <xdr:nvGraphicFramePr>
        <xdr:cNvPr id="29" name="Chart 28">
          <a:extLst>
            <a:ext uri="{FF2B5EF4-FFF2-40B4-BE49-F238E27FC236}">
              <a16:creationId xmlns:a16="http://schemas.microsoft.com/office/drawing/2014/main" id="{00000000-0008-0000-0B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xdr:col>
      <xdr:colOff>0</xdr:colOff>
      <xdr:row>312</xdr:row>
      <xdr:rowOff>12700</xdr:rowOff>
    </xdr:from>
    <xdr:to>
      <xdr:col>10</xdr:col>
      <xdr:colOff>787500</xdr:colOff>
      <xdr:row>330</xdr:row>
      <xdr:rowOff>3701</xdr:rowOff>
    </xdr:to>
    <xdr:graphicFrame macro="">
      <xdr:nvGraphicFramePr>
        <xdr:cNvPr id="30" name="Chart 29">
          <a:extLst>
            <a:ext uri="{FF2B5EF4-FFF2-40B4-BE49-F238E27FC236}">
              <a16:creationId xmlns:a16="http://schemas.microsoft.com/office/drawing/2014/main" id="{00000000-0008-0000-0B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806450</xdr:colOff>
      <xdr:row>312</xdr:row>
      <xdr:rowOff>0</xdr:rowOff>
    </xdr:from>
    <xdr:to>
      <xdr:col>22</xdr:col>
      <xdr:colOff>806550</xdr:colOff>
      <xdr:row>329</xdr:row>
      <xdr:rowOff>181501</xdr:rowOff>
    </xdr:to>
    <xdr:graphicFrame macro="">
      <xdr:nvGraphicFramePr>
        <xdr:cNvPr id="31" name="Chart 30">
          <a:extLst>
            <a:ext uri="{FF2B5EF4-FFF2-40B4-BE49-F238E27FC236}">
              <a16:creationId xmlns:a16="http://schemas.microsoft.com/office/drawing/2014/main" id="{00000000-0008-0000-0B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15</xdr:col>
      <xdr:colOff>772160</xdr:colOff>
      <xdr:row>33</xdr:row>
      <xdr:rowOff>101600</xdr:rowOff>
    </xdr:from>
    <xdr:to>
      <xdr:col>26</xdr:col>
      <xdr:colOff>1137920</xdr:colOff>
      <xdr:row>53</xdr:row>
      <xdr:rowOff>172720</xdr:rowOff>
    </xdr:to>
    <xdr:graphicFrame macro="">
      <xdr:nvGraphicFramePr>
        <xdr:cNvPr id="2" name="Chart 1">
          <a:extLst>
            <a:ext uri="{FF2B5EF4-FFF2-40B4-BE49-F238E27FC236}">
              <a16:creationId xmlns:a16="http://schemas.microsoft.com/office/drawing/2014/main" id="{00000000-0008-0000-2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31</xdr:col>
      <xdr:colOff>30480</xdr:colOff>
      <xdr:row>21</xdr:row>
      <xdr:rowOff>10160</xdr:rowOff>
    </xdr:from>
    <xdr:to>
      <xdr:col>42</xdr:col>
      <xdr:colOff>772160</xdr:colOff>
      <xdr:row>38</xdr:row>
      <xdr:rowOff>91440</xdr:rowOff>
    </xdr:to>
    <xdr:graphicFrame macro="">
      <xdr:nvGraphicFramePr>
        <xdr:cNvPr id="3" name="Chart 2">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60960</xdr:colOff>
      <xdr:row>19</xdr:row>
      <xdr:rowOff>50800</xdr:rowOff>
    </xdr:from>
    <xdr:to>
      <xdr:col>14</xdr:col>
      <xdr:colOff>1005840</xdr:colOff>
      <xdr:row>43</xdr:row>
      <xdr:rowOff>132080</xdr:rowOff>
    </xdr:to>
    <xdr:graphicFrame macro="">
      <xdr:nvGraphicFramePr>
        <xdr:cNvPr id="4" name="Chart 3">
          <a:extLst>
            <a:ext uri="{FF2B5EF4-FFF2-40B4-BE49-F238E27FC236}">
              <a16:creationId xmlns:a16="http://schemas.microsoft.com/office/drawing/2014/main" id="{00000000-0008-0000-2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2</xdr:row>
      <xdr:rowOff>30480</xdr:rowOff>
    </xdr:from>
    <xdr:to>
      <xdr:col>17</xdr:col>
      <xdr:colOff>802640</xdr:colOff>
      <xdr:row>16</xdr:row>
      <xdr:rowOff>172720</xdr:rowOff>
    </xdr:to>
    <xdr:graphicFrame macro="">
      <xdr:nvGraphicFramePr>
        <xdr:cNvPr id="2" name="Chart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43</xdr:row>
      <xdr:rowOff>0</xdr:rowOff>
    </xdr:from>
    <xdr:to>
      <xdr:col>17</xdr:col>
      <xdr:colOff>812800</xdr:colOff>
      <xdr:row>57</xdr:row>
      <xdr:rowOff>152400</xdr:rowOff>
    </xdr:to>
    <xdr:graphicFrame macro="">
      <xdr:nvGraphicFramePr>
        <xdr:cNvPr id="3" name="Chart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VVIRTCLUS02FS\Users$\Users\peterbrodribb\Documents\Expert%20Group\Current%20activities\Cold%20Hard%20Facts%203\Model\DoEE%20CHF3%20Stock%20Model%20Final%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34"/>
  <sheetViews>
    <sheetView workbookViewId="0">
      <selection activeCell="D9" sqref="D9"/>
    </sheetView>
  </sheetViews>
  <sheetFormatPr defaultColWidth="11.140625" defaultRowHeight="15" x14ac:dyDescent="0.25"/>
  <cols>
    <col min="2" max="2" width="51.28515625" customWidth="1"/>
    <col min="4" max="4" width="56.140625" customWidth="1"/>
  </cols>
  <sheetData>
    <row r="1" spans="2:11" x14ac:dyDescent="0.25">
      <c r="B1" t="s">
        <v>118</v>
      </c>
    </row>
    <row r="2" spans="2:11" ht="130.5" x14ac:dyDescent="0.25">
      <c r="B2" s="55" t="s">
        <v>125</v>
      </c>
    </row>
    <row r="9" spans="2:11" x14ac:dyDescent="0.25">
      <c r="D9" t="s">
        <v>145</v>
      </c>
    </row>
    <row r="10" spans="2:11" x14ac:dyDescent="0.25">
      <c r="D10" t="s">
        <v>146</v>
      </c>
      <c r="E10" t="s">
        <v>116</v>
      </c>
      <c r="F10" t="s">
        <v>117</v>
      </c>
      <c r="G10" t="s">
        <v>0</v>
      </c>
      <c r="H10" t="s">
        <v>116</v>
      </c>
      <c r="I10" t="s">
        <v>117</v>
      </c>
      <c r="J10" t="s">
        <v>0</v>
      </c>
    </row>
    <row r="11" spans="2:11" x14ac:dyDescent="0.25">
      <c r="E11" t="s">
        <v>143</v>
      </c>
      <c r="H11" t="s">
        <v>126</v>
      </c>
    </row>
    <row r="12" spans="2:11" ht="18.75" x14ac:dyDescent="0.3">
      <c r="B12" s="52" t="s">
        <v>130</v>
      </c>
      <c r="K12" t="s">
        <v>127</v>
      </c>
    </row>
    <row r="13" spans="2:11" ht="49.5" x14ac:dyDescent="0.25">
      <c r="B13" s="50" t="s">
        <v>131</v>
      </c>
      <c r="D13" s="57" t="s">
        <v>135</v>
      </c>
      <c r="G13">
        <v>19.37</v>
      </c>
      <c r="J13">
        <v>43.67</v>
      </c>
    </row>
    <row r="14" spans="2:11" ht="48.75" x14ac:dyDescent="0.25">
      <c r="B14" s="50" t="s">
        <v>132</v>
      </c>
      <c r="D14" s="57" t="s">
        <v>136</v>
      </c>
      <c r="G14">
        <v>3.28</v>
      </c>
      <c r="J14">
        <v>12.74</v>
      </c>
    </row>
    <row r="15" spans="2:11" ht="66.75" x14ac:dyDescent="0.25">
      <c r="B15" s="50" t="s">
        <v>133</v>
      </c>
      <c r="D15" s="57" t="s">
        <v>137</v>
      </c>
      <c r="G15">
        <v>1.69</v>
      </c>
      <c r="J15">
        <v>1.61</v>
      </c>
    </row>
    <row r="16" spans="2:11" ht="78.75" x14ac:dyDescent="0.25">
      <c r="B16" s="50" t="s">
        <v>134</v>
      </c>
      <c r="D16" s="57" t="s">
        <v>138</v>
      </c>
      <c r="G16">
        <v>0.33</v>
      </c>
      <c r="J16">
        <v>1.31</v>
      </c>
    </row>
    <row r="17" spans="2:10" x14ac:dyDescent="0.25">
      <c r="B17" s="52"/>
      <c r="G17">
        <f>SUM(G13:G16)</f>
        <v>24.67</v>
      </c>
      <c r="J17">
        <f>SUM(J13:J16)</f>
        <v>59.330000000000005</v>
      </c>
    </row>
    <row r="18" spans="2:10" x14ac:dyDescent="0.25">
      <c r="B18" s="52"/>
    </row>
    <row r="19" spans="2:10" x14ac:dyDescent="0.25">
      <c r="B19" s="51" t="s">
        <v>123</v>
      </c>
      <c r="D19" t="s">
        <v>144</v>
      </c>
      <c r="G19">
        <v>3.6</v>
      </c>
      <c r="J19">
        <v>7</v>
      </c>
    </row>
    <row r="20" spans="2:10" x14ac:dyDescent="0.25">
      <c r="B20" s="51"/>
    </row>
    <row r="21" spans="2:10" ht="79.5" x14ac:dyDescent="0.25">
      <c r="B21" s="53" t="s">
        <v>124</v>
      </c>
      <c r="D21" t="s">
        <v>139</v>
      </c>
      <c r="G21">
        <v>59.3</v>
      </c>
    </row>
    <row r="23" spans="2:10" x14ac:dyDescent="0.25">
      <c r="G23" s="56"/>
    </row>
    <row r="26" spans="2:10" ht="49.5" x14ac:dyDescent="0.25">
      <c r="B26" s="50" t="s">
        <v>119</v>
      </c>
      <c r="D26" s="57" t="s">
        <v>140</v>
      </c>
      <c r="G26">
        <v>43.67</v>
      </c>
    </row>
    <row r="27" spans="2:10" ht="49.5" x14ac:dyDescent="0.25">
      <c r="B27" s="50" t="s">
        <v>120</v>
      </c>
      <c r="D27" t="s">
        <v>141</v>
      </c>
      <c r="G27">
        <v>12.74</v>
      </c>
    </row>
    <row r="28" spans="2:10" ht="49.5" x14ac:dyDescent="0.25">
      <c r="B28" s="50" t="s">
        <v>121</v>
      </c>
      <c r="D28" t="s">
        <v>142</v>
      </c>
      <c r="G28">
        <v>1.61</v>
      </c>
    </row>
    <row r="29" spans="2:10" ht="48.75" x14ac:dyDescent="0.25">
      <c r="B29" s="50" t="s">
        <v>122</v>
      </c>
      <c r="G29">
        <v>1.31</v>
      </c>
    </row>
    <row r="30" spans="2:10" ht="16.5" x14ac:dyDescent="0.3">
      <c r="B30" s="54" t="s">
        <v>129</v>
      </c>
      <c r="G30">
        <f>SUM(G26:G29)</f>
        <v>59.330000000000005</v>
      </c>
      <c r="H30" t="s">
        <v>128</v>
      </c>
    </row>
    <row r="34" spans="7:7" x14ac:dyDescent="0.25">
      <c r="G34">
        <v>7</v>
      </c>
    </row>
  </sheetData>
  <pageMargins left="0.75" right="0.75" top="1" bottom="1" header="0.5" footer="0.5"/>
  <pageSetup paperSize="9" orientation="portrait" horizontalDpi="4294967292" verticalDpi="429496729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B1:AR84"/>
  <sheetViews>
    <sheetView workbookViewId="0">
      <selection activeCell="V25" sqref="V25"/>
    </sheetView>
  </sheetViews>
  <sheetFormatPr defaultColWidth="11.140625" defaultRowHeight="15" x14ac:dyDescent="0.25"/>
  <cols>
    <col min="1" max="1" width="7.28515625" customWidth="1"/>
    <col min="5" max="7" width="17.140625" customWidth="1"/>
    <col min="8" max="15" width="16" customWidth="1"/>
    <col min="26" max="27" width="15.28515625" customWidth="1"/>
    <col min="28" max="28" width="16.28515625" customWidth="1"/>
    <col min="29" max="29" width="15.140625" customWidth="1"/>
    <col min="30" max="31" width="16" customWidth="1"/>
  </cols>
  <sheetData>
    <row r="1" spans="2:44" ht="18" customHeight="1" x14ac:dyDescent="0.3">
      <c r="B1" s="18" t="s">
        <v>86</v>
      </c>
    </row>
    <row r="2" spans="2:44" x14ac:dyDescent="0.25">
      <c r="B2" t="s">
        <v>83</v>
      </c>
      <c r="G2" t="s">
        <v>94</v>
      </c>
    </row>
    <row r="3" spans="2:44" x14ac:dyDescent="0.25">
      <c r="B3" s="230" t="s">
        <v>1</v>
      </c>
      <c r="C3" s="231"/>
      <c r="D3" s="21" t="s">
        <v>77</v>
      </c>
      <c r="E3" s="21" t="s">
        <v>73</v>
      </c>
      <c r="F3" s="9"/>
      <c r="G3" s="9"/>
      <c r="H3" s="12">
        <v>0.01</v>
      </c>
      <c r="I3" s="12">
        <v>0.22</v>
      </c>
      <c r="J3" s="12">
        <v>0.41</v>
      </c>
      <c r="K3" s="12">
        <v>0.3</v>
      </c>
      <c r="L3" s="12">
        <v>0.01</v>
      </c>
      <c r="M3" s="12">
        <v>0.04</v>
      </c>
      <c r="N3" s="12">
        <v>0.01</v>
      </c>
      <c r="O3" s="12"/>
      <c r="Q3" s="21"/>
      <c r="R3" s="21"/>
      <c r="S3" s="21">
        <v>1810</v>
      </c>
      <c r="T3" s="21">
        <v>77</v>
      </c>
      <c r="U3" s="21">
        <v>1430</v>
      </c>
      <c r="V3" s="21">
        <v>3922</v>
      </c>
      <c r="W3" s="21">
        <v>2088</v>
      </c>
      <c r="X3" s="21">
        <v>1774</v>
      </c>
      <c r="Y3" s="21">
        <v>675</v>
      </c>
      <c r="Z3" s="21">
        <v>3220</v>
      </c>
      <c r="AA3" s="21">
        <v>1500</v>
      </c>
      <c r="AB3" s="21">
        <v>500</v>
      </c>
      <c r="AC3" s="21">
        <v>4</v>
      </c>
      <c r="AD3" s="21"/>
      <c r="AE3" s="9"/>
      <c r="AF3" s="21"/>
      <c r="AG3" s="21">
        <v>1810</v>
      </c>
      <c r="AH3" s="21">
        <v>77</v>
      </c>
      <c r="AI3" s="21">
        <v>1430</v>
      </c>
      <c r="AJ3" s="21">
        <v>3922</v>
      </c>
      <c r="AK3" s="21">
        <v>2088</v>
      </c>
      <c r="AL3" s="21">
        <v>1774</v>
      </c>
      <c r="AM3" s="21">
        <v>675</v>
      </c>
      <c r="AN3" s="21">
        <v>3220</v>
      </c>
      <c r="AO3" s="21">
        <v>1500</v>
      </c>
      <c r="AP3" s="21">
        <v>500</v>
      </c>
      <c r="AQ3" s="21">
        <v>4</v>
      </c>
      <c r="AR3" s="21"/>
    </row>
    <row r="4" spans="2:44" x14ac:dyDescent="0.25">
      <c r="B4" s="27"/>
      <c r="C4" s="26"/>
      <c r="D4" s="21" t="s">
        <v>82</v>
      </c>
      <c r="E4" s="21" t="s">
        <v>81</v>
      </c>
      <c r="F4" s="21"/>
      <c r="G4" s="21" t="s">
        <v>73</v>
      </c>
      <c r="H4" s="21" t="s">
        <v>93</v>
      </c>
      <c r="I4" s="21" t="s">
        <v>92</v>
      </c>
      <c r="J4" s="21" t="s">
        <v>91</v>
      </c>
      <c r="K4" s="21" t="s">
        <v>90</v>
      </c>
      <c r="L4" s="21" t="s">
        <v>89</v>
      </c>
      <c r="M4" s="21" t="s">
        <v>88</v>
      </c>
      <c r="N4" s="21" t="s">
        <v>29</v>
      </c>
      <c r="O4" s="21" t="s">
        <v>81</v>
      </c>
      <c r="Q4" s="21"/>
      <c r="R4" s="21" t="s">
        <v>73</v>
      </c>
      <c r="S4" s="21" t="s">
        <v>2</v>
      </c>
      <c r="T4" s="21" t="s">
        <v>3</v>
      </c>
      <c r="U4" s="21" t="s">
        <v>16</v>
      </c>
      <c r="V4" s="21" t="s">
        <v>17</v>
      </c>
      <c r="W4" s="21" t="s">
        <v>22</v>
      </c>
      <c r="X4" s="21" t="s">
        <v>23</v>
      </c>
      <c r="Y4" s="21" t="s">
        <v>24</v>
      </c>
      <c r="Z4" s="21" t="s">
        <v>9</v>
      </c>
      <c r="AA4" s="21" t="s">
        <v>18</v>
      </c>
      <c r="AB4" s="21" t="s">
        <v>19</v>
      </c>
      <c r="AC4" s="21" t="s">
        <v>20</v>
      </c>
      <c r="AD4" s="21" t="s">
        <v>87</v>
      </c>
      <c r="AE4" s="9"/>
      <c r="AF4" s="21"/>
      <c r="AG4" s="21" t="s">
        <v>2</v>
      </c>
      <c r="AH4" s="21" t="s">
        <v>3</v>
      </c>
      <c r="AI4" s="21" t="s">
        <v>16</v>
      </c>
      <c r="AJ4" s="21" t="s">
        <v>17</v>
      </c>
      <c r="AK4" s="21" t="s">
        <v>22</v>
      </c>
      <c r="AL4" s="21" t="s">
        <v>23</v>
      </c>
      <c r="AM4" s="21" t="s">
        <v>24</v>
      </c>
      <c r="AN4" s="21" t="s">
        <v>9</v>
      </c>
      <c r="AO4" s="21" t="s">
        <v>18</v>
      </c>
      <c r="AP4" s="21" t="s">
        <v>19</v>
      </c>
      <c r="AQ4" s="21" t="s">
        <v>20</v>
      </c>
      <c r="AR4" s="21" t="s">
        <v>87</v>
      </c>
    </row>
    <row r="5" spans="2:44" x14ac:dyDescent="0.25">
      <c r="B5" s="22"/>
      <c r="C5" s="2">
        <v>2013</v>
      </c>
      <c r="D5" s="19">
        <v>1</v>
      </c>
      <c r="E5" s="32">
        <f>9954.91002436635/1000</f>
        <v>9.9549100243663506</v>
      </c>
      <c r="F5" s="2">
        <v>2013</v>
      </c>
      <c r="G5" s="32">
        <f t="shared" ref="G5:G17" si="0">D5*E5</f>
        <v>9.9549100243663506</v>
      </c>
      <c r="H5" s="32">
        <f t="shared" ref="H5:N5" si="1">$O$5*H3</f>
        <v>7.7729000000000006E-2</v>
      </c>
      <c r="I5" s="32">
        <f t="shared" si="1"/>
        <v>1.7100379999999999</v>
      </c>
      <c r="J5" s="32">
        <f t="shared" si="1"/>
        <v>3.1868889999999999</v>
      </c>
      <c r="K5" s="32">
        <f t="shared" si="1"/>
        <v>2.3318699999999999</v>
      </c>
      <c r="L5" s="32">
        <f t="shared" si="1"/>
        <v>7.7729000000000006E-2</v>
      </c>
      <c r="M5" s="32">
        <f t="shared" si="1"/>
        <v>0.31091600000000003</v>
      </c>
      <c r="N5" s="32">
        <f t="shared" si="1"/>
        <v>7.7729000000000006E-2</v>
      </c>
      <c r="O5" s="25">
        <f>7772.9/1000</f>
        <v>7.7728999999999999</v>
      </c>
      <c r="Q5" s="21">
        <v>2013</v>
      </c>
      <c r="R5" s="21">
        <v>4639</v>
      </c>
      <c r="S5" s="21">
        <v>565</v>
      </c>
      <c r="T5" s="21">
        <v>40</v>
      </c>
      <c r="U5" s="21">
        <v>1735</v>
      </c>
      <c r="V5" s="21">
        <v>600</v>
      </c>
      <c r="W5" s="21">
        <v>425</v>
      </c>
      <c r="X5" s="21">
        <v>125</v>
      </c>
      <c r="Y5" s="21">
        <v>0</v>
      </c>
      <c r="Z5" s="21">
        <v>230</v>
      </c>
      <c r="AA5" s="21">
        <v>0</v>
      </c>
      <c r="AB5" s="21">
        <v>0</v>
      </c>
      <c r="AC5" s="21">
        <v>0</v>
      </c>
      <c r="AD5" s="21">
        <f>SUM(S5:AC5)</f>
        <v>3720</v>
      </c>
      <c r="AE5" s="9"/>
      <c r="AF5" s="2">
        <v>2013</v>
      </c>
      <c r="AG5" s="19"/>
      <c r="AH5" s="19"/>
      <c r="AI5" s="19"/>
      <c r="AJ5" s="19"/>
      <c r="AK5" s="19"/>
      <c r="AL5" s="19"/>
      <c r="AM5" s="19"/>
      <c r="AN5" s="19"/>
      <c r="AO5" s="19"/>
      <c r="AP5" s="19"/>
      <c r="AQ5" s="19"/>
      <c r="AR5" s="19"/>
    </row>
    <row r="6" spans="2:44" ht="15.75" x14ac:dyDescent="0.25">
      <c r="B6" s="22"/>
      <c r="C6" s="20">
        <v>2014</v>
      </c>
      <c r="D6" s="19">
        <v>1</v>
      </c>
      <c r="E6" s="37">
        <f t="shared" ref="E6:E42" si="2">E5</f>
        <v>9.9549100243663506</v>
      </c>
      <c r="F6" s="20">
        <v>2014</v>
      </c>
      <c r="G6" s="32">
        <f t="shared" si="0"/>
        <v>9.9549100243663506</v>
      </c>
      <c r="H6" s="32">
        <f t="shared" ref="H6:H17" si="3">H5*0.95</f>
        <v>7.3842550000000007E-2</v>
      </c>
      <c r="I6" s="32">
        <f t="shared" ref="I6:I17" si="4">I5*0.96</f>
        <v>1.6416364799999998</v>
      </c>
      <c r="J6" s="32">
        <f t="shared" ref="J6:J17" si="5">J5*0.98</f>
        <v>3.12315122</v>
      </c>
      <c r="K6" s="32">
        <f t="shared" ref="K6:K17" si="6">K5*0.97</f>
        <v>2.2619138999999997</v>
      </c>
      <c r="L6" s="32">
        <f t="shared" ref="L6:L17" si="7">L5*0.93</f>
        <v>7.2287970000000007E-2</v>
      </c>
      <c r="M6" s="32">
        <f t="shared" ref="M6:M17" si="8">M5*0.9</f>
        <v>0.27982440000000003</v>
      </c>
      <c r="N6" s="32">
        <f t="shared" ref="N6:N17" si="9">N5*0.96</f>
        <v>7.4619840000000007E-2</v>
      </c>
      <c r="O6" s="25">
        <f t="shared" ref="O6:O17" si="10">SUM(H6:N6)</f>
        <v>7.5272763599999992</v>
      </c>
      <c r="Q6" s="20">
        <v>2014</v>
      </c>
      <c r="R6" s="21">
        <v>4639</v>
      </c>
      <c r="S6" s="36">
        <f t="shared" ref="S6:X6" si="11">S5*(1+AG6)</f>
        <v>395.5</v>
      </c>
      <c r="T6" s="36">
        <f t="shared" si="11"/>
        <v>36</v>
      </c>
      <c r="U6" s="36">
        <f t="shared" si="11"/>
        <v>1700.3</v>
      </c>
      <c r="V6" s="36">
        <f t="shared" si="11"/>
        <v>588</v>
      </c>
      <c r="W6" s="36">
        <f t="shared" si="11"/>
        <v>446.25</v>
      </c>
      <c r="X6" s="36">
        <f t="shared" si="11"/>
        <v>125</v>
      </c>
      <c r="Y6" s="36">
        <v>5</v>
      </c>
      <c r="Z6" s="36">
        <f t="shared" ref="Z6:Z17" si="12">Z5*(1+AN6)</f>
        <v>230</v>
      </c>
      <c r="AA6" s="21">
        <v>0</v>
      </c>
      <c r="AB6" s="21">
        <v>0</v>
      </c>
      <c r="AC6" s="36">
        <f t="shared" ref="AC6:AC17" si="13">AD6-SUM(S6:AB6)</f>
        <v>268.34999999999991</v>
      </c>
      <c r="AD6" s="36">
        <f t="shared" ref="AD6:AD17" si="14">AD5*(1+AR6)</f>
        <v>3794.4</v>
      </c>
      <c r="AE6" s="9"/>
      <c r="AF6" s="20">
        <v>2014</v>
      </c>
      <c r="AG6" s="35">
        <v>-0.3</v>
      </c>
      <c r="AH6" s="35">
        <v>-0.1</v>
      </c>
      <c r="AI6" s="35">
        <v>-0.02</v>
      </c>
      <c r="AJ6" s="35">
        <v>-0.02</v>
      </c>
      <c r="AK6" s="35">
        <v>0.05</v>
      </c>
      <c r="AL6" s="35">
        <v>0</v>
      </c>
      <c r="AM6" s="35">
        <v>0.4</v>
      </c>
      <c r="AN6" s="35">
        <v>0</v>
      </c>
      <c r="AO6" s="35">
        <v>0</v>
      </c>
      <c r="AP6" s="35">
        <v>0</v>
      </c>
      <c r="AQ6" s="35">
        <v>0</v>
      </c>
      <c r="AR6" s="35">
        <v>0.02</v>
      </c>
    </row>
    <row r="7" spans="2:44" ht="15.75" x14ac:dyDescent="0.25">
      <c r="B7" s="22"/>
      <c r="C7" s="20">
        <v>2015</v>
      </c>
      <c r="D7" s="19">
        <v>1</v>
      </c>
      <c r="E7" s="31">
        <f t="shared" si="2"/>
        <v>9.9549100243663506</v>
      </c>
      <c r="F7" s="20">
        <v>2015</v>
      </c>
      <c r="G7" s="32">
        <f t="shared" si="0"/>
        <v>9.9549100243663506</v>
      </c>
      <c r="H7" s="32">
        <f t="shared" si="3"/>
        <v>7.0150422500000004E-2</v>
      </c>
      <c r="I7" s="32">
        <f t="shared" si="4"/>
        <v>1.5759710207999997</v>
      </c>
      <c r="J7" s="32">
        <f t="shared" si="5"/>
        <v>3.0606881956</v>
      </c>
      <c r="K7" s="32">
        <f t="shared" si="6"/>
        <v>2.1940564829999998</v>
      </c>
      <c r="L7" s="32">
        <f t="shared" si="7"/>
        <v>6.7227812100000006E-2</v>
      </c>
      <c r="M7" s="32">
        <f t="shared" si="8"/>
        <v>0.25184196000000003</v>
      </c>
      <c r="N7" s="32">
        <f t="shared" si="9"/>
        <v>7.1635046399999999E-2</v>
      </c>
      <c r="O7" s="25">
        <f t="shared" si="10"/>
        <v>7.2915709403999989</v>
      </c>
      <c r="Q7" s="20">
        <v>2015</v>
      </c>
      <c r="R7" s="21">
        <v>4639</v>
      </c>
      <c r="S7" s="36">
        <f t="shared" ref="S7:S17" si="15">S6*0.6</f>
        <v>237.29999999999998</v>
      </c>
      <c r="T7" s="36">
        <f t="shared" ref="T7:T17" si="16">T6*(1+AH7)</f>
        <v>32.4</v>
      </c>
      <c r="U7" s="36">
        <f t="shared" ref="U7:U17" si="17">U6*(1+AI7)</f>
        <v>1666.2939999999999</v>
      </c>
      <c r="V7" s="36">
        <f t="shared" ref="V7:V17" si="18">V6*(1+AJ7)</f>
        <v>576.24</v>
      </c>
      <c r="W7" s="36">
        <f t="shared" ref="W7:W17" si="19">W6*(1+AK7)</f>
        <v>468.5625</v>
      </c>
      <c r="X7" s="36">
        <f t="shared" ref="X7:X17" si="20">X6*(1+AL7)</f>
        <v>125</v>
      </c>
      <c r="Y7" s="36">
        <f t="shared" ref="Y7:Y17" si="21">Y6*(1+AM7)</f>
        <v>7</v>
      </c>
      <c r="Z7" s="36">
        <f t="shared" si="12"/>
        <v>230</v>
      </c>
      <c r="AA7" s="21">
        <v>0</v>
      </c>
      <c r="AB7" s="21">
        <v>0</v>
      </c>
      <c r="AC7" s="36">
        <f t="shared" si="13"/>
        <v>527.49150000000009</v>
      </c>
      <c r="AD7" s="36">
        <f t="shared" si="14"/>
        <v>3870.288</v>
      </c>
      <c r="AE7" s="9"/>
      <c r="AF7" s="20">
        <v>2015</v>
      </c>
      <c r="AG7" s="35">
        <v>-0.3</v>
      </c>
      <c r="AH7" s="35">
        <v>-0.1</v>
      </c>
      <c r="AI7" s="35">
        <v>-0.02</v>
      </c>
      <c r="AJ7" s="35">
        <v>-0.02</v>
      </c>
      <c r="AK7" s="35">
        <v>0.05</v>
      </c>
      <c r="AL7" s="35">
        <v>0</v>
      </c>
      <c r="AM7" s="35">
        <v>0.4</v>
      </c>
      <c r="AN7" s="35">
        <v>0</v>
      </c>
      <c r="AO7" s="35">
        <v>0</v>
      </c>
      <c r="AP7" s="35">
        <v>0</v>
      </c>
      <c r="AQ7" s="35">
        <v>0</v>
      </c>
      <c r="AR7" s="35">
        <v>0.02</v>
      </c>
    </row>
    <row r="8" spans="2:44" ht="15.75" x14ac:dyDescent="0.25">
      <c r="B8" s="21">
        <v>1</v>
      </c>
      <c r="C8" s="20">
        <v>2016</v>
      </c>
      <c r="D8" s="19">
        <v>0.9</v>
      </c>
      <c r="E8" s="31">
        <f t="shared" si="2"/>
        <v>9.9549100243663506</v>
      </c>
      <c r="F8" s="20">
        <v>2016</v>
      </c>
      <c r="G8" s="32">
        <f t="shared" si="0"/>
        <v>8.9594190219297154</v>
      </c>
      <c r="H8" s="32">
        <f t="shared" si="3"/>
        <v>6.6642901374999994E-2</v>
      </c>
      <c r="I8" s="32">
        <f t="shared" si="4"/>
        <v>1.5129321799679998</v>
      </c>
      <c r="J8" s="32">
        <f t="shared" si="5"/>
        <v>2.9994744316880002</v>
      </c>
      <c r="K8" s="32">
        <f t="shared" si="6"/>
        <v>2.1282347885099999</v>
      </c>
      <c r="L8" s="32">
        <f t="shared" si="7"/>
        <v>6.2521865253000006E-2</v>
      </c>
      <c r="M8" s="32">
        <f t="shared" si="8"/>
        <v>0.22665776400000004</v>
      </c>
      <c r="N8" s="32">
        <f t="shared" si="9"/>
        <v>6.8769644544000003E-2</v>
      </c>
      <c r="O8" s="25">
        <f t="shared" si="10"/>
        <v>7.0652335753380004</v>
      </c>
      <c r="Q8" s="20">
        <v>2016</v>
      </c>
      <c r="R8" s="21">
        <v>4639</v>
      </c>
      <c r="S8" s="36">
        <f t="shared" si="15"/>
        <v>142.38</v>
      </c>
      <c r="T8" s="36">
        <f t="shared" si="16"/>
        <v>29.16</v>
      </c>
      <c r="U8" s="36">
        <f t="shared" si="17"/>
        <v>1632.9681199999998</v>
      </c>
      <c r="V8" s="36">
        <f t="shared" si="18"/>
        <v>564.71519999999998</v>
      </c>
      <c r="W8" s="36">
        <f t="shared" si="19"/>
        <v>491.99062500000002</v>
      </c>
      <c r="X8" s="36">
        <f t="shared" si="20"/>
        <v>125</v>
      </c>
      <c r="Y8" s="36">
        <f t="shared" si="21"/>
        <v>9.7999999999999989</v>
      </c>
      <c r="Z8" s="36">
        <f t="shared" si="12"/>
        <v>230</v>
      </c>
      <c r="AA8" s="21">
        <v>0</v>
      </c>
      <c r="AB8" s="21">
        <v>0</v>
      </c>
      <c r="AC8" s="36">
        <f t="shared" si="13"/>
        <v>721.67981500000042</v>
      </c>
      <c r="AD8" s="36">
        <f t="shared" si="14"/>
        <v>3947.6937600000001</v>
      </c>
      <c r="AE8" s="9"/>
      <c r="AF8" s="20">
        <v>2016</v>
      </c>
      <c r="AG8" s="35">
        <v>-0.3</v>
      </c>
      <c r="AH8" s="35">
        <v>-0.1</v>
      </c>
      <c r="AI8" s="35">
        <v>-0.02</v>
      </c>
      <c r="AJ8" s="35">
        <v>-0.02</v>
      </c>
      <c r="AK8" s="35">
        <v>0.05</v>
      </c>
      <c r="AL8" s="35">
        <v>0</v>
      </c>
      <c r="AM8" s="35">
        <v>0.4</v>
      </c>
      <c r="AN8" s="35">
        <v>0</v>
      </c>
      <c r="AO8" s="35">
        <v>0</v>
      </c>
      <c r="AP8" s="35">
        <v>0</v>
      </c>
      <c r="AQ8" s="35">
        <v>0</v>
      </c>
      <c r="AR8" s="35">
        <v>0.02</v>
      </c>
    </row>
    <row r="9" spans="2:44" ht="15.75" x14ac:dyDescent="0.25">
      <c r="B9" s="21">
        <v>2</v>
      </c>
      <c r="C9" s="20">
        <v>2017</v>
      </c>
      <c r="D9" s="19">
        <v>0.9</v>
      </c>
      <c r="E9" s="31">
        <f t="shared" si="2"/>
        <v>9.9549100243663506</v>
      </c>
      <c r="F9" s="20">
        <v>2017</v>
      </c>
      <c r="G9" s="32">
        <f t="shared" si="0"/>
        <v>8.9594190219297154</v>
      </c>
      <c r="H9" s="32">
        <f t="shared" si="3"/>
        <v>6.3310756306249993E-2</v>
      </c>
      <c r="I9" s="32">
        <f t="shared" si="4"/>
        <v>1.4524148927692797</v>
      </c>
      <c r="J9" s="32">
        <f t="shared" si="5"/>
        <v>2.9394849430542402</v>
      </c>
      <c r="K9" s="32">
        <f t="shared" si="6"/>
        <v>2.0643877448546997</v>
      </c>
      <c r="L9" s="32">
        <f t="shared" si="7"/>
        <v>5.8145334685290005E-2</v>
      </c>
      <c r="M9" s="32">
        <f t="shared" si="8"/>
        <v>0.20399198760000004</v>
      </c>
      <c r="N9" s="32">
        <f t="shared" si="9"/>
        <v>6.6018858762240007E-2</v>
      </c>
      <c r="O9" s="25">
        <f t="shared" si="10"/>
        <v>6.8477545180319996</v>
      </c>
      <c r="Q9" s="20">
        <v>2017</v>
      </c>
      <c r="R9" s="21">
        <v>4639</v>
      </c>
      <c r="S9" s="36">
        <f t="shared" si="15"/>
        <v>85.427999999999997</v>
      </c>
      <c r="T9" s="36">
        <f t="shared" si="16"/>
        <v>26.244</v>
      </c>
      <c r="U9" s="36">
        <f t="shared" si="17"/>
        <v>1600.3087575999998</v>
      </c>
      <c r="V9" s="36">
        <f t="shared" si="18"/>
        <v>553.42089599999997</v>
      </c>
      <c r="W9" s="36">
        <f t="shared" si="19"/>
        <v>504.29039062499999</v>
      </c>
      <c r="X9" s="36">
        <f t="shared" si="20"/>
        <v>123.75</v>
      </c>
      <c r="Y9" s="36">
        <f t="shared" si="21"/>
        <v>13.719999999999997</v>
      </c>
      <c r="Z9" s="36">
        <f t="shared" si="12"/>
        <v>230</v>
      </c>
      <c r="AA9" s="21">
        <v>0</v>
      </c>
      <c r="AB9" s="21">
        <v>0</v>
      </c>
      <c r="AC9" s="36">
        <f t="shared" si="13"/>
        <v>889.48559097500038</v>
      </c>
      <c r="AD9" s="36">
        <f t="shared" si="14"/>
        <v>4026.6476352</v>
      </c>
      <c r="AE9" s="9"/>
      <c r="AF9" s="20">
        <v>2017</v>
      </c>
      <c r="AG9" s="35">
        <v>-0.3</v>
      </c>
      <c r="AH9" s="35">
        <v>-0.1</v>
      </c>
      <c r="AI9" s="35">
        <v>-0.02</v>
      </c>
      <c r="AJ9" s="35">
        <v>-0.02</v>
      </c>
      <c r="AK9" s="35">
        <v>2.5000000000000001E-2</v>
      </c>
      <c r="AL9" s="35">
        <v>-0.01</v>
      </c>
      <c r="AM9" s="35">
        <v>0.4</v>
      </c>
      <c r="AN9" s="35">
        <v>0</v>
      </c>
      <c r="AO9" s="35">
        <v>0</v>
      </c>
      <c r="AP9" s="35">
        <v>0</v>
      </c>
      <c r="AQ9" s="35">
        <v>0</v>
      </c>
      <c r="AR9" s="35">
        <v>0.02</v>
      </c>
    </row>
    <row r="10" spans="2:44" ht="15.75" x14ac:dyDescent="0.25">
      <c r="B10" s="21">
        <v>3</v>
      </c>
      <c r="C10" s="20">
        <v>2018</v>
      </c>
      <c r="D10" s="19">
        <v>0.9</v>
      </c>
      <c r="E10" s="31">
        <f t="shared" si="2"/>
        <v>9.9549100243663506</v>
      </c>
      <c r="F10" s="20">
        <v>2018</v>
      </c>
      <c r="G10" s="32">
        <f t="shared" si="0"/>
        <v>8.9594190219297154</v>
      </c>
      <c r="H10" s="32">
        <f t="shared" si="3"/>
        <v>6.0145218490937492E-2</v>
      </c>
      <c r="I10" s="32">
        <f t="shared" si="4"/>
        <v>1.3943182970585084</v>
      </c>
      <c r="J10" s="32">
        <f t="shared" si="5"/>
        <v>2.8806952441931553</v>
      </c>
      <c r="K10" s="32">
        <f t="shared" si="6"/>
        <v>2.0024561125090585</v>
      </c>
      <c r="L10" s="32">
        <f t="shared" si="7"/>
        <v>5.4075161257319711E-2</v>
      </c>
      <c r="M10" s="32">
        <f t="shared" si="8"/>
        <v>0.18359278884000005</v>
      </c>
      <c r="N10" s="32">
        <f t="shared" si="9"/>
        <v>6.3378104411750402E-2</v>
      </c>
      <c r="O10" s="25">
        <f t="shared" si="10"/>
        <v>6.6386609267607302</v>
      </c>
      <c r="Q10" s="20">
        <v>2018</v>
      </c>
      <c r="R10" s="21">
        <v>4639</v>
      </c>
      <c r="S10" s="36">
        <f t="shared" si="15"/>
        <v>51.256799999999998</v>
      </c>
      <c r="T10" s="36">
        <f t="shared" si="16"/>
        <v>23.619600000000002</v>
      </c>
      <c r="U10" s="36">
        <f t="shared" si="17"/>
        <v>1568.3025824479998</v>
      </c>
      <c r="V10" s="36">
        <f t="shared" si="18"/>
        <v>542.35247807999997</v>
      </c>
      <c r="W10" s="36">
        <f t="shared" si="19"/>
        <v>516.8976503906249</v>
      </c>
      <c r="X10" s="36">
        <f t="shared" si="20"/>
        <v>122.5125</v>
      </c>
      <c r="Y10" s="36">
        <f t="shared" si="21"/>
        <v>19.207999999999995</v>
      </c>
      <c r="Z10" s="36">
        <f t="shared" si="12"/>
        <v>230</v>
      </c>
      <c r="AA10" s="21">
        <v>0</v>
      </c>
      <c r="AB10" s="21">
        <v>0</v>
      </c>
      <c r="AC10" s="36">
        <f t="shared" si="13"/>
        <v>1033.0309769853752</v>
      </c>
      <c r="AD10" s="36">
        <f t="shared" si="14"/>
        <v>4107.1805879040003</v>
      </c>
      <c r="AE10" s="9"/>
      <c r="AF10" s="20">
        <v>2018</v>
      </c>
      <c r="AG10" s="35">
        <v>-0.3</v>
      </c>
      <c r="AH10" s="35">
        <v>-0.1</v>
      </c>
      <c r="AI10" s="35">
        <v>-0.02</v>
      </c>
      <c r="AJ10" s="35">
        <v>-0.02</v>
      </c>
      <c r="AK10" s="35">
        <v>2.5000000000000001E-2</v>
      </c>
      <c r="AL10" s="35">
        <v>-0.01</v>
      </c>
      <c r="AM10" s="35">
        <v>0.4</v>
      </c>
      <c r="AN10" s="35">
        <v>0</v>
      </c>
      <c r="AO10" s="35">
        <v>0</v>
      </c>
      <c r="AP10" s="35">
        <v>0</v>
      </c>
      <c r="AQ10" s="35">
        <v>0</v>
      </c>
      <c r="AR10" s="35">
        <v>0.02</v>
      </c>
    </row>
    <row r="11" spans="2:44" ht="15.75" x14ac:dyDescent="0.25">
      <c r="B11" s="21">
        <v>4</v>
      </c>
      <c r="C11" s="20">
        <v>2019</v>
      </c>
      <c r="D11" s="19">
        <v>0.9</v>
      </c>
      <c r="E11" s="31">
        <f t="shared" si="2"/>
        <v>9.9549100243663506</v>
      </c>
      <c r="F11" s="20">
        <v>2019</v>
      </c>
      <c r="G11" s="32">
        <f t="shared" si="0"/>
        <v>8.9594190219297154</v>
      </c>
      <c r="H11" s="32">
        <f t="shared" si="3"/>
        <v>5.7137957566390618E-2</v>
      </c>
      <c r="I11" s="32">
        <f t="shared" si="4"/>
        <v>1.338545565176168</v>
      </c>
      <c r="J11" s="32">
        <f t="shared" si="5"/>
        <v>2.8230813393092919</v>
      </c>
      <c r="K11" s="32">
        <f t="shared" si="6"/>
        <v>1.9423824291337868</v>
      </c>
      <c r="L11" s="32">
        <f t="shared" si="7"/>
        <v>5.0289899969307335E-2</v>
      </c>
      <c r="M11" s="32">
        <f t="shared" si="8"/>
        <v>0.16523350995600006</v>
      </c>
      <c r="N11" s="32">
        <f t="shared" si="9"/>
        <v>6.0842980235280383E-2</v>
      </c>
      <c r="O11" s="25">
        <f t="shared" si="10"/>
        <v>6.4375136813462248</v>
      </c>
      <c r="Q11" s="20">
        <v>2019</v>
      </c>
      <c r="R11" s="21">
        <v>4639</v>
      </c>
      <c r="S11" s="36">
        <f t="shared" si="15"/>
        <v>30.754079999999998</v>
      </c>
      <c r="T11" s="36">
        <f t="shared" si="16"/>
        <v>21.257640000000002</v>
      </c>
      <c r="U11" s="36">
        <f t="shared" si="17"/>
        <v>1536.9365307990397</v>
      </c>
      <c r="V11" s="36">
        <f t="shared" si="18"/>
        <v>531.50542851839998</v>
      </c>
      <c r="W11" s="36">
        <f t="shared" si="19"/>
        <v>529.82009165039051</v>
      </c>
      <c r="X11" s="36">
        <f t="shared" si="20"/>
        <v>121.287375</v>
      </c>
      <c r="Y11" s="36">
        <f t="shared" si="21"/>
        <v>26.891199999999991</v>
      </c>
      <c r="Z11" s="36">
        <f t="shared" si="12"/>
        <v>230</v>
      </c>
      <c r="AA11" s="21">
        <v>0</v>
      </c>
      <c r="AB11" s="21">
        <v>0</v>
      </c>
      <c r="AC11" s="36">
        <f t="shared" si="13"/>
        <v>1160.8718536942497</v>
      </c>
      <c r="AD11" s="36">
        <f t="shared" si="14"/>
        <v>4189.32419966208</v>
      </c>
      <c r="AE11" s="9"/>
      <c r="AF11" s="20">
        <v>2019</v>
      </c>
      <c r="AG11" s="35">
        <v>-0.3</v>
      </c>
      <c r="AH11" s="35">
        <v>-0.1</v>
      </c>
      <c r="AI11" s="35">
        <v>-0.02</v>
      </c>
      <c r="AJ11" s="35">
        <v>-0.02</v>
      </c>
      <c r="AK11" s="35">
        <v>2.5000000000000001E-2</v>
      </c>
      <c r="AL11" s="35">
        <v>-0.01</v>
      </c>
      <c r="AM11" s="35">
        <v>0.4</v>
      </c>
      <c r="AN11" s="35">
        <v>0</v>
      </c>
      <c r="AO11" s="35">
        <v>0</v>
      </c>
      <c r="AP11" s="35">
        <v>0</v>
      </c>
      <c r="AQ11" s="35">
        <v>0</v>
      </c>
      <c r="AR11" s="35">
        <v>0.02</v>
      </c>
    </row>
    <row r="12" spans="2:44" ht="15.75" x14ac:dyDescent="0.25">
      <c r="B12" s="21">
        <v>5</v>
      </c>
      <c r="C12" s="20">
        <v>2020</v>
      </c>
      <c r="D12" s="19">
        <v>0.9</v>
      </c>
      <c r="E12" s="31">
        <f t="shared" si="2"/>
        <v>9.9549100243663506</v>
      </c>
      <c r="F12" s="20">
        <v>2020</v>
      </c>
      <c r="G12" s="32">
        <f t="shared" si="0"/>
        <v>8.9594190219297154</v>
      </c>
      <c r="H12" s="32">
        <f t="shared" si="3"/>
        <v>5.4281059688071086E-2</v>
      </c>
      <c r="I12" s="32">
        <f t="shared" si="4"/>
        <v>1.2850037425691212</v>
      </c>
      <c r="J12" s="32">
        <f t="shared" si="5"/>
        <v>2.7666197125231062</v>
      </c>
      <c r="K12" s="32">
        <f t="shared" si="6"/>
        <v>1.8841109562597731</v>
      </c>
      <c r="L12" s="32">
        <f t="shared" si="7"/>
        <v>4.6769606971455824E-2</v>
      </c>
      <c r="M12" s="32">
        <f t="shared" si="8"/>
        <v>0.14871015896040005</v>
      </c>
      <c r="N12" s="32">
        <f t="shared" si="9"/>
        <v>5.8409261025869165E-2</v>
      </c>
      <c r="O12" s="25">
        <f t="shared" si="10"/>
        <v>6.2439044979977973</v>
      </c>
      <c r="Q12" s="20">
        <v>2020</v>
      </c>
      <c r="R12" s="21">
        <v>4639</v>
      </c>
      <c r="S12" s="36">
        <f t="shared" si="15"/>
        <v>18.452447999999997</v>
      </c>
      <c r="T12" s="36">
        <f t="shared" si="16"/>
        <v>19.131876000000002</v>
      </c>
      <c r="U12" s="36">
        <f t="shared" si="17"/>
        <v>1506.1978001830589</v>
      </c>
      <c r="V12" s="36">
        <f t="shared" si="18"/>
        <v>520.87531994803192</v>
      </c>
      <c r="W12" s="36">
        <f t="shared" si="19"/>
        <v>543.06559394165026</v>
      </c>
      <c r="X12" s="36">
        <f t="shared" si="20"/>
        <v>120.07450125</v>
      </c>
      <c r="Y12" s="36">
        <f t="shared" si="21"/>
        <v>37.647679999999987</v>
      </c>
      <c r="Z12" s="36">
        <f t="shared" si="12"/>
        <v>230</v>
      </c>
      <c r="AA12" s="21">
        <v>0</v>
      </c>
      <c r="AB12" s="21">
        <v>0</v>
      </c>
      <c r="AC12" s="36">
        <f t="shared" si="13"/>
        <v>1277.6654643325805</v>
      </c>
      <c r="AD12" s="36">
        <f t="shared" si="14"/>
        <v>4273.1106836553217</v>
      </c>
      <c r="AE12" s="9"/>
      <c r="AF12" s="20">
        <v>2020</v>
      </c>
      <c r="AG12" s="35">
        <v>-0.3</v>
      </c>
      <c r="AH12" s="35">
        <v>-0.1</v>
      </c>
      <c r="AI12" s="35">
        <v>-0.02</v>
      </c>
      <c r="AJ12" s="35">
        <v>-0.02</v>
      </c>
      <c r="AK12" s="35">
        <v>2.5000000000000001E-2</v>
      </c>
      <c r="AL12" s="35">
        <v>-0.01</v>
      </c>
      <c r="AM12" s="35">
        <v>0.4</v>
      </c>
      <c r="AN12" s="35">
        <v>0</v>
      </c>
      <c r="AO12" s="35">
        <v>0</v>
      </c>
      <c r="AP12" s="35">
        <v>0</v>
      </c>
      <c r="AQ12" s="35">
        <v>0</v>
      </c>
      <c r="AR12" s="35">
        <v>0.02</v>
      </c>
    </row>
    <row r="13" spans="2:44" ht="15.75" x14ac:dyDescent="0.25">
      <c r="B13" s="21">
        <v>6</v>
      </c>
      <c r="C13" s="20">
        <v>2021</v>
      </c>
      <c r="D13" s="19">
        <v>0.9</v>
      </c>
      <c r="E13" s="31">
        <f t="shared" si="2"/>
        <v>9.9549100243663506</v>
      </c>
      <c r="F13" s="20">
        <v>2021</v>
      </c>
      <c r="G13" s="32">
        <f t="shared" si="0"/>
        <v>8.9594190219297154</v>
      </c>
      <c r="H13" s="32">
        <f t="shared" si="3"/>
        <v>5.1567006703667533E-2</v>
      </c>
      <c r="I13" s="32">
        <f t="shared" si="4"/>
        <v>1.2336035928663562</v>
      </c>
      <c r="J13" s="32">
        <f t="shared" si="5"/>
        <v>2.7112873182726442</v>
      </c>
      <c r="K13" s="32">
        <f t="shared" si="6"/>
        <v>1.8275876275719798</v>
      </c>
      <c r="L13" s="32">
        <f t="shared" si="7"/>
        <v>4.3495734483453917E-2</v>
      </c>
      <c r="M13" s="32">
        <f t="shared" si="8"/>
        <v>0.13383914306436004</v>
      </c>
      <c r="N13" s="32">
        <f t="shared" si="9"/>
        <v>5.6072890584834396E-2</v>
      </c>
      <c r="O13" s="25">
        <f t="shared" si="10"/>
        <v>6.0574533135472963</v>
      </c>
      <c r="Q13" s="20">
        <v>2021</v>
      </c>
      <c r="R13" s="21">
        <v>4639</v>
      </c>
      <c r="S13" s="36">
        <f t="shared" si="15"/>
        <v>11.071468799999998</v>
      </c>
      <c r="T13" s="36">
        <f t="shared" si="16"/>
        <v>17.218688400000001</v>
      </c>
      <c r="U13" s="36">
        <f t="shared" si="17"/>
        <v>1476.0738441793976</v>
      </c>
      <c r="V13" s="36">
        <f t="shared" si="18"/>
        <v>510.45781354907126</v>
      </c>
      <c r="W13" s="36">
        <f t="shared" si="19"/>
        <v>548.49624988106677</v>
      </c>
      <c r="X13" s="36">
        <f t="shared" si="20"/>
        <v>118.87375623749999</v>
      </c>
      <c r="Y13" s="36">
        <f t="shared" si="21"/>
        <v>52.70675199999998</v>
      </c>
      <c r="Z13" s="36">
        <f t="shared" si="12"/>
        <v>230</v>
      </c>
      <c r="AA13" s="21">
        <v>0</v>
      </c>
      <c r="AB13" s="21">
        <v>0</v>
      </c>
      <c r="AC13" s="36">
        <f t="shared" si="13"/>
        <v>1393.6743242813927</v>
      </c>
      <c r="AD13" s="36">
        <f t="shared" si="14"/>
        <v>4358.5728973284286</v>
      </c>
      <c r="AE13" s="9"/>
      <c r="AF13" s="20">
        <v>2021</v>
      </c>
      <c r="AG13" s="35">
        <v>-0.3</v>
      </c>
      <c r="AH13" s="35">
        <v>-0.1</v>
      </c>
      <c r="AI13" s="35">
        <v>-0.02</v>
      </c>
      <c r="AJ13" s="35">
        <v>-0.02</v>
      </c>
      <c r="AK13" s="35">
        <v>0.01</v>
      </c>
      <c r="AL13" s="35">
        <v>-0.01</v>
      </c>
      <c r="AM13" s="35">
        <v>0.4</v>
      </c>
      <c r="AN13" s="35">
        <v>0</v>
      </c>
      <c r="AO13" s="35">
        <v>0</v>
      </c>
      <c r="AP13" s="35">
        <v>0</v>
      </c>
      <c r="AQ13" s="35">
        <v>0</v>
      </c>
      <c r="AR13" s="35">
        <v>0.02</v>
      </c>
    </row>
    <row r="14" spans="2:44" ht="15.75" x14ac:dyDescent="0.25">
      <c r="B14" s="21">
        <v>7</v>
      </c>
      <c r="C14" s="20">
        <v>2022</v>
      </c>
      <c r="D14" s="19">
        <v>0.9</v>
      </c>
      <c r="E14" s="31">
        <f t="shared" si="2"/>
        <v>9.9549100243663506</v>
      </c>
      <c r="F14" s="20">
        <v>2022</v>
      </c>
      <c r="G14" s="32">
        <f t="shared" si="0"/>
        <v>8.9594190219297154</v>
      </c>
      <c r="H14" s="32">
        <f t="shared" si="3"/>
        <v>4.8988656368484151E-2</v>
      </c>
      <c r="I14" s="32">
        <f t="shared" si="4"/>
        <v>1.184259449151702</v>
      </c>
      <c r="J14" s="32">
        <f t="shared" si="5"/>
        <v>2.6570615719071915</v>
      </c>
      <c r="K14" s="32">
        <f t="shared" si="6"/>
        <v>1.7727599987448204</v>
      </c>
      <c r="L14" s="32">
        <f t="shared" si="7"/>
        <v>4.0451033069612147E-2</v>
      </c>
      <c r="M14" s="32">
        <f t="shared" si="8"/>
        <v>0.12045522875792404</v>
      </c>
      <c r="N14" s="32">
        <f t="shared" si="9"/>
        <v>5.382997496144102E-2</v>
      </c>
      <c r="O14" s="25">
        <f t="shared" si="10"/>
        <v>5.8778059129611746</v>
      </c>
      <c r="Q14" s="20">
        <v>2022</v>
      </c>
      <c r="R14" s="21">
        <v>4639</v>
      </c>
      <c r="S14" s="36">
        <f t="shared" si="15"/>
        <v>6.6428812799999983</v>
      </c>
      <c r="T14" s="36">
        <f t="shared" si="16"/>
        <v>15.496819560000002</v>
      </c>
      <c r="U14" s="36">
        <f t="shared" si="17"/>
        <v>1446.5523672958097</v>
      </c>
      <c r="V14" s="36">
        <f t="shared" si="18"/>
        <v>500.24865727808981</v>
      </c>
      <c r="W14" s="36">
        <f t="shared" si="19"/>
        <v>553.98121237987743</v>
      </c>
      <c r="X14" s="36">
        <f t="shared" si="20"/>
        <v>117.68501867512499</v>
      </c>
      <c r="Y14" s="36">
        <f t="shared" si="21"/>
        <v>73.789452799999964</v>
      </c>
      <c r="Z14" s="36">
        <f t="shared" si="12"/>
        <v>230</v>
      </c>
      <c r="AA14" s="21">
        <v>0</v>
      </c>
      <c r="AB14" s="21">
        <v>0</v>
      </c>
      <c r="AC14" s="36">
        <f t="shared" si="13"/>
        <v>1501.3479460060953</v>
      </c>
      <c r="AD14" s="36">
        <f t="shared" si="14"/>
        <v>4445.7443552749974</v>
      </c>
      <c r="AE14" s="9"/>
      <c r="AF14" s="20">
        <v>2022</v>
      </c>
      <c r="AG14" s="35">
        <v>-0.3</v>
      </c>
      <c r="AH14" s="35">
        <v>-0.1</v>
      </c>
      <c r="AI14" s="35">
        <v>-0.02</v>
      </c>
      <c r="AJ14" s="35">
        <v>-0.02</v>
      </c>
      <c r="AK14" s="35">
        <v>0.01</v>
      </c>
      <c r="AL14" s="35">
        <v>-0.01</v>
      </c>
      <c r="AM14" s="35">
        <v>0.4</v>
      </c>
      <c r="AN14" s="35">
        <v>0</v>
      </c>
      <c r="AO14" s="35">
        <v>0</v>
      </c>
      <c r="AP14" s="35">
        <v>0</v>
      </c>
      <c r="AQ14" s="35">
        <v>0</v>
      </c>
      <c r="AR14" s="35">
        <v>0.02</v>
      </c>
    </row>
    <row r="15" spans="2:44" ht="15.75" x14ac:dyDescent="0.25">
      <c r="B15" s="21">
        <v>8</v>
      </c>
      <c r="C15" s="20">
        <v>2023</v>
      </c>
      <c r="D15" s="19">
        <v>0.65</v>
      </c>
      <c r="E15" s="31">
        <f t="shared" si="2"/>
        <v>9.9549100243663506</v>
      </c>
      <c r="F15" s="20">
        <v>2023</v>
      </c>
      <c r="G15" s="32">
        <f t="shared" si="0"/>
        <v>6.4706915158381282</v>
      </c>
      <c r="H15" s="32">
        <f t="shared" si="3"/>
        <v>4.653922355005994E-2</v>
      </c>
      <c r="I15" s="32">
        <f t="shared" si="4"/>
        <v>1.1368890711856339</v>
      </c>
      <c r="J15" s="32">
        <f t="shared" si="5"/>
        <v>2.6039203404690476</v>
      </c>
      <c r="K15" s="32">
        <f t="shared" si="6"/>
        <v>1.7195771987824757</v>
      </c>
      <c r="L15" s="32">
        <f t="shared" si="7"/>
        <v>3.7619460754739299E-2</v>
      </c>
      <c r="M15" s="32">
        <f t="shared" si="8"/>
        <v>0.10840970588213164</v>
      </c>
      <c r="N15" s="32">
        <f t="shared" si="9"/>
        <v>5.1676775962983375E-2</v>
      </c>
      <c r="O15" s="25">
        <f t="shared" si="10"/>
        <v>5.7046317765870711</v>
      </c>
      <c r="Q15" s="20">
        <v>2023</v>
      </c>
      <c r="R15" s="21">
        <v>4639</v>
      </c>
      <c r="S15" s="36">
        <f t="shared" si="15"/>
        <v>3.9857287679999986</v>
      </c>
      <c r="T15" s="36">
        <f t="shared" si="16"/>
        <v>13.947137604000002</v>
      </c>
      <c r="U15" s="36">
        <f t="shared" si="17"/>
        <v>1417.6213199498936</v>
      </c>
      <c r="V15" s="36">
        <f t="shared" si="18"/>
        <v>490.24368413252802</v>
      </c>
      <c r="W15" s="36">
        <f t="shared" si="19"/>
        <v>559.52102450367624</v>
      </c>
      <c r="X15" s="36">
        <f t="shared" si="20"/>
        <v>116.50816848837374</v>
      </c>
      <c r="Y15" s="36">
        <f t="shared" si="21"/>
        <v>103.30523391999995</v>
      </c>
      <c r="Z15" s="36">
        <f t="shared" si="12"/>
        <v>230</v>
      </c>
      <c r="AA15" s="21">
        <v>0</v>
      </c>
      <c r="AB15" s="21">
        <v>0</v>
      </c>
      <c r="AC15" s="36">
        <f t="shared" si="13"/>
        <v>1599.5269450140258</v>
      </c>
      <c r="AD15" s="36">
        <f t="shared" si="14"/>
        <v>4534.6592423804977</v>
      </c>
      <c r="AE15" s="9"/>
      <c r="AF15" s="20">
        <v>2023</v>
      </c>
      <c r="AG15" s="35">
        <v>-0.3</v>
      </c>
      <c r="AH15" s="35">
        <v>-0.1</v>
      </c>
      <c r="AI15" s="35">
        <v>-0.02</v>
      </c>
      <c r="AJ15" s="35">
        <v>-0.02</v>
      </c>
      <c r="AK15" s="35">
        <v>0.01</v>
      </c>
      <c r="AL15" s="35">
        <v>-0.01</v>
      </c>
      <c r="AM15" s="35">
        <v>0.4</v>
      </c>
      <c r="AN15" s="35">
        <v>0</v>
      </c>
      <c r="AO15" s="35">
        <v>0</v>
      </c>
      <c r="AP15" s="35">
        <v>0</v>
      </c>
      <c r="AQ15" s="35">
        <v>0</v>
      </c>
      <c r="AR15" s="35">
        <v>0.02</v>
      </c>
    </row>
    <row r="16" spans="2:44" ht="15.75" x14ac:dyDescent="0.25">
      <c r="B16" s="21">
        <v>9</v>
      </c>
      <c r="C16" s="20">
        <v>2024</v>
      </c>
      <c r="D16" s="19">
        <v>0.65</v>
      </c>
      <c r="E16" s="31">
        <f t="shared" si="2"/>
        <v>9.9549100243663506</v>
      </c>
      <c r="F16" s="20">
        <v>2024</v>
      </c>
      <c r="G16" s="32">
        <f t="shared" si="0"/>
        <v>6.4706915158381282</v>
      </c>
      <c r="H16" s="32">
        <f t="shared" si="3"/>
        <v>4.4212262372556939E-2</v>
      </c>
      <c r="I16" s="32">
        <f t="shared" si="4"/>
        <v>1.0914135083382084</v>
      </c>
      <c r="J16" s="32">
        <f t="shared" si="5"/>
        <v>2.5518419336596665</v>
      </c>
      <c r="K16" s="32">
        <f t="shared" si="6"/>
        <v>1.6679898828190014</v>
      </c>
      <c r="L16" s="32">
        <f t="shared" si="7"/>
        <v>3.498609850190755E-2</v>
      </c>
      <c r="M16" s="32">
        <f t="shared" si="8"/>
        <v>9.7568735293918477E-2</v>
      </c>
      <c r="N16" s="32">
        <f t="shared" si="9"/>
        <v>4.9609704924464038E-2</v>
      </c>
      <c r="O16" s="25">
        <f t="shared" si="10"/>
        <v>5.5376221259097234</v>
      </c>
      <c r="Q16" s="20">
        <v>2024</v>
      </c>
      <c r="R16" s="21">
        <v>4639</v>
      </c>
      <c r="S16" s="36">
        <f t="shared" si="15"/>
        <v>2.3914372607999992</v>
      </c>
      <c r="T16" s="36">
        <f t="shared" si="16"/>
        <v>12.552423843600002</v>
      </c>
      <c r="U16" s="36">
        <f t="shared" si="17"/>
        <v>1389.2688935508957</v>
      </c>
      <c r="V16" s="36">
        <f t="shared" si="18"/>
        <v>480.43881044987745</v>
      </c>
      <c r="W16" s="36">
        <f t="shared" si="19"/>
        <v>559.52102450367624</v>
      </c>
      <c r="X16" s="36">
        <f t="shared" si="20"/>
        <v>115.34308680349</v>
      </c>
      <c r="Y16" s="36">
        <f t="shared" si="21"/>
        <v>144.62732748799991</v>
      </c>
      <c r="Z16" s="36">
        <f t="shared" si="12"/>
        <v>230</v>
      </c>
      <c r="AA16" s="21">
        <v>0</v>
      </c>
      <c r="AB16" s="21">
        <v>0</v>
      </c>
      <c r="AC16" s="36">
        <f t="shared" si="13"/>
        <v>1691.209423327768</v>
      </c>
      <c r="AD16" s="36">
        <f t="shared" si="14"/>
        <v>4625.3524272281074</v>
      </c>
      <c r="AE16" s="9"/>
      <c r="AF16" s="20">
        <v>2024</v>
      </c>
      <c r="AG16" s="35">
        <v>-0.3</v>
      </c>
      <c r="AH16" s="35">
        <v>-0.1</v>
      </c>
      <c r="AI16" s="35">
        <v>-0.02</v>
      </c>
      <c r="AJ16" s="35">
        <v>-0.02</v>
      </c>
      <c r="AK16" s="35">
        <v>0</v>
      </c>
      <c r="AL16" s="35">
        <v>-0.01</v>
      </c>
      <c r="AM16" s="35">
        <v>0.4</v>
      </c>
      <c r="AN16" s="35">
        <v>0</v>
      </c>
      <c r="AO16" s="35">
        <v>0</v>
      </c>
      <c r="AP16" s="35">
        <v>0</v>
      </c>
      <c r="AQ16" s="35">
        <v>0</v>
      </c>
      <c r="AR16" s="35">
        <v>0.02</v>
      </c>
    </row>
    <row r="17" spans="2:44" ht="15.75" x14ac:dyDescent="0.25">
      <c r="B17" s="21">
        <v>10</v>
      </c>
      <c r="C17" s="20">
        <v>2025</v>
      </c>
      <c r="D17" s="19">
        <v>0.65</v>
      </c>
      <c r="E17" s="31">
        <f t="shared" si="2"/>
        <v>9.9549100243663506</v>
      </c>
      <c r="F17" s="20">
        <v>2025</v>
      </c>
      <c r="G17" s="32">
        <f t="shared" si="0"/>
        <v>6.4706915158381282</v>
      </c>
      <c r="H17" s="32">
        <f t="shared" si="3"/>
        <v>4.2001649253929088E-2</v>
      </c>
      <c r="I17" s="32">
        <f t="shared" si="4"/>
        <v>1.0477569680046801</v>
      </c>
      <c r="J17" s="32">
        <f t="shared" si="5"/>
        <v>2.5008050949864731</v>
      </c>
      <c r="K17" s="32">
        <f t="shared" si="6"/>
        <v>1.6179501863344312</v>
      </c>
      <c r="L17" s="32">
        <f t="shared" si="7"/>
        <v>3.2537071606774021E-2</v>
      </c>
      <c r="M17" s="32">
        <f t="shared" si="8"/>
        <v>8.7811861764526628E-2</v>
      </c>
      <c r="N17" s="32">
        <f t="shared" si="9"/>
        <v>4.7625316727485476E-2</v>
      </c>
      <c r="O17" s="25">
        <f t="shared" si="10"/>
        <v>5.3764881486782992</v>
      </c>
      <c r="Q17" s="20">
        <v>2025</v>
      </c>
      <c r="R17" s="21">
        <v>4639</v>
      </c>
      <c r="S17" s="36">
        <f t="shared" si="15"/>
        <v>1.4348623564799994</v>
      </c>
      <c r="T17" s="36">
        <f t="shared" si="16"/>
        <v>11.297181459240001</v>
      </c>
      <c r="U17" s="36">
        <f t="shared" si="17"/>
        <v>1361.4835156798777</v>
      </c>
      <c r="V17" s="36">
        <f t="shared" si="18"/>
        <v>470.83003424087991</v>
      </c>
      <c r="W17" s="36">
        <f t="shared" si="19"/>
        <v>559.52102450367624</v>
      </c>
      <c r="X17" s="36">
        <f t="shared" si="20"/>
        <v>114.18965593545509</v>
      </c>
      <c r="Y17" s="36">
        <f t="shared" si="21"/>
        <v>202.47825848319985</v>
      </c>
      <c r="Z17" s="36">
        <f t="shared" si="12"/>
        <v>230</v>
      </c>
      <c r="AA17" s="21">
        <v>0</v>
      </c>
      <c r="AB17" s="21">
        <v>0</v>
      </c>
      <c r="AC17" s="36">
        <f t="shared" si="13"/>
        <v>1766.6249431138613</v>
      </c>
      <c r="AD17" s="36">
        <f t="shared" si="14"/>
        <v>4717.8594757726696</v>
      </c>
      <c r="AE17" s="30"/>
      <c r="AF17" s="20">
        <v>2025</v>
      </c>
      <c r="AG17" s="35">
        <v>-0.3</v>
      </c>
      <c r="AH17" s="35">
        <v>-0.1</v>
      </c>
      <c r="AI17" s="35">
        <v>-0.02</v>
      </c>
      <c r="AJ17" s="35">
        <v>-0.02</v>
      </c>
      <c r="AK17" s="35">
        <v>0</v>
      </c>
      <c r="AL17" s="35">
        <v>-0.01</v>
      </c>
      <c r="AM17" s="35">
        <v>0.4</v>
      </c>
      <c r="AN17" s="35">
        <v>0</v>
      </c>
      <c r="AO17" s="35">
        <v>0</v>
      </c>
      <c r="AP17" s="35">
        <v>0</v>
      </c>
      <c r="AQ17" s="35">
        <v>0</v>
      </c>
      <c r="AR17" s="35">
        <v>0.02</v>
      </c>
    </row>
    <row r="18" spans="2:44" ht="15.75" x14ac:dyDescent="0.25">
      <c r="B18" s="21">
        <v>11</v>
      </c>
      <c r="C18" s="20">
        <v>2026</v>
      </c>
      <c r="D18" s="19">
        <v>0.65</v>
      </c>
      <c r="E18" s="31">
        <f t="shared" si="2"/>
        <v>9.9549100243663506</v>
      </c>
      <c r="F18" s="28"/>
      <c r="G18" s="34">
        <f>G17/O5</f>
        <v>0.8324681284769041</v>
      </c>
      <c r="H18" s="34">
        <f t="shared" ref="H18:N18" si="22">H17/H5</f>
        <v>0.54036008766263666</v>
      </c>
      <c r="I18" s="34">
        <f t="shared" si="22"/>
        <v>0.61270975732976707</v>
      </c>
      <c r="J18" s="34">
        <f t="shared" si="22"/>
        <v>0.78471672373480006</v>
      </c>
      <c r="K18" s="34">
        <f t="shared" si="22"/>
        <v>0.69384236099543772</v>
      </c>
      <c r="L18" s="34">
        <f t="shared" si="22"/>
        <v>0.41859629747937088</v>
      </c>
      <c r="M18" s="34">
        <f t="shared" si="22"/>
        <v>0.28242953648100005</v>
      </c>
      <c r="N18" s="34">
        <f t="shared" si="22"/>
        <v>0.61270975732976718</v>
      </c>
      <c r="O18" s="34">
        <f>O17/G5</f>
        <v>0.54008405254476655</v>
      </c>
    </row>
    <row r="19" spans="2:44" ht="15.75" x14ac:dyDescent="0.25">
      <c r="B19" s="21">
        <v>12</v>
      </c>
      <c r="C19" s="20">
        <v>2027</v>
      </c>
      <c r="D19" s="19">
        <v>0.65</v>
      </c>
      <c r="E19" s="31">
        <f t="shared" si="2"/>
        <v>9.9549100243663506</v>
      </c>
      <c r="F19" s="28"/>
      <c r="G19" s="28"/>
    </row>
    <row r="20" spans="2:44" ht="15.75" x14ac:dyDescent="0.25">
      <c r="B20" s="21">
        <v>13</v>
      </c>
      <c r="C20" s="20">
        <v>2028</v>
      </c>
      <c r="D20" s="19">
        <v>0.65</v>
      </c>
      <c r="E20" s="31">
        <f t="shared" si="2"/>
        <v>9.9549100243663506</v>
      </c>
      <c r="F20" s="28"/>
      <c r="G20" s="28"/>
      <c r="Q20" s="21"/>
      <c r="R20" s="21" t="s">
        <v>73</v>
      </c>
      <c r="S20" s="21" t="s">
        <v>2</v>
      </c>
      <c r="T20" s="21" t="s">
        <v>3</v>
      </c>
      <c r="U20" s="21" t="s">
        <v>16</v>
      </c>
      <c r="V20" s="21" t="s">
        <v>17</v>
      </c>
      <c r="W20" s="21" t="s">
        <v>22</v>
      </c>
      <c r="X20" s="21" t="s">
        <v>23</v>
      </c>
      <c r="Y20" s="21" t="s">
        <v>24</v>
      </c>
      <c r="Z20" s="21" t="s">
        <v>9</v>
      </c>
      <c r="AA20" s="21" t="s">
        <v>18</v>
      </c>
      <c r="AB20" s="21" t="s">
        <v>19</v>
      </c>
      <c r="AC20" s="21" t="s">
        <v>20</v>
      </c>
      <c r="AD20" s="21" t="s">
        <v>87</v>
      </c>
      <c r="AE20" s="9"/>
    </row>
    <row r="21" spans="2:44" ht="15.75" x14ac:dyDescent="0.25">
      <c r="B21" s="21">
        <v>14</v>
      </c>
      <c r="C21" s="20">
        <v>2029</v>
      </c>
      <c r="D21" s="19">
        <v>0.3</v>
      </c>
      <c r="E21" s="31">
        <f t="shared" si="2"/>
        <v>9.9549100243663506</v>
      </c>
      <c r="F21" s="28"/>
      <c r="G21" s="28"/>
      <c r="Q21" s="21">
        <v>2013</v>
      </c>
      <c r="R21" s="32">
        <f t="shared" ref="R21:R33" si="23">G5</f>
        <v>9.9549100243663506</v>
      </c>
      <c r="S21" s="32">
        <f t="shared" ref="S21:AC21" si="24">S5*S3/1000000</f>
        <v>1.0226500000000001</v>
      </c>
      <c r="T21" s="32">
        <f t="shared" si="24"/>
        <v>3.0799999999999998E-3</v>
      </c>
      <c r="U21" s="32">
        <f t="shared" si="24"/>
        <v>2.4810500000000002</v>
      </c>
      <c r="V21" s="32">
        <f t="shared" si="24"/>
        <v>2.3532000000000002</v>
      </c>
      <c r="W21" s="32">
        <f t="shared" si="24"/>
        <v>0.88739999999999997</v>
      </c>
      <c r="X21" s="32">
        <f t="shared" si="24"/>
        <v>0.22175</v>
      </c>
      <c r="Y21" s="32">
        <f t="shared" si="24"/>
        <v>0</v>
      </c>
      <c r="Z21" s="32">
        <f t="shared" si="24"/>
        <v>0.74060000000000004</v>
      </c>
      <c r="AA21" s="32">
        <f t="shared" si="24"/>
        <v>0</v>
      </c>
      <c r="AB21" s="32">
        <f t="shared" si="24"/>
        <v>0</v>
      </c>
      <c r="AC21" s="32">
        <f t="shared" si="24"/>
        <v>0</v>
      </c>
      <c r="AD21" s="32">
        <f t="shared" ref="AD21:AD33" si="25">SUM(S21:AC21)</f>
        <v>7.7097299999999995</v>
      </c>
      <c r="AE21" s="9"/>
    </row>
    <row r="22" spans="2:44" ht="15.75" x14ac:dyDescent="0.25">
      <c r="B22" s="21">
        <v>15</v>
      </c>
      <c r="C22" s="20">
        <v>2030</v>
      </c>
      <c r="D22" s="19">
        <v>0.3</v>
      </c>
      <c r="E22" s="31">
        <f t="shared" si="2"/>
        <v>9.9549100243663506</v>
      </c>
      <c r="F22" s="28"/>
      <c r="G22" s="28"/>
      <c r="Q22" s="20">
        <v>2014</v>
      </c>
      <c r="R22" s="32">
        <f t="shared" si="23"/>
        <v>9.9549100243663506</v>
      </c>
      <c r="S22" s="32">
        <f t="shared" ref="S22:AC22" si="26">S6*S3/1000000</f>
        <v>0.71585500000000002</v>
      </c>
      <c r="T22" s="32">
        <f t="shared" si="26"/>
        <v>2.7720000000000002E-3</v>
      </c>
      <c r="U22" s="32">
        <f t="shared" si="26"/>
        <v>2.4314290000000001</v>
      </c>
      <c r="V22" s="32">
        <f t="shared" si="26"/>
        <v>2.306136</v>
      </c>
      <c r="W22" s="32">
        <f t="shared" si="26"/>
        <v>0.93176999999999999</v>
      </c>
      <c r="X22" s="32">
        <f t="shared" si="26"/>
        <v>0.22175</v>
      </c>
      <c r="Y22" s="32">
        <f t="shared" si="26"/>
        <v>3.375E-3</v>
      </c>
      <c r="Z22" s="32">
        <f t="shared" si="26"/>
        <v>0.74060000000000004</v>
      </c>
      <c r="AA22" s="32">
        <f t="shared" si="26"/>
        <v>0</v>
      </c>
      <c r="AB22" s="32">
        <f t="shared" si="26"/>
        <v>0</v>
      </c>
      <c r="AC22" s="32">
        <f t="shared" si="26"/>
        <v>1.0733999999999995E-3</v>
      </c>
      <c r="AD22" s="32">
        <f t="shared" si="25"/>
        <v>7.3547604</v>
      </c>
      <c r="AE22" s="9"/>
    </row>
    <row r="23" spans="2:44" ht="15.75" x14ac:dyDescent="0.25">
      <c r="B23" s="21">
        <v>16</v>
      </c>
      <c r="C23" s="20">
        <v>2031</v>
      </c>
      <c r="D23" s="19">
        <v>0.3</v>
      </c>
      <c r="E23" s="31">
        <f t="shared" si="2"/>
        <v>9.9549100243663506</v>
      </c>
      <c r="F23" s="28"/>
      <c r="G23" s="28"/>
      <c r="Q23" s="20">
        <v>2015</v>
      </c>
      <c r="R23" s="32">
        <f t="shared" si="23"/>
        <v>9.9549100243663506</v>
      </c>
      <c r="S23" s="32">
        <f t="shared" ref="S23:AC23" si="27">S7*S3/1000000</f>
        <v>0.42951299999999992</v>
      </c>
      <c r="T23" s="32">
        <f t="shared" si="27"/>
        <v>2.4947999999999997E-3</v>
      </c>
      <c r="U23" s="32">
        <f t="shared" si="27"/>
        <v>2.3828004200000001</v>
      </c>
      <c r="V23" s="32">
        <f t="shared" si="27"/>
        <v>2.2600132800000003</v>
      </c>
      <c r="W23" s="32">
        <f t="shared" si="27"/>
        <v>0.97835850000000002</v>
      </c>
      <c r="X23" s="32">
        <f t="shared" si="27"/>
        <v>0.22175</v>
      </c>
      <c r="Y23" s="32">
        <f t="shared" si="27"/>
        <v>4.725E-3</v>
      </c>
      <c r="Z23" s="32">
        <f t="shared" si="27"/>
        <v>0.74060000000000004</v>
      </c>
      <c r="AA23" s="32">
        <f t="shared" si="27"/>
        <v>0</v>
      </c>
      <c r="AB23" s="32">
        <f t="shared" si="27"/>
        <v>0</v>
      </c>
      <c r="AC23" s="32">
        <f t="shared" si="27"/>
        <v>2.1099660000000004E-3</v>
      </c>
      <c r="AD23" s="32">
        <f t="shared" si="25"/>
        <v>7.0223649659999996</v>
      </c>
      <c r="AE23" s="33"/>
    </row>
    <row r="24" spans="2:44" ht="15.75" x14ac:dyDescent="0.25">
      <c r="B24" s="21">
        <v>17</v>
      </c>
      <c r="C24" s="20">
        <v>2032</v>
      </c>
      <c r="D24" s="19">
        <v>0.3</v>
      </c>
      <c r="E24" s="31">
        <f t="shared" si="2"/>
        <v>9.9549100243663506</v>
      </c>
      <c r="F24" s="28"/>
      <c r="G24" s="28"/>
      <c r="Q24" s="20">
        <v>2016</v>
      </c>
      <c r="R24" s="32">
        <f t="shared" si="23"/>
        <v>8.9594190219297154</v>
      </c>
      <c r="S24" s="32">
        <f t="shared" ref="S24:AC24" si="28">S8*S3/1000000</f>
        <v>0.25770779999999999</v>
      </c>
      <c r="T24" s="32">
        <f t="shared" si="28"/>
        <v>2.2453200000000003E-3</v>
      </c>
      <c r="U24" s="32">
        <f t="shared" si="28"/>
        <v>2.3351444116</v>
      </c>
      <c r="V24" s="32">
        <f t="shared" si="28"/>
        <v>2.2148130143999998</v>
      </c>
      <c r="W24" s="32">
        <f t="shared" si="28"/>
        <v>1.0272764249999999</v>
      </c>
      <c r="X24" s="32">
        <f t="shared" si="28"/>
        <v>0.22175</v>
      </c>
      <c r="Y24" s="32">
        <f t="shared" si="28"/>
        <v>6.6149999999999994E-3</v>
      </c>
      <c r="Z24" s="32">
        <f t="shared" si="28"/>
        <v>0.74060000000000004</v>
      </c>
      <c r="AA24" s="32">
        <f t="shared" si="28"/>
        <v>0</v>
      </c>
      <c r="AB24" s="32">
        <f t="shared" si="28"/>
        <v>0</v>
      </c>
      <c r="AC24" s="32">
        <f t="shared" si="28"/>
        <v>2.8867192600000018E-3</v>
      </c>
      <c r="AD24" s="32">
        <f t="shared" si="25"/>
        <v>6.8090386902599995</v>
      </c>
      <c r="AE24" s="30"/>
    </row>
    <row r="25" spans="2:44" ht="15.75" x14ac:dyDescent="0.25">
      <c r="B25" s="21">
        <v>18</v>
      </c>
      <c r="C25" s="20">
        <v>2033</v>
      </c>
      <c r="D25" s="19">
        <v>0.15</v>
      </c>
      <c r="E25" s="31">
        <f t="shared" si="2"/>
        <v>9.9549100243663506</v>
      </c>
      <c r="F25" s="28"/>
      <c r="G25" s="28"/>
      <c r="Q25" s="20">
        <v>2017</v>
      </c>
      <c r="R25" s="32">
        <f t="shared" si="23"/>
        <v>8.9594190219297154</v>
      </c>
      <c r="S25" s="32">
        <f t="shared" ref="S25:AC25" si="29">S9*S3/1000000</f>
        <v>0.15462467999999999</v>
      </c>
      <c r="T25" s="32">
        <f t="shared" si="29"/>
        <v>2.0207879999999999E-3</v>
      </c>
      <c r="U25" s="32">
        <f t="shared" si="29"/>
        <v>2.2884415233679998</v>
      </c>
      <c r="V25" s="32">
        <f t="shared" si="29"/>
        <v>2.1705167541120001</v>
      </c>
      <c r="W25" s="32">
        <f t="shared" si="29"/>
        <v>1.0529583356250001</v>
      </c>
      <c r="X25" s="32">
        <f t="shared" si="29"/>
        <v>0.21953249999999999</v>
      </c>
      <c r="Y25" s="32">
        <f t="shared" si="29"/>
        <v>9.2609999999999984E-3</v>
      </c>
      <c r="Z25" s="32">
        <f t="shared" si="29"/>
        <v>0.74060000000000004</v>
      </c>
      <c r="AA25" s="32">
        <f t="shared" si="29"/>
        <v>0</v>
      </c>
      <c r="AB25" s="32">
        <f t="shared" si="29"/>
        <v>0</v>
      </c>
      <c r="AC25" s="32">
        <f t="shared" si="29"/>
        <v>3.5579423639000014E-3</v>
      </c>
      <c r="AD25" s="32">
        <f t="shared" si="25"/>
        <v>6.6415135234688991</v>
      </c>
      <c r="AE25" s="30"/>
    </row>
    <row r="26" spans="2:44" ht="15.75" x14ac:dyDescent="0.25">
      <c r="B26" s="21">
        <v>19</v>
      </c>
      <c r="C26" s="20">
        <v>2034</v>
      </c>
      <c r="D26" s="19">
        <v>0.15</v>
      </c>
      <c r="E26" s="31">
        <f t="shared" si="2"/>
        <v>9.9549100243663506</v>
      </c>
      <c r="F26" s="28"/>
      <c r="G26" s="28"/>
      <c r="Q26" s="20">
        <v>2018</v>
      </c>
      <c r="R26" s="32">
        <f t="shared" si="23"/>
        <v>8.9594190219297154</v>
      </c>
      <c r="S26" s="32">
        <f t="shared" ref="S26:AC26" si="30">S10*S3/1000000</f>
        <v>9.2774807999999986E-2</v>
      </c>
      <c r="T26" s="32">
        <f t="shared" si="30"/>
        <v>1.8187092000000002E-3</v>
      </c>
      <c r="U26" s="32">
        <f t="shared" si="30"/>
        <v>2.2426726929006398</v>
      </c>
      <c r="V26" s="32">
        <f t="shared" si="30"/>
        <v>2.1271064190297597</v>
      </c>
      <c r="W26" s="32">
        <f t="shared" si="30"/>
        <v>1.0792822940156248</v>
      </c>
      <c r="X26" s="32">
        <f t="shared" si="30"/>
        <v>0.21733717500000002</v>
      </c>
      <c r="Y26" s="32">
        <f t="shared" si="30"/>
        <v>1.2965399999999997E-2</v>
      </c>
      <c r="Z26" s="32">
        <f t="shared" si="30"/>
        <v>0.74060000000000004</v>
      </c>
      <c r="AA26" s="32">
        <f t="shared" si="30"/>
        <v>0</v>
      </c>
      <c r="AB26" s="32">
        <f t="shared" si="30"/>
        <v>0</v>
      </c>
      <c r="AC26" s="32">
        <f t="shared" si="30"/>
        <v>4.1321239079415012E-3</v>
      </c>
      <c r="AD26" s="32">
        <f t="shared" si="25"/>
        <v>6.518689622053965</v>
      </c>
      <c r="AE26" s="30"/>
    </row>
    <row r="27" spans="2:44" ht="15.75" x14ac:dyDescent="0.25">
      <c r="B27" s="21">
        <v>20</v>
      </c>
      <c r="C27" s="20">
        <v>2035</v>
      </c>
      <c r="D27" s="19">
        <v>0.15</v>
      </c>
      <c r="E27" s="31">
        <f t="shared" si="2"/>
        <v>9.9549100243663506</v>
      </c>
      <c r="F27" s="28"/>
      <c r="G27" s="28"/>
      <c r="Q27" s="20">
        <v>2019</v>
      </c>
      <c r="R27" s="32">
        <f t="shared" si="23"/>
        <v>8.9594190219297154</v>
      </c>
      <c r="S27" s="32">
        <f t="shared" ref="S27:AC27" si="31">S11*S3/1000000</f>
        <v>5.5664884800000002E-2</v>
      </c>
      <c r="T27" s="32">
        <f t="shared" si="31"/>
        <v>1.6368382800000002E-3</v>
      </c>
      <c r="U27" s="32">
        <f t="shared" si="31"/>
        <v>2.1978192390426265</v>
      </c>
      <c r="V27" s="32">
        <f t="shared" si="31"/>
        <v>2.0845642906491646</v>
      </c>
      <c r="W27" s="32">
        <f t="shared" si="31"/>
        <v>1.1062643513660153</v>
      </c>
      <c r="X27" s="32">
        <f t="shared" si="31"/>
        <v>0.21516380325000001</v>
      </c>
      <c r="Y27" s="32">
        <f t="shared" si="31"/>
        <v>1.8151559999999994E-2</v>
      </c>
      <c r="Z27" s="32">
        <f t="shared" si="31"/>
        <v>0.74060000000000004</v>
      </c>
      <c r="AA27" s="32">
        <f t="shared" si="31"/>
        <v>0</v>
      </c>
      <c r="AB27" s="32">
        <f t="shared" si="31"/>
        <v>0</v>
      </c>
      <c r="AC27" s="32">
        <f t="shared" si="31"/>
        <v>4.6434874147769992E-3</v>
      </c>
      <c r="AD27" s="32">
        <f t="shared" si="25"/>
        <v>6.4245084548025835</v>
      </c>
      <c r="AE27" s="30"/>
    </row>
    <row r="28" spans="2:44" ht="15.75" x14ac:dyDescent="0.25">
      <c r="B28" s="21">
        <v>21</v>
      </c>
      <c r="C28" s="20">
        <v>2036</v>
      </c>
      <c r="D28" s="19">
        <v>0.15</v>
      </c>
      <c r="E28" s="31">
        <f t="shared" si="2"/>
        <v>9.9549100243663506</v>
      </c>
      <c r="F28" s="28"/>
      <c r="G28" s="28"/>
      <c r="Q28" s="20">
        <v>2020</v>
      </c>
      <c r="R28" s="32">
        <f t="shared" si="23"/>
        <v>8.9594190219297154</v>
      </c>
      <c r="S28" s="32">
        <f t="shared" ref="S28:AC28" si="32">S12*S3/1000000</f>
        <v>3.339893087999999E-2</v>
      </c>
      <c r="T28" s="32">
        <f t="shared" si="32"/>
        <v>1.4731544520000003E-3</v>
      </c>
      <c r="U28" s="32">
        <f t="shared" si="32"/>
        <v>2.1538628542617739</v>
      </c>
      <c r="V28" s="32">
        <f t="shared" si="32"/>
        <v>2.0428730048361814</v>
      </c>
      <c r="W28" s="32">
        <f t="shared" si="32"/>
        <v>1.1339209601501656</v>
      </c>
      <c r="X28" s="32">
        <f t="shared" si="32"/>
        <v>0.21301216521749999</v>
      </c>
      <c r="Y28" s="32">
        <f t="shared" si="32"/>
        <v>2.541218399999999E-2</v>
      </c>
      <c r="Z28" s="32">
        <f t="shared" si="32"/>
        <v>0.74060000000000004</v>
      </c>
      <c r="AA28" s="32">
        <f t="shared" si="32"/>
        <v>0</v>
      </c>
      <c r="AB28" s="32">
        <f t="shared" si="32"/>
        <v>0</v>
      </c>
      <c r="AC28" s="32">
        <f t="shared" si="32"/>
        <v>5.110661857330322E-3</v>
      </c>
      <c r="AD28" s="32">
        <f t="shared" si="25"/>
        <v>6.3496639156549506</v>
      </c>
      <c r="AE28" s="30"/>
    </row>
    <row r="29" spans="2:44" ht="15.75" x14ac:dyDescent="0.25">
      <c r="B29" s="21">
        <v>22</v>
      </c>
      <c r="C29" s="20">
        <v>2037</v>
      </c>
      <c r="D29" s="19">
        <v>0.15</v>
      </c>
      <c r="E29" s="31">
        <f t="shared" si="2"/>
        <v>9.9549100243663506</v>
      </c>
      <c r="F29" s="28"/>
      <c r="G29" s="28"/>
      <c r="Q29" s="20">
        <v>2021</v>
      </c>
      <c r="R29" s="32">
        <f t="shared" si="23"/>
        <v>8.9594190219297154</v>
      </c>
      <c r="S29" s="32">
        <f t="shared" ref="S29:AC29" si="33">S13*S3/1000000</f>
        <v>2.0039358527999998E-2</v>
      </c>
      <c r="T29" s="32">
        <f t="shared" si="33"/>
        <v>1.3258390068000001E-3</v>
      </c>
      <c r="U29" s="32">
        <f t="shared" si="33"/>
        <v>2.1107855971765388</v>
      </c>
      <c r="V29" s="32">
        <f t="shared" si="33"/>
        <v>2.0020155447394576</v>
      </c>
      <c r="W29" s="32">
        <f t="shared" si="33"/>
        <v>1.1452601697516673</v>
      </c>
      <c r="X29" s="32">
        <f t="shared" si="33"/>
        <v>0.21088204356532497</v>
      </c>
      <c r="Y29" s="32">
        <f t="shared" si="33"/>
        <v>3.5577057599999982E-2</v>
      </c>
      <c r="Z29" s="32">
        <f t="shared" si="33"/>
        <v>0.74060000000000004</v>
      </c>
      <c r="AA29" s="32">
        <f t="shared" si="33"/>
        <v>0</v>
      </c>
      <c r="AB29" s="32">
        <f t="shared" si="33"/>
        <v>0</v>
      </c>
      <c r="AC29" s="32">
        <f t="shared" si="33"/>
        <v>5.5746972971255707E-3</v>
      </c>
      <c r="AD29" s="32">
        <f t="shared" si="25"/>
        <v>6.2720603076649155</v>
      </c>
      <c r="AE29" s="30"/>
    </row>
    <row r="30" spans="2:44" ht="15.75" x14ac:dyDescent="0.25">
      <c r="B30" s="21">
        <v>23</v>
      </c>
      <c r="C30" s="20">
        <v>2038</v>
      </c>
      <c r="D30" s="19">
        <v>0.15</v>
      </c>
      <c r="E30" s="31">
        <f t="shared" si="2"/>
        <v>9.9549100243663506</v>
      </c>
      <c r="F30" s="28"/>
      <c r="G30" s="28"/>
      <c r="Q30" s="20">
        <v>2022</v>
      </c>
      <c r="R30" s="32">
        <f t="shared" si="23"/>
        <v>8.9594190219297154</v>
      </c>
      <c r="S30" s="32">
        <f t="shared" ref="S30:AC30" si="34">S14*S3/1000000</f>
        <v>1.2023615116799998E-2</v>
      </c>
      <c r="T30" s="32">
        <f t="shared" si="34"/>
        <v>1.1932551061200002E-3</v>
      </c>
      <c r="U30" s="32">
        <f t="shared" si="34"/>
        <v>2.0685698852330079</v>
      </c>
      <c r="V30" s="32">
        <f t="shared" si="34"/>
        <v>1.9619752338446681</v>
      </c>
      <c r="W30" s="32">
        <f t="shared" si="34"/>
        <v>1.1567127714491841</v>
      </c>
      <c r="X30" s="32">
        <f t="shared" si="34"/>
        <v>0.20877322312967173</v>
      </c>
      <c r="Y30" s="32">
        <f t="shared" si="34"/>
        <v>4.9807880639999975E-2</v>
      </c>
      <c r="Z30" s="32">
        <f t="shared" si="34"/>
        <v>0.74060000000000004</v>
      </c>
      <c r="AA30" s="32">
        <f t="shared" si="34"/>
        <v>0</v>
      </c>
      <c r="AB30" s="32">
        <f t="shared" si="34"/>
        <v>0</v>
      </c>
      <c r="AC30" s="32">
        <f t="shared" si="34"/>
        <v>6.0053917840243816E-3</v>
      </c>
      <c r="AD30" s="32">
        <f t="shared" si="25"/>
        <v>6.2056612563034772</v>
      </c>
      <c r="AE30" s="30"/>
    </row>
    <row r="31" spans="2:44" ht="15.75" x14ac:dyDescent="0.25">
      <c r="B31" s="21">
        <v>24</v>
      </c>
      <c r="C31" s="20">
        <v>2039</v>
      </c>
      <c r="D31" s="19">
        <v>0.15</v>
      </c>
      <c r="E31" s="31">
        <f t="shared" si="2"/>
        <v>9.9549100243663506</v>
      </c>
      <c r="F31" s="28"/>
      <c r="G31" s="28"/>
      <c r="Q31" s="20">
        <v>2023</v>
      </c>
      <c r="R31" s="32">
        <f t="shared" si="23"/>
        <v>6.4706915158381282</v>
      </c>
      <c r="S31" s="32">
        <f t="shared" ref="S31:AC31" si="35">S15*S3/1000000</f>
        <v>7.2141690700799977E-3</v>
      </c>
      <c r="T31" s="32">
        <f t="shared" si="35"/>
        <v>1.0739295955080001E-3</v>
      </c>
      <c r="U31" s="32">
        <f t="shared" si="35"/>
        <v>2.0271984875283477</v>
      </c>
      <c r="V31" s="32">
        <f t="shared" si="35"/>
        <v>1.9227357291677747</v>
      </c>
      <c r="W31" s="32">
        <f t="shared" si="35"/>
        <v>1.168279899163676</v>
      </c>
      <c r="X31" s="32">
        <f t="shared" si="35"/>
        <v>0.20668549089837501</v>
      </c>
      <c r="Y31" s="32">
        <f t="shared" si="35"/>
        <v>6.9731032895999967E-2</v>
      </c>
      <c r="Z31" s="32">
        <f t="shared" si="35"/>
        <v>0.74060000000000004</v>
      </c>
      <c r="AA31" s="32">
        <f t="shared" si="35"/>
        <v>0</v>
      </c>
      <c r="AB31" s="32">
        <f t="shared" si="35"/>
        <v>0</v>
      </c>
      <c r="AC31" s="32">
        <f t="shared" si="35"/>
        <v>6.3981077800561031E-3</v>
      </c>
      <c r="AD31" s="32">
        <f t="shared" si="25"/>
        <v>6.1499168460998161</v>
      </c>
      <c r="AE31" s="30"/>
    </row>
    <row r="32" spans="2:44" ht="15.75" x14ac:dyDescent="0.25">
      <c r="B32" s="21">
        <v>25</v>
      </c>
      <c r="C32" s="20">
        <v>2040</v>
      </c>
      <c r="D32" s="19">
        <v>0.15</v>
      </c>
      <c r="E32" s="31">
        <f t="shared" si="2"/>
        <v>9.9549100243663506</v>
      </c>
      <c r="F32" s="28"/>
      <c r="G32" s="28"/>
      <c r="Q32" s="20">
        <v>2024</v>
      </c>
      <c r="R32" s="32">
        <f t="shared" si="23"/>
        <v>6.4706915158381282</v>
      </c>
      <c r="S32" s="32">
        <f t="shared" ref="S32:AC32" si="36">S16*S3/1000000</f>
        <v>4.3285014420479983E-3</v>
      </c>
      <c r="T32" s="32">
        <f t="shared" si="36"/>
        <v>9.6653663595720014E-4</v>
      </c>
      <c r="U32" s="32">
        <f t="shared" si="36"/>
        <v>1.9866545177777808</v>
      </c>
      <c r="V32" s="32">
        <f t="shared" si="36"/>
        <v>1.8842810145844193</v>
      </c>
      <c r="W32" s="32">
        <f t="shared" si="36"/>
        <v>1.168279899163676</v>
      </c>
      <c r="X32" s="32">
        <f t="shared" si="36"/>
        <v>0.20461863598939126</v>
      </c>
      <c r="Y32" s="32">
        <f t="shared" si="36"/>
        <v>9.7623446054399932E-2</v>
      </c>
      <c r="Z32" s="32">
        <f t="shared" si="36"/>
        <v>0.74060000000000004</v>
      </c>
      <c r="AA32" s="32">
        <f t="shared" si="36"/>
        <v>0</v>
      </c>
      <c r="AB32" s="32">
        <f t="shared" si="36"/>
        <v>0</v>
      </c>
      <c r="AC32" s="32">
        <f t="shared" si="36"/>
        <v>6.7648376933110719E-3</v>
      </c>
      <c r="AD32" s="32">
        <f t="shared" si="25"/>
        <v>6.0941173893409832</v>
      </c>
      <c r="AE32" s="30"/>
    </row>
    <row r="33" spans="2:31" ht="15.75" x14ac:dyDescent="0.25">
      <c r="B33" s="21">
        <v>26</v>
      </c>
      <c r="C33" s="20">
        <v>2041</v>
      </c>
      <c r="D33" s="19">
        <v>0.15</v>
      </c>
      <c r="E33" s="31">
        <f t="shared" si="2"/>
        <v>9.9549100243663506</v>
      </c>
      <c r="F33" s="28"/>
      <c r="G33" s="28"/>
      <c r="Q33" s="20">
        <v>2025</v>
      </c>
      <c r="R33" s="32">
        <f t="shared" si="23"/>
        <v>6.4706915158381282</v>
      </c>
      <c r="S33" s="32">
        <f t="shared" ref="S33:AC33" si="37">S17*S3/1000000</f>
        <v>2.597100865228799E-3</v>
      </c>
      <c r="T33" s="32">
        <f t="shared" si="37"/>
        <v>8.6988297236148006E-4</v>
      </c>
      <c r="U33" s="32">
        <f t="shared" si="37"/>
        <v>1.9469214274222251</v>
      </c>
      <c r="V33" s="32">
        <f t="shared" si="37"/>
        <v>1.8465953942927311</v>
      </c>
      <c r="W33" s="32">
        <f t="shared" si="37"/>
        <v>1.168279899163676</v>
      </c>
      <c r="X33" s="32">
        <f t="shared" si="37"/>
        <v>0.20257244962949733</v>
      </c>
      <c r="Y33" s="32">
        <f t="shared" si="37"/>
        <v>0.13667282447615992</v>
      </c>
      <c r="Z33" s="32">
        <f t="shared" si="37"/>
        <v>0.74060000000000004</v>
      </c>
      <c r="AA33" s="32">
        <f t="shared" si="37"/>
        <v>0</v>
      </c>
      <c r="AB33" s="32">
        <f t="shared" si="37"/>
        <v>0</v>
      </c>
      <c r="AC33" s="32">
        <f t="shared" si="37"/>
        <v>7.0664997724554455E-3</v>
      </c>
      <c r="AD33" s="32">
        <f t="shared" si="25"/>
        <v>6.0521754785943349</v>
      </c>
      <c r="AE33" s="30"/>
    </row>
    <row r="34" spans="2:31" ht="15.75" x14ac:dyDescent="0.25">
      <c r="B34" s="21">
        <v>27</v>
      </c>
      <c r="C34" s="20">
        <v>2042</v>
      </c>
      <c r="D34" s="19">
        <v>0.15</v>
      </c>
      <c r="E34" s="31">
        <f t="shared" si="2"/>
        <v>9.9549100243663506</v>
      </c>
      <c r="F34" s="28"/>
      <c r="G34" s="28"/>
    </row>
    <row r="35" spans="2:31" ht="15.75" x14ac:dyDescent="0.25">
      <c r="B35" s="21">
        <v>28</v>
      </c>
      <c r="C35" s="20">
        <v>2043</v>
      </c>
      <c r="D35" s="19">
        <v>0.15</v>
      </c>
      <c r="E35" s="31">
        <f t="shared" si="2"/>
        <v>9.9549100243663506</v>
      </c>
      <c r="F35" s="28"/>
      <c r="G35" s="28"/>
    </row>
    <row r="36" spans="2:31" ht="15.75" x14ac:dyDescent="0.25">
      <c r="B36" s="21">
        <v>29</v>
      </c>
      <c r="C36" s="20">
        <v>2044</v>
      </c>
      <c r="D36" s="19">
        <v>0.15</v>
      </c>
      <c r="E36" s="31">
        <f t="shared" si="2"/>
        <v>9.9549100243663506</v>
      </c>
      <c r="F36" s="28"/>
      <c r="G36" s="28"/>
    </row>
    <row r="37" spans="2:31" ht="15.75" x14ac:dyDescent="0.25">
      <c r="B37" s="21">
        <v>30</v>
      </c>
      <c r="C37" s="20">
        <v>2045</v>
      </c>
      <c r="D37" s="19">
        <v>0.15</v>
      </c>
      <c r="E37" s="31">
        <f t="shared" si="2"/>
        <v>9.9549100243663506</v>
      </c>
      <c r="F37" s="28"/>
      <c r="G37" s="28"/>
    </row>
    <row r="38" spans="2:31" ht="15.75" x14ac:dyDescent="0.25">
      <c r="B38" s="21">
        <v>31</v>
      </c>
      <c r="C38" s="20">
        <v>2046</v>
      </c>
      <c r="D38" s="19">
        <v>0.15</v>
      </c>
      <c r="E38" s="31">
        <f t="shared" si="2"/>
        <v>9.9549100243663506</v>
      </c>
      <c r="F38" s="28"/>
      <c r="G38" s="28"/>
    </row>
    <row r="39" spans="2:31" ht="15.75" x14ac:dyDescent="0.25">
      <c r="B39" s="21">
        <v>32</v>
      </c>
      <c r="C39" s="20">
        <v>2047</v>
      </c>
      <c r="D39" s="19">
        <v>0.15</v>
      </c>
      <c r="E39" s="31">
        <f t="shared" si="2"/>
        <v>9.9549100243663506</v>
      </c>
      <c r="F39" s="28"/>
      <c r="G39" s="28"/>
    </row>
    <row r="40" spans="2:31" ht="15.75" x14ac:dyDescent="0.25">
      <c r="B40" s="21">
        <v>33</v>
      </c>
      <c r="C40" s="20">
        <v>2048</v>
      </c>
      <c r="D40" s="19">
        <v>0.15</v>
      </c>
      <c r="E40" s="31">
        <f t="shared" si="2"/>
        <v>9.9549100243663506</v>
      </c>
      <c r="F40" s="28"/>
      <c r="G40" s="28"/>
    </row>
    <row r="41" spans="2:31" ht="15.75" x14ac:dyDescent="0.25">
      <c r="B41" s="21">
        <v>34</v>
      </c>
      <c r="C41" s="20">
        <v>2049</v>
      </c>
      <c r="D41" s="19">
        <v>0.15</v>
      </c>
      <c r="E41" s="31">
        <f t="shared" si="2"/>
        <v>9.9549100243663506</v>
      </c>
      <c r="F41" s="28"/>
      <c r="G41" s="28"/>
    </row>
    <row r="42" spans="2:31" ht="15.75" x14ac:dyDescent="0.25">
      <c r="B42" s="21">
        <v>35</v>
      </c>
      <c r="C42" s="20">
        <v>2050</v>
      </c>
      <c r="D42" s="19">
        <v>0.15</v>
      </c>
      <c r="E42" s="31">
        <f t="shared" si="2"/>
        <v>9.9549100243663506</v>
      </c>
      <c r="F42" s="28"/>
      <c r="G42" s="28"/>
    </row>
    <row r="43" spans="2:31" x14ac:dyDescent="0.25">
      <c r="C43" t="s">
        <v>76</v>
      </c>
      <c r="E43" s="14">
        <f>SUM(E5:E42)</f>
        <v>378.2865809259215</v>
      </c>
      <c r="F43" s="14"/>
      <c r="G43" s="14"/>
    </row>
    <row r="44" spans="2:31" x14ac:dyDescent="0.25">
      <c r="B44" t="s">
        <v>83</v>
      </c>
    </row>
    <row r="45" spans="2:31" x14ac:dyDescent="0.25">
      <c r="B45" s="230" t="s">
        <v>1</v>
      </c>
      <c r="C45" s="231"/>
      <c r="D45" s="21" t="s">
        <v>77</v>
      </c>
      <c r="E45" s="21" t="s">
        <v>73</v>
      </c>
      <c r="F45" s="9"/>
      <c r="G45" s="9"/>
    </row>
    <row r="46" spans="2:31" x14ac:dyDescent="0.25">
      <c r="B46" s="27"/>
      <c r="C46" s="26"/>
      <c r="D46" s="21" t="s">
        <v>82</v>
      </c>
      <c r="E46" s="21" t="s">
        <v>81</v>
      </c>
      <c r="F46" s="9"/>
      <c r="G46" s="9"/>
    </row>
    <row r="47" spans="2:31" x14ac:dyDescent="0.25">
      <c r="B47" s="22"/>
      <c r="C47" s="2">
        <v>2013</v>
      </c>
      <c r="D47" s="19">
        <v>1</v>
      </c>
      <c r="E47" s="25">
        <v>9.9551302199830172</v>
      </c>
      <c r="F47" s="30"/>
      <c r="G47" s="30"/>
    </row>
    <row r="48" spans="2:31" ht="15.75" x14ac:dyDescent="0.25">
      <c r="B48" s="22"/>
      <c r="C48" s="20">
        <v>2014</v>
      </c>
      <c r="D48" s="19">
        <v>1</v>
      </c>
      <c r="E48" s="24">
        <f t="shared" ref="E48:E84" si="38">E47</f>
        <v>9.9551302199830172</v>
      </c>
      <c r="F48" s="29"/>
      <c r="G48" s="29"/>
    </row>
    <row r="49" spans="2:7" ht="15.75" x14ac:dyDescent="0.25">
      <c r="B49" s="22"/>
      <c r="C49" s="20">
        <v>2015</v>
      </c>
      <c r="D49" s="19">
        <v>1</v>
      </c>
      <c r="E49" s="23">
        <f t="shared" si="38"/>
        <v>9.9551302199830172</v>
      </c>
      <c r="F49" s="28"/>
      <c r="G49" s="28"/>
    </row>
    <row r="50" spans="2:7" ht="15.75" x14ac:dyDescent="0.25">
      <c r="B50" s="21">
        <v>1</v>
      </c>
      <c r="C50" s="20">
        <v>2016</v>
      </c>
      <c r="D50" s="19">
        <v>0.9</v>
      </c>
      <c r="E50" s="23">
        <f t="shared" si="38"/>
        <v>9.9551302199830172</v>
      </c>
      <c r="F50" s="28"/>
      <c r="G50" s="28"/>
    </row>
    <row r="51" spans="2:7" ht="15.75" x14ac:dyDescent="0.25">
      <c r="B51" s="21">
        <v>2</v>
      </c>
      <c r="C51" s="20">
        <v>2017</v>
      </c>
      <c r="D51" s="19">
        <v>0.9</v>
      </c>
      <c r="E51" s="23">
        <f t="shared" si="38"/>
        <v>9.9551302199830172</v>
      </c>
      <c r="F51" s="28"/>
      <c r="G51" s="28"/>
    </row>
    <row r="52" spans="2:7" ht="15.75" x14ac:dyDescent="0.25">
      <c r="B52" s="21">
        <v>3</v>
      </c>
      <c r="C52" s="20">
        <v>2018</v>
      </c>
      <c r="D52" s="19">
        <v>0.9</v>
      </c>
      <c r="E52" s="23">
        <f t="shared" si="38"/>
        <v>9.9551302199830172</v>
      </c>
      <c r="F52" s="28"/>
      <c r="G52" s="28"/>
    </row>
    <row r="53" spans="2:7" ht="15.75" x14ac:dyDescent="0.25">
      <c r="B53" s="21">
        <v>4</v>
      </c>
      <c r="C53" s="20">
        <v>2019</v>
      </c>
      <c r="D53" s="19">
        <v>0.9</v>
      </c>
      <c r="E53" s="23">
        <f t="shared" si="38"/>
        <v>9.9551302199830172</v>
      </c>
      <c r="F53" s="28"/>
      <c r="G53" s="28"/>
    </row>
    <row r="54" spans="2:7" ht="15.75" x14ac:dyDescent="0.25">
      <c r="B54" s="21">
        <v>5</v>
      </c>
      <c r="C54" s="20">
        <v>2020</v>
      </c>
      <c r="D54" s="19">
        <v>0.9</v>
      </c>
      <c r="E54" s="23">
        <f t="shared" si="38"/>
        <v>9.9551302199830172</v>
      </c>
      <c r="F54" s="28"/>
      <c r="G54" s="28"/>
    </row>
    <row r="55" spans="2:7" ht="15.75" x14ac:dyDescent="0.25">
      <c r="B55" s="21">
        <v>6</v>
      </c>
      <c r="C55" s="20">
        <v>2021</v>
      </c>
      <c r="D55" s="19">
        <v>0.9</v>
      </c>
      <c r="E55" s="23">
        <f t="shared" si="38"/>
        <v>9.9551302199830172</v>
      </c>
      <c r="F55" s="28"/>
      <c r="G55" s="28"/>
    </row>
    <row r="56" spans="2:7" ht="15.75" x14ac:dyDescent="0.25">
      <c r="B56" s="21">
        <v>7</v>
      </c>
      <c r="C56" s="20">
        <v>2022</v>
      </c>
      <c r="D56" s="19">
        <v>0.9</v>
      </c>
      <c r="E56" s="23">
        <f t="shared" si="38"/>
        <v>9.9551302199830172</v>
      </c>
      <c r="F56" s="28"/>
      <c r="G56" s="28"/>
    </row>
    <row r="57" spans="2:7" ht="15.75" x14ac:dyDescent="0.25">
      <c r="B57" s="21">
        <v>8</v>
      </c>
      <c r="C57" s="20">
        <v>2023</v>
      </c>
      <c r="D57" s="19">
        <v>0.65</v>
      </c>
      <c r="E57" s="23">
        <f t="shared" si="38"/>
        <v>9.9551302199830172</v>
      </c>
      <c r="F57" s="28"/>
      <c r="G57" s="28"/>
    </row>
    <row r="58" spans="2:7" ht="15.75" x14ac:dyDescent="0.25">
      <c r="B58" s="21">
        <v>9</v>
      </c>
      <c r="C58" s="20">
        <v>2024</v>
      </c>
      <c r="D58" s="19">
        <v>0.65</v>
      </c>
      <c r="E58" s="23">
        <f t="shared" si="38"/>
        <v>9.9551302199830172</v>
      </c>
      <c r="F58" s="28"/>
      <c r="G58" s="28"/>
    </row>
    <row r="59" spans="2:7" ht="15.75" x14ac:dyDescent="0.25">
      <c r="B59" s="21">
        <v>10</v>
      </c>
      <c r="C59" s="20">
        <v>2025</v>
      </c>
      <c r="D59" s="19">
        <v>0.65</v>
      </c>
      <c r="E59" s="23">
        <f t="shared" si="38"/>
        <v>9.9551302199830172</v>
      </c>
      <c r="F59" s="28"/>
      <c r="G59" s="28"/>
    </row>
    <row r="60" spans="2:7" ht="15.75" x14ac:dyDescent="0.25">
      <c r="B60" s="21">
        <v>11</v>
      </c>
      <c r="C60" s="20">
        <v>2026</v>
      </c>
      <c r="D60" s="19">
        <v>0.65</v>
      </c>
      <c r="E60" s="23">
        <f t="shared" si="38"/>
        <v>9.9551302199830172</v>
      </c>
      <c r="F60" s="28"/>
      <c r="G60" s="28"/>
    </row>
    <row r="61" spans="2:7" ht="15.75" x14ac:dyDescent="0.25">
      <c r="B61" s="21">
        <v>12</v>
      </c>
      <c r="C61" s="20">
        <v>2027</v>
      </c>
      <c r="D61" s="19">
        <v>0.65</v>
      </c>
      <c r="E61" s="23">
        <f t="shared" si="38"/>
        <v>9.9551302199830172</v>
      </c>
      <c r="F61" s="28"/>
      <c r="G61" s="28"/>
    </row>
    <row r="62" spans="2:7" ht="15.75" x14ac:dyDescent="0.25">
      <c r="B62" s="21">
        <v>13</v>
      </c>
      <c r="C62" s="20">
        <v>2028</v>
      </c>
      <c r="D62" s="19">
        <v>0.65</v>
      </c>
      <c r="E62" s="23">
        <f t="shared" si="38"/>
        <v>9.9551302199830172</v>
      </c>
      <c r="F62" s="28"/>
      <c r="G62" s="28"/>
    </row>
    <row r="63" spans="2:7" ht="15.75" x14ac:dyDescent="0.25">
      <c r="B63" s="21">
        <v>14</v>
      </c>
      <c r="C63" s="20">
        <v>2029</v>
      </c>
      <c r="D63" s="19">
        <v>0.3</v>
      </c>
      <c r="E63" s="23">
        <f t="shared" si="38"/>
        <v>9.9551302199830172</v>
      </c>
      <c r="F63" s="28"/>
      <c r="G63" s="28"/>
    </row>
    <row r="64" spans="2:7" ht="15.75" x14ac:dyDescent="0.25">
      <c r="B64" s="21">
        <v>15</v>
      </c>
      <c r="C64" s="20">
        <v>2030</v>
      </c>
      <c r="D64" s="19">
        <v>0.3</v>
      </c>
      <c r="E64" s="23">
        <f t="shared" si="38"/>
        <v>9.9551302199830172</v>
      </c>
      <c r="F64" s="28"/>
      <c r="G64" s="28"/>
    </row>
    <row r="65" spans="2:7" ht="15.75" x14ac:dyDescent="0.25">
      <c r="B65" s="21">
        <v>16</v>
      </c>
      <c r="C65" s="20">
        <v>2031</v>
      </c>
      <c r="D65" s="19">
        <v>0.3</v>
      </c>
      <c r="E65" s="23">
        <f t="shared" si="38"/>
        <v>9.9551302199830172</v>
      </c>
      <c r="F65" s="28"/>
      <c r="G65" s="28"/>
    </row>
    <row r="66" spans="2:7" ht="15.75" x14ac:dyDescent="0.25">
      <c r="B66" s="21">
        <v>17</v>
      </c>
      <c r="C66" s="20">
        <v>2032</v>
      </c>
      <c r="D66" s="19">
        <v>0.3</v>
      </c>
      <c r="E66" s="23">
        <f t="shared" si="38"/>
        <v>9.9551302199830172</v>
      </c>
      <c r="F66" s="28"/>
      <c r="G66" s="28"/>
    </row>
    <row r="67" spans="2:7" ht="15.75" x14ac:dyDescent="0.25">
      <c r="B67" s="21">
        <v>18</v>
      </c>
      <c r="C67" s="20">
        <v>2033</v>
      </c>
      <c r="D67" s="19">
        <v>0.15</v>
      </c>
      <c r="E67" s="23">
        <f t="shared" si="38"/>
        <v>9.9551302199830172</v>
      </c>
      <c r="F67" s="28"/>
      <c r="G67" s="28"/>
    </row>
    <row r="68" spans="2:7" ht="15.75" x14ac:dyDescent="0.25">
      <c r="B68" s="21">
        <v>19</v>
      </c>
      <c r="C68" s="20">
        <v>2034</v>
      </c>
      <c r="D68" s="19">
        <v>0.15</v>
      </c>
      <c r="E68" s="23">
        <f t="shared" si="38"/>
        <v>9.9551302199830172</v>
      </c>
      <c r="F68" s="28"/>
      <c r="G68" s="28"/>
    </row>
    <row r="69" spans="2:7" ht="15.75" x14ac:dyDescent="0.25">
      <c r="B69" s="21">
        <v>20</v>
      </c>
      <c r="C69" s="20">
        <v>2035</v>
      </c>
      <c r="D69" s="19">
        <v>0.15</v>
      </c>
      <c r="E69" s="23">
        <f t="shared" si="38"/>
        <v>9.9551302199830172</v>
      </c>
      <c r="F69" s="28"/>
      <c r="G69" s="28"/>
    </row>
    <row r="70" spans="2:7" ht="15.75" x14ac:dyDescent="0.25">
      <c r="B70" s="21">
        <v>21</v>
      </c>
      <c r="C70" s="20">
        <v>2036</v>
      </c>
      <c r="D70" s="19">
        <v>0.15</v>
      </c>
      <c r="E70" s="23">
        <f t="shared" si="38"/>
        <v>9.9551302199830172</v>
      </c>
      <c r="F70" s="28"/>
      <c r="G70" s="28"/>
    </row>
    <row r="71" spans="2:7" ht="15.75" x14ac:dyDescent="0.25">
      <c r="B71" s="21">
        <v>22</v>
      </c>
      <c r="C71" s="20">
        <v>2037</v>
      </c>
      <c r="D71" s="19">
        <v>0.15</v>
      </c>
      <c r="E71" s="23">
        <f t="shared" si="38"/>
        <v>9.9551302199830172</v>
      </c>
      <c r="F71" s="28"/>
      <c r="G71" s="28"/>
    </row>
    <row r="72" spans="2:7" ht="15.75" x14ac:dyDescent="0.25">
      <c r="B72" s="21">
        <v>23</v>
      </c>
      <c r="C72" s="20">
        <v>2038</v>
      </c>
      <c r="D72" s="19">
        <v>0.15</v>
      </c>
      <c r="E72" s="23">
        <f t="shared" si="38"/>
        <v>9.9551302199830172</v>
      </c>
      <c r="F72" s="28"/>
      <c r="G72" s="28"/>
    </row>
    <row r="73" spans="2:7" ht="15.75" x14ac:dyDescent="0.25">
      <c r="B73" s="21">
        <v>24</v>
      </c>
      <c r="C73" s="20">
        <v>2039</v>
      </c>
      <c r="D73" s="19">
        <v>0.15</v>
      </c>
      <c r="E73" s="23">
        <f t="shared" si="38"/>
        <v>9.9551302199830172</v>
      </c>
      <c r="F73" s="28"/>
      <c r="G73" s="28"/>
    </row>
    <row r="74" spans="2:7" ht="15.75" x14ac:dyDescent="0.25">
      <c r="B74" s="21">
        <v>25</v>
      </c>
      <c r="C74" s="20">
        <v>2040</v>
      </c>
      <c r="D74" s="19">
        <v>0.15</v>
      </c>
      <c r="E74" s="23">
        <f t="shared" si="38"/>
        <v>9.9551302199830172</v>
      </c>
      <c r="F74" s="28"/>
      <c r="G74" s="28"/>
    </row>
    <row r="75" spans="2:7" ht="15.75" x14ac:dyDescent="0.25">
      <c r="B75" s="21">
        <v>26</v>
      </c>
      <c r="C75" s="20">
        <v>2041</v>
      </c>
      <c r="D75" s="19">
        <v>0.15</v>
      </c>
      <c r="E75" s="23">
        <f t="shared" si="38"/>
        <v>9.9551302199830172</v>
      </c>
      <c r="F75" s="28"/>
      <c r="G75" s="28"/>
    </row>
    <row r="76" spans="2:7" ht="15.75" x14ac:dyDescent="0.25">
      <c r="B76" s="21">
        <v>27</v>
      </c>
      <c r="C76" s="20">
        <v>2042</v>
      </c>
      <c r="D76" s="19">
        <v>0.15</v>
      </c>
      <c r="E76" s="23">
        <f t="shared" si="38"/>
        <v>9.9551302199830172</v>
      </c>
      <c r="F76" s="28"/>
      <c r="G76" s="28"/>
    </row>
    <row r="77" spans="2:7" ht="15.75" x14ac:dyDescent="0.25">
      <c r="B77" s="21">
        <v>28</v>
      </c>
      <c r="C77" s="20">
        <v>2043</v>
      </c>
      <c r="D77" s="19">
        <v>0.15</v>
      </c>
      <c r="E77" s="23">
        <f t="shared" si="38"/>
        <v>9.9551302199830172</v>
      </c>
      <c r="F77" s="28"/>
      <c r="G77" s="28"/>
    </row>
    <row r="78" spans="2:7" ht="15.75" x14ac:dyDescent="0.25">
      <c r="B78" s="21">
        <v>29</v>
      </c>
      <c r="C78" s="20">
        <v>2044</v>
      </c>
      <c r="D78" s="19">
        <v>0.15</v>
      </c>
      <c r="E78" s="23">
        <f t="shared" si="38"/>
        <v>9.9551302199830172</v>
      </c>
      <c r="F78" s="28"/>
      <c r="G78" s="28"/>
    </row>
    <row r="79" spans="2:7" ht="15.75" x14ac:dyDescent="0.25">
      <c r="B79" s="21">
        <v>30</v>
      </c>
      <c r="C79" s="20">
        <v>2045</v>
      </c>
      <c r="D79" s="19">
        <v>0.15</v>
      </c>
      <c r="E79" s="23">
        <f t="shared" si="38"/>
        <v>9.9551302199830172</v>
      </c>
      <c r="F79" s="28"/>
      <c r="G79" s="28"/>
    </row>
    <row r="80" spans="2:7" ht="15.75" x14ac:dyDescent="0.25">
      <c r="B80" s="21">
        <v>31</v>
      </c>
      <c r="C80" s="20">
        <v>2046</v>
      </c>
      <c r="D80" s="19">
        <v>0.15</v>
      </c>
      <c r="E80" s="23">
        <f t="shared" si="38"/>
        <v>9.9551302199830172</v>
      </c>
      <c r="F80" s="28"/>
      <c r="G80" s="28"/>
    </row>
    <row r="81" spans="2:7" ht="15.75" x14ac:dyDescent="0.25">
      <c r="B81" s="21">
        <v>32</v>
      </c>
      <c r="C81" s="20">
        <v>2047</v>
      </c>
      <c r="D81" s="19">
        <v>0.15</v>
      </c>
      <c r="E81" s="23">
        <f t="shared" si="38"/>
        <v>9.9551302199830172</v>
      </c>
      <c r="F81" s="28"/>
      <c r="G81" s="28"/>
    </row>
    <row r="82" spans="2:7" ht="15.75" x14ac:dyDescent="0.25">
      <c r="B82" s="21">
        <v>33</v>
      </c>
      <c r="C82" s="20">
        <v>2048</v>
      </c>
      <c r="D82" s="19">
        <v>0.15</v>
      </c>
      <c r="E82" s="23">
        <f t="shared" si="38"/>
        <v>9.9551302199830172</v>
      </c>
      <c r="F82" s="28"/>
      <c r="G82" s="28"/>
    </row>
    <row r="83" spans="2:7" ht="15.75" x14ac:dyDescent="0.25">
      <c r="B83" s="21">
        <v>34</v>
      </c>
      <c r="C83" s="20">
        <v>2049</v>
      </c>
      <c r="D83" s="19">
        <v>0.15</v>
      </c>
      <c r="E83" s="23">
        <f t="shared" si="38"/>
        <v>9.9551302199830172</v>
      </c>
      <c r="F83" s="28"/>
      <c r="G83" s="28"/>
    </row>
    <row r="84" spans="2:7" ht="15.75" x14ac:dyDescent="0.25">
      <c r="B84" s="21">
        <v>35</v>
      </c>
      <c r="C84" s="20">
        <v>2050</v>
      </c>
      <c r="D84" s="19">
        <v>0.15</v>
      </c>
      <c r="E84" s="23">
        <f t="shared" si="38"/>
        <v>9.9551302199830172</v>
      </c>
      <c r="F84" s="28"/>
      <c r="G84" s="28"/>
    </row>
  </sheetData>
  <mergeCells count="2">
    <mergeCell ref="B3:C3"/>
    <mergeCell ref="B45:C45"/>
  </mergeCells>
  <pageMargins left="0.75" right="0.75" top="1" bottom="1" header="0.5" footer="0.5"/>
  <pageSetup paperSize="9" orientation="portrait" horizontalDpi="4294967292" verticalDpi="429496729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B1:I84"/>
  <sheetViews>
    <sheetView topLeftCell="D1" workbookViewId="0">
      <selection activeCell="V25" sqref="V25"/>
    </sheetView>
  </sheetViews>
  <sheetFormatPr defaultColWidth="11.140625" defaultRowHeight="15" x14ac:dyDescent="0.25"/>
  <cols>
    <col min="1" max="1" width="7.28515625" customWidth="1"/>
    <col min="5" max="5" width="17.140625" customWidth="1"/>
    <col min="6" max="6" width="18.28515625" customWidth="1"/>
    <col min="7" max="7" width="17.28515625" customWidth="1"/>
  </cols>
  <sheetData>
    <row r="1" spans="2:9" ht="18" customHeight="1" x14ac:dyDescent="0.3">
      <c r="B1" s="18" t="s">
        <v>86</v>
      </c>
    </row>
    <row r="2" spans="2:9" x14ac:dyDescent="0.25">
      <c r="B2" t="s">
        <v>85</v>
      </c>
      <c r="I2" t="s">
        <v>85</v>
      </c>
    </row>
    <row r="3" spans="2:9" x14ac:dyDescent="0.25">
      <c r="B3" s="230" t="s">
        <v>1</v>
      </c>
      <c r="C3" s="231"/>
      <c r="D3" s="21" t="s">
        <v>77</v>
      </c>
      <c r="E3" s="21" t="s">
        <v>73</v>
      </c>
      <c r="F3" s="21" t="s">
        <v>75</v>
      </c>
      <c r="G3" s="21" t="s">
        <v>75</v>
      </c>
    </row>
    <row r="4" spans="2:9" x14ac:dyDescent="0.25">
      <c r="B4" s="27"/>
      <c r="C4" s="26"/>
      <c r="D4" s="21" t="s">
        <v>82</v>
      </c>
      <c r="E4" s="21" t="s">
        <v>81</v>
      </c>
      <c r="F4" s="21" t="s">
        <v>80</v>
      </c>
      <c r="G4" s="21" t="s">
        <v>79</v>
      </c>
    </row>
    <row r="5" spans="2:9" x14ac:dyDescent="0.25">
      <c r="B5" s="22"/>
      <c r="C5" s="2">
        <v>2013</v>
      </c>
      <c r="D5" s="19">
        <v>1</v>
      </c>
      <c r="E5" s="25">
        <v>8.5373905725666663</v>
      </c>
      <c r="F5" s="25">
        <f>E5</f>
        <v>8.5373905725666663</v>
      </c>
      <c r="G5" s="25">
        <f>(1-D5)*E5</f>
        <v>0</v>
      </c>
    </row>
    <row r="6" spans="2:9" ht="15.75" x14ac:dyDescent="0.25">
      <c r="B6" s="22"/>
      <c r="C6" s="20">
        <v>2014</v>
      </c>
      <c r="D6" s="19">
        <v>1</v>
      </c>
      <c r="E6" s="24">
        <f t="shared" ref="E6:E42" si="0">E5</f>
        <v>8.5373905725666663</v>
      </c>
      <c r="F6" s="24">
        <f t="shared" ref="F6:F42" si="1">E6+F5</f>
        <v>17.074781145133333</v>
      </c>
      <c r="G6" s="24">
        <f t="shared" ref="G6:G42" si="2">((1-D6)*E6)+G5</f>
        <v>0</v>
      </c>
    </row>
    <row r="7" spans="2:9" ht="15.75" x14ac:dyDescent="0.25">
      <c r="B7" s="22"/>
      <c r="C7" s="20">
        <v>2015</v>
      </c>
      <c r="D7" s="19">
        <v>1</v>
      </c>
      <c r="E7" s="23">
        <f t="shared" si="0"/>
        <v>8.5373905725666663</v>
      </c>
      <c r="F7" s="24">
        <f t="shared" si="1"/>
        <v>25.612171717700001</v>
      </c>
      <c r="G7" s="23">
        <f t="shared" si="2"/>
        <v>0</v>
      </c>
    </row>
    <row r="8" spans="2:9" ht="15.75" x14ac:dyDescent="0.25">
      <c r="B8" s="21">
        <v>1</v>
      </c>
      <c r="C8" s="20">
        <v>2016</v>
      </c>
      <c r="D8" s="19">
        <v>0.9</v>
      </c>
      <c r="E8" s="23">
        <f t="shared" si="0"/>
        <v>8.5373905725666663</v>
      </c>
      <c r="F8" s="24">
        <f t="shared" si="1"/>
        <v>34.149562290266665</v>
      </c>
      <c r="G8" s="23">
        <f t="shared" si="2"/>
        <v>0.85373905725666643</v>
      </c>
    </row>
    <row r="9" spans="2:9" ht="15.75" x14ac:dyDescent="0.25">
      <c r="B9" s="21">
        <v>2</v>
      </c>
      <c r="C9" s="20">
        <v>2017</v>
      </c>
      <c r="D9" s="19">
        <v>0.9</v>
      </c>
      <c r="E9" s="23">
        <f t="shared" si="0"/>
        <v>8.5373905725666663</v>
      </c>
      <c r="F9" s="24">
        <f t="shared" si="1"/>
        <v>42.68695286283333</v>
      </c>
      <c r="G9" s="23">
        <f t="shared" si="2"/>
        <v>1.7074781145133329</v>
      </c>
    </row>
    <row r="10" spans="2:9" ht="15.75" x14ac:dyDescent="0.25">
      <c r="B10" s="21">
        <v>3</v>
      </c>
      <c r="C10" s="20">
        <v>2018</v>
      </c>
      <c r="D10" s="19">
        <v>0.9</v>
      </c>
      <c r="E10" s="23">
        <f t="shared" si="0"/>
        <v>8.5373905725666663</v>
      </c>
      <c r="F10" s="24">
        <f t="shared" si="1"/>
        <v>51.224343435399994</v>
      </c>
      <c r="G10" s="23">
        <f t="shared" si="2"/>
        <v>2.5612171717699992</v>
      </c>
    </row>
    <row r="11" spans="2:9" ht="15.75" x14ac:dyDescent="0.25">
      <c r="B11" s="21">
        <v>4</v>
      </c>
      <c r="C11" s="20">
        <v>2019</v>
      </c>
      <c r="D11" s="19">
        <v>0.9</v>
      </c>
      <c r="E11" s="23">
        <f t="shared" si="0"/>
        <v>8.5373905725666663</v>
      </c>
      <c r="F11" s="24">
        <f t="shared" si="1"/>
        <v>59.761734007966659</v>
      </c>
      <c r="G11" s="23">
        <f t="shared" si="2"/>
        <v>3.4149562290266657</v>
      </c>
    </row>
    <row r="12" spans="2:9" ht="15.75" x14ac:dyDescent="0.25">
      <c r="B12" s="21">
        <v>5</v>
      </c>
      <c r="C12" s="20">
        <v>2020</v>
      </c>
      <c r="D12" s="19">
        <v>0.9</v>
      </c>
      <c r="E12" s="23">
        <f t="shared" si="0"/>
        <v>8.5373905725666663</v>
      </c>
      <c r="F12" s="24">
        <f t="shared" si="1"/>
        <v>68.299124580533331</v>
      </c>
      <c r="G12" s="23">
        <f t="shared" si="2"/>
        <v>4.2686952862833323</v>
      </c>
    </row>
    <row r="13" spans="2:9" ht="15.75" x14ac:dyDescent="0.25">
      <c r="B13" s="21">
        <v>6</v>
      </c>
      <c r="C13" s="20">
        <v>2021</v>
      </c>
      <c r="D13" s="19">
        <v>0.9</v>
      </c>
      <c r="E13" s="23">
        <f t="shared" si="0"/>
        <v>8.5373905725666663</v>
      </c>
      <c r="F13" s="24">
        <f t="shared" si="1"/>
        <v>76.836515153099995</v>
      </c>
      <c r="G13" s="23">
        <f t="shared" si="2"/>
        <v>5.1224343435399984</v>
      </c>
    </row>
    <row r="14" spans="2:9" ht="15.75" x14ac:dyDescent="0.25">
      <c r="B14" s="21">
        <v>7</v>
      </c>
      <c r="C14" s="20">
        <v>2022</v>
      </c>
      <c r="D14" s="19">
        <v>0.9</v>
      </c>
      <c r="E14" s="23">
        <f t="shared" si="0"/>
        <v>8.5373905725666663</v>
      </c>
      <c r="F14" s="24">
        <f t="shared" si="1"/>
        <v>85.37390572566666</v>
      </c>
      <c r="G14" s="23">
        <f t="shared" si="2"/>
        <v>5.9761734007966645</v>
      </c>
    </row>
    <row r="15" spans="2:9" ht="15.75" x14ac:dyDescent="0.25">
      <c r="B15" s="21">
        <v>8</v>
      </c>
      <c r="C15" s="20">
        <v>2023</v>
      </c>
      <c r="D15" s="19">
        <v>0.65</v>
      </c>
      <c r="E15" s="23">
        <f t="shared" si="0"/>
        <v>8.5373905725666663</v>
      </c>
      <c r="F15" s="24">
        <f t="shared" si="1"/>
        <v>93.911296298233324</v>
      </c>
      <c r="G15" s="23">
        <f t="shared" si="2"/>
        <v>8.9642601011949985</v>
      </c>
    </row>
    <row r="16" spans="2:9" ht="15.75" x14ac:dyDescent="0.25">
      <c r="B16" s="21">
        <v>9</v>
      </c>
      <c r="C16" s="20">
        <v>2024</v>
      </c>
      <c r="D16" s="19">
        <v>0.65</v>
      </c>
      <c r="E16" s="23">
        <f t="shared" si="0"/>
        <v>8.5373905725666663</v>
      </c>
      <c r="F16" s="24">
        <f t="shared" si="1"/>
        <v>102.44868687079999</v>
      </c>
      <c r="G16" s="23">
        <f t="shared" si="2"/>
        <v>11.952346801593333</v>
      </c>
    </row>
    <row r="17" spans="2:9" ht="15.75" x14ac:dyDescent="0.25">
      <c r="B17" s="21">
        <v>10</v>
      </c>
      <c r="C17" s="20">
        <v>2025</v>
      </c>
      <c r="D17" s="19">
        <v>0.65</v>
      </c>
      <c r="E17" s="23">
        <f t="shared" si="0"/>
        <v>8.5373905725666663</v>
      </c>
      <c r="F17" s="24">
        <f t="shared" si="1"/>
        <v>110.98607744336665</v>
      </c>
      <c r="G17" s="23">
        <f t="shared" si="2"/>
        <v>14.940433501991667</v>
      </c>
    </row>
    <row r="18" spans="2:9" ht="15.75" x14ac:dyDescent="0.25">
      <c r="B18" s="21">
        <v>11</v>
      </c>
      <c r="C18" s="20">
        <v>2026</v>
      </c>
      <c r="D18" s="19">
        <v>0.65</v>
      </c>
      <c r="E18" s="23">
        <f t="shared" si="0"/>
        <v>8.5373905725666663</v>
      </c>
      <c r="F18" s="24">
        <f t="shared" si="1"/>
        <v>119.52346801593332</v>
      </c>
      <c r="G18" s="23">
        <f t="shared" si="2"/>
        <v>17.928520202390001</v>
      </c>
      <c r="I18" t="s">
        <v>84</v>
      </c>
    </row>
    <row r="19" spans="2:9" ht="15.75" x14ac:dyDescent="0.25">
      <c r="B19" s="21">
        <v>12</v>
      </c>
      <c r="C19" s="20">
        <v>2027</v>
      </c>
      <c r="D19" s="19">
        <v>0.65</v>
      </c>
      <c r="E19" s="23">
        <f t="shared" si="0"/>
        <v>8.5373905725666663</v>
      </c>
      <c r="F19" s="24">
        <f t="shared" si="1"/>
        <v>128.0608585885</v>
      </c>
      <c r="G19" s="23">
        <f t="shared" si="2"/>
        <v>20.916606902788335</v>
      </c>
    </row>
    <row r="20" spans="2:9" ht="15.75" x14ac:dyDescent="0.25">
      <c r="B20" s="21">
        <v>13</v>
      </c>
      <c r="C20" s="20">
        <v>2028</v>
      </c>
      <c r="D20" s="19">
        <v>0.65</v>
      </c>
      <c r="E20" s="23">
        <f t="shared" si="0"/>
        <v>8.5373905725666663</v>
      </c>
      <c r="F20" s="24">
        <f t="shared" si="1"/>
        <v>136.59824916106666</v>
      </c>
      <c r="G20" s="23">
        <f t="shared" si="2"/>
        <v>23.904693603186669</v>
      </c>
    </row>
    <row r="21" spans="2:9" ht="15.75" x14ac:dyDescent="0.25">
      <c r="B21" s="21">
        <v>14</v>
      </c>
      <c r="C21" s="20">
        <v>2029</v>
      </c>
      <c r="D21" s="19">
        <v>0.3</v>
      </c>
      <c r="E21" s="23">
        <f t="shared" si="0"/>
        <v>8.5373905725666663</v>
      </c>
      <c r="F21" s="24">
        <f t="shared" si="1"/>
        <v>145.13563973363333</v>
      </c>
      <c r="G21" s="23">
        <f t="shared" si="2"/>
        <v>29.880867003983333</v>
      </c>
    </row>
    <row r="22" spans="2:9" ht="15.75" x14ac:dyDescent="0.25">
      <c r="B22" s="21">
        <v>15</v>
      </c>
      <c r="C22" s="20">
        <v>2030</v>
      </c>
      <c r="D22" s="19">
        <v>0.3</v>
      </c>
      <c r="E22" s="23">
        <f t="shared" si="0"/>
        <v>8.5373905725666663</v>
      </c>
      <c r="F22" s="24">
        <f t="shared" si="1"/>
        <v>153.67303030619999</v>
      </c>
      <c r="G22" s="23">
        <f t="shared" si="2"/>
        <v>35.857040404780001</v>
      </c>
    </row>
    <row r="23" spans="2:9" ht="15.75" x14ac:dyDescent="0.25">
      <c r="B23" s="21">
        <v>16</v>
      </c>
      <c r="C23" s="20">
        <v>2031</v>
      </c>
      <c r="D23" s="19">
        <v>0.3</v>
      </c>
      <c r="E23" s="23">
        <f t="shared" si="0"/>
        <v>8.5373905725666663</v>
      </c>
      <c r="F23" s="24">
        <f t="shared" si="1"/>
        <v>162.21042087876666</v>
      </c>
      <c r="G23" s="23">
        <f t="shared" si="2"/>
        <v>41.833213805576669</v>
      </c>
    </row>
    <row r="24" spans="2:9" ht="15.75" x14ac:dyDescent="0.25">
      <c r="B24" s="21">
        <v>17</v>
      </c>
      <c r="C24" s="20">
        <v>2032</v>
      </c>
      <c r="D24" s="19">
        <v>0.3</v>
      </c>
      <c r="E24" s="23">
        <f t="shared" si="0"/>
        <v>8.5373905725666663</v>
      </c>
      <c r="F24" s="24">
        <f t="shared" si="1"/>
        <v>170.74781145133332</v>
      </c>
      <c r="G24" s="23">
        <f t="shared" si="2"/>
        <v>47.809387206373337</v>
      </c>
    </row>
    <row r="25" spans="2:9" ht="15.75" x14ac:dyDescent="0.25">
      <c r="B25" s="21">
        <v>18</v>
      </c>
      <c r="C25" s="20">
        <v>2033</v>
      </c>
      <c r="D25" s="19">
        <v>0.15</v>
      </c>
      <c r="E25" s="23">
        <f t="shared" si="0"/>
        <v>8.5373905725666663</v>
      </c>
      <c r="F25" s="24">
        <f t="shared" si="1"/>
        <v>179.28520202389998</v>
      </c>
      <c r="G25" s="23">
        <f t="shared" si="2"/>
        <v>55.066169193055003</v>
      </c>
    </row>
    <row r="26" spans="2:9" ht="15.75" x14ac:dyDescent="0.25">
      <c r="B26" s="21">
        <v>19</v>
      </c>
      <c r="C26" s="20">
        <v>2034</v>
      </c>
      <c r="D26" s="19">
        <v>0.15</v>
      </c>
      <c r="E26" s="23">
        <f t="shared" si="0"/>
        <v>8.5373905725666663</v>
      </c>
      <c r="F26" s="24">
        <f t="shared" si="1"/>
        <v>187.82259259646665</v>
      </c>
      <c r="G26" s="23">
        <f t="shared" si="2"/>
        <v>62.32295117973667</v>
      </c>
    </row>
    <row r="27" spans="2:9" ht="15.75" x14ac:dyDescent="0.25">
      <c r="B27" s="21">
        <v>20</v>
      </c>
      <c r="C27" s="20">
        <v>2035</v>
      </c>
      <c r="D27" s="19">
        <v>0.15</v>
      </c>
      <c r="E27" s="23">
        <f t="shared" si="0"/>
        <v>8.5373905725666663</v>
      </c>
      <c r="F27" s="24">
        <f t="shared" si="1"/>
        <v>196.35998316903331</v>
      </c>
      <c r="G27" s="23">
        <f t="shared" si="2"/>
        <v>69.579733166418336</v>
      </c>
    </row>
    <row r="28" spans="2:9" ht="15.75" x14ac:dyDescent="0.25">
      <c r="B28" s="21">
        <v>21</v>
      </c>
      <c r="C28" s="20">
        <v>2036</v>
      </c>
      <c r="D28" s="19">
        <v>0.15</v>
      </c>
      <c r="E28" s="23">
        <f t="shared" si="0"/>
        <v>8.5373905725666663</v>
      </c>
      <c r="F28" s="24">
        <f t="shared" si="1"/>
        <v>204.89737374159998</v>
      </c>
      <c r="G28" s="23">
        <f t="shared" si="2"/>
        <v>76.836515153100009</v>
      </c>
    </row>
    <row r="29" spans="2:9" ht="15.75" x14ac:dyDescent="0.25">
      <c r="B29" s="21">
        <v>22</v>
      </c>
      <c r="C29" s="20">
        <v>2037</v>
      </c>
      <c r="D29" s="19">
        <v>0.15</v>
      </c>
      <c r="E29" s="23">
        <f t="shared" si="0"/>
        <v>8.5373905725666663</v>
      </c>
      <c r="F29" s="24">
        <f t="shared" si="1"/>
        <v>213.43476431416664</v>
      </c>
      <c r="G29" s="23">
        <f t="shared" si="2"/>
        <v>84.093297139781669</v>
      </c>
    </row>
    <row r="30" spans="2:9" ht="15.75" x14ac:dyDescent="0.25">
      <c r="B30" s="21">
        <v>23</v>
      </c>
      <c r="C30" s="20">
        <v>2038</v>
      </c>
      <c r="D30" s="19">
        <v>0.15</v>
      </c>
      <c r="E30" s="23">
        <f t="shared" si="0"/>
        <v>8.5373905725666663</v>
      </c>
      <c r="F30" s="24">
        <f t="shared" si="1"/>
        <v>221.97215488673331</v>
      </c>
      <c r="G30" s="23">
        <f t="shared" si="2"/>
        <v>91.350079126463328</v>
      </c>
    </row>
    <row r="31" spans="2:9" ht="15.75" x14ac:dyDescent="0.25">
      <c r="B31" s="21">
        <v>24</v>
      </c>
      <c r="C31" s="20">
        <v>2039</v>
      </c>
      <c r="D31" s="19">
        <v>0.15</v>
      </c>
      <c r="E31" s="23">
        <f t="shared" si="0"/>
        <v>8.5373905725666663</v>
      </c>
      <c r="F31" s="24">
        <f t="shared" si="1"/>
        <v>230.50954545929997</v>
      </c>
      <c r="G31" s="23">
        <f t="shared" si="2"/>
        <v>98.606861113144987</v>
      </c>
    </row>
    <row r="32" spans="2:9" ht="15.75" x14ac:dyDescent="0.25">
      <c r="B32" s="21">
        <v>25</v>
      </c>
      <c r="C32" s="20">
        <v>2040</v>
      </c>
      <c r="D32" s="19">
        <v>0.15</v>
      </c>
      <c r="E32" s="23">
        <f t="shared" si="0"/>
        <v>8.5373905725666663</v>
      </c>
      <c r="F32" s="24">
        <f t="shared" si="1"/>
        <v>239.04693603186664</v>
      </c>
      <c r="G32" s="23">
        <f t="shared" si="2"/>
        <v>105.86364309982665</v>
      </c>
    </row>
    <row r="33" spans="2:9" ht="15.75" x14ac:dyDescent="0.25">
      <c r="B33" s="21">
        <v>26</v>
      </c>
      <c r="C33" s="20">
        <v>2041</v>
      </c>
      <c r="D33" s="19">
        <v>0.15</v>
      </c>
      <c r="E33" s="23">
        <f t="shared" si="0"/>
        <v>8.5373905725666663</v>
      </c>
      <c r="F33" s="24">
        <f t="shared" si="1"/>
        <v>247.5843266044333</v>
      </c>
      <c r="G33" s="23">
        <f t="shared" si="2"/>
        <v>113.12042508650831</v>
      </c>
    </row>
    <row r="34" spans="2:9" ht="15.75" x14ac:dyDescent="0.25">
      <c r="B34" s="21">
        <v>27</v>
      </c>
      <c r="C34" s="20">
        <v>2042</v>
      </c>
      <c r="D34" s="19">
        <v>0.15</v>
      </c>
      <c r="E34" s="23">
        <f t="shared" si="0"/>
        <v>8.5373905725666663</v>
      </c>
      <c r="F34" s="24">
        <f t="shared" si="1"/>
        <v>256.12171717699999</v>
      </c>
      <c r="G34" s="23">
        <f t="shared" si="2"/>
        <v>120.37720707318996</v>
      </c>
    </row>
    <row r="35" spans="2:9" ht="15.75" x14ac:dyDescent="0.25">
      <c r="B35" s="21">
        <v>28</v>
      </c>
      <c r="C35" s="20">
        <v>2043</v>
      </c>
      <c r="D35" s="19">
        <v>0.15</v>
      </c>
      <c r="E35" s="23">
        <f t="shared" si="0"/>
        <v>8.5373905725666663</v>
      </c>
      <c r="F35" s="24">
        <f t="shared" si="1"/>
        <v>264.65910774956666</v>
      </c>
      <c r="G35" s="23">
        <f t="shared" si="2"/>
        <v>127.63398905987162</v>
      </c>
    </row>
    <row r="36" spans="2:9" ht="15.75" x14ac:dyDescent="0.25">
      <c r="B36" s="21">
        <v>29</v>
      </c>
      <c r="C36" s="20">
        <v>2044</v>
      </c>
      <c r="D36" s="19">
        <v>0.15</v>
      </c>
      <c r="E36" s="23">
        <f t="shared" si="0"/>
        <v>8.5373905725666663</v>
      </c>
      <c r="F36" s="24">
        <f t="shared" si="1"/>
        <v>273.19649832213332</v>
      </c>
      <c r="G36" s="23">
        <f t="shared" si="2"/>
        <v>134.89077104655328</v>
      </c>
    </row>
    <row r="37" spans="2:9" ht="15.75" x14ac:dyDescent="0.25">
      <c r="B37" s="21">
        <v>30</v>
      </c>
      <c r="C37" s="20">
        <v>2045</v>
      </c>
      <c r="D37" s="19">
        <v>0.15</v>
      </c>
      <c r="E37" s="23">
        <f t="shared" si="0"/>
        <v>8.5373905725666663</v>
      </c>
      <c r="F37" s="24">
        <f t="shared" si="1"/>
        <v>281.73388889469999</v>
      </c>
      <c r="G37" s="23">
        <f t="shared" si="2"/>
        <v>142.14755303323494</v>
      </c>
    </row>
    <row r="38" spans="2:9" ht="15.75" x14ac:dyDescent="0.25">
      <c r="B38" s="21">
        <v>31</v>
      </c>
      <c r="C38" s="20">
        <v>2046</v>
      </c>
      <c r="D38" s="19">
        <v>0.15</v>
      </c>
      <c r="E38" s="23">
        <f t="shared" si="0"/>
        <v>8.5373905725666663</v>
      </c>
      <c r="F38" s="24">
        <f t="shared" si="1"/>
        <v>290.27127946726665</v>
      </c>
      <c r="G38" s="23">
        <f t="shared" si="2"/>
        <v>149.4043350199166</v>
      </c>
    </row>
    <row r="39" spans="2:9" ht="15.75" x14ac:dyDescent="0.25">
      <c r="B39" s="21">
        <v>32</v>
      </c>
      <c r="C39" s="20">
        <v>2047</v>
      </c>
      <c r="D39" s="19">
        <v>0.15</v>
      </c>
      <c r="E39" s="23">
        <f t="shared" si="0"/>
        <v>8.5373905725666663</v>
      </c>
      <c r="F39" s="24">
        <f t="shared" si="1"/>
        <v>298.80867003983332</v>
      </c>
      <c r="G39" s="23">
        <f t="shared" si="2"/>
        <v>156.66111700659826</v>
      </c>
    </row>
    <row r="40" spans="2:9" ht="15.75" x14ac:dyDescent="0.25">
      <c r="B40" s="21">
        <v>33</v>
      </c>
      <c r="C40" s="20">
        <v>2048</v>
      </c>
      <c r="D40" s="19">
        <v>0.15</v>
      </c>
      <c r="E40" s="23">
        <f t="shared" si="0"/>
        <v>8.5373905725666663</v>
      </c>
      <c r="F40" s="24">
        <f t="shared" si="1"/>
        <v>307.34606061239998</v>
      </c>
      <c r="G40" s="23">
        <f t="shared" si="2"/>
        <v>163.91789899327992</v>
      </c>
    </row>
    <row r="41" spans="2:9" ht="15.75" x14ac:dyDescent="0.25">
      <c r="B41" s="21">
        <v>34</v>
      </c>
      <c r="C41" s="20">
        <v>2049</v>
      </c>
      <c r="D41" s="19">
        <v>0.15</v>
      </c>
      <c r="E41" s="23">
        <f t="shared" si="0"/>
        <v>8.5373905725666663</v>
      </c>
      <c r="F41" s="24">
        <f t="shared" si="1"/>
        <v>315.88345118496665</v>
      </c>
      <c r="G41" s="23">
        <f t="shared" si="2"/>
        <v>171.17468097996158</v>
      </c>
    </row>
    <row r="42" spans="2:9" ht="15.75" x14ac:dyDescent="0.25">
      <c r="B42" s="21">
        <v>35</v>
      </c>
      <c r="C42" s="20">
        <v>2050</v>
      </c>
      <c r="D42" s="19">
        <v>0.15</v>
      </c>
      <c r="E42" s="23">
        <f t="shared" si="0"/>
        <v>8.5373905725666663</v>
      </c>
      <c r="F42" s="24">
        <f t="shared" si="1"/>
        <v>324.42084175753331</v>
      </c>
      <c r="G42" s="23">
        <f t="shared" si="2"/>
        <v>178.43146296664324</v>
      </c>
    </row>
    <row r="43" spans="2:9" x14ac:dyDescent="0.25">
      <c r="C43" t="s">
        <v>76</v>
      </c>
      <c r="E43" s="14">
        <f>SUM(E5:E42)</f>
        <v>324.42084175753331</v>
      </c>
      <c r="F43" s="14"/>
      <c r="I43" t="s">
        <v>83</v>
      </c>
    </row>
    <row r="44" spans="2:9" x14ac:dyDescent="0.25">
      <c r="B44" t="s">
        <v>83</v>
      </c>
    </row>
    <row r="45" spans="2:9" x14ac:dyDescent="0.25">
      <c r="B45" s="230" t="s">
        <v>1</v>
      </c>
      <c r="C45" s="231"/>
      <c r="D45" s="21" t="s">
        <v>77</v>
      </c>
      <c r="E45" s="21" t="s">
        <v>73</v>
      </c>
      <c r="F45" s="21" t="s">
        <v>75</v>
      </c>
      <c r="G45" s="21" t="s">
        <v>75</v>
      </c>
    </row>
    <row r="46" spans="2:9" x14ac:dyDescent="0.25">
      <c r="B46" s="27"/>
      <c r="C46" s="26"/>
      <c r="D46" s="21" t="s">
        <v>82</v>
      </c>
      <c r="E46" s="21" t="s">
        <v>81</v>
      </c>
      <c r="F46" s="21" t="s">
        <v>80</v>
      </c>
      <c r="G46" s="21" t="s">
        <v>79</v>
      </c>
    </row>
    <row r="47" spans="2:9" x14ac:dyDescent="0.25">
      <c r="B47" s="22"/>
      <c r="C47" s="2">
        <v>2013</v>
      </c>
      <c r="D47" s="19">
        <v>1</v>
      </c>
      <c r="E47" s="25">
        <v>9.9551302199830172</v>
      </c>
      <c r="F47" s="25">
        <f>E47</f>
        <v>9.9551302199830172</v>
      </c>
      <c r="G47" s="25">
        <f>(1-D47)*E47</f>
        <v>0</v>
      </c>
    </row>
    <row r="48" spans="2:9" ht="15.75" x14ac:dyDescent="0.25">
      <c r="B48" s="22"/>
      <c r="C48" s="20">
        <v>2014</v>
      </c>
      <c r="D48" s="19">
        <v>1</v>
      </c>
      <c r="E48" s="24">
        <f t="shared" ref="E48:E84" si="3">E47</f>
        <v>9.9551302199830172</v>
      </c>
      <c r="F48" s="24">
        <f t="shared" ref="F48:F84" si="4">E48+F47</f>
        <v>19.910260439966034</v>
      </c>
      <c r="G48" s="24">
        <f t="shared" ref="G48:G84" si="5">((1-D48)*E48)+G47</f>
        <v>0</v>
      </c>
    </row>
    <row r="49" spans="2:9" ht="15.75" x14ac:dyDescent="0.25">
      <c r="B49" s="22"/>
      <c r="C49" s="20">
        <v>2015</v>
      </c>
      <c r="D49" s="19">
        <v>1</v>
      </c>
      <c r="E49" s="23">
        <f t="shared" si="3"/>
        <v>9.9551302199830172</v>
      </c>
      <c r="F49" s="24">
        <f t="shared" si="4"/>
        <v>29.86539065994905</v>
      </c>
      <c r="G49" s="23">
        <f t="shared" si="5"/>
        <v>0</v>
      </c>
    </row>
    <row r="50" spans="2:9" ht="15.75" x14ac:dyDescent="0.25">
      <c r="B50" s="21">
        <v>1</v>
      </c>
      <c r="C50" s="20">
        <v>2016</v>
      </c>
      <c r="D50" s="19">
        <v>0.9</v>
      </c>
      <c r="E50" s="23">
        <f t="shared" si="3"/>
        <v>9.9551302199830172</v>
      </c>
      <c r="F50" s="24">
        <f t="shared" si="4"/>
        <v>39.820520879932069</v>
      </c>
      <c r="G50" s="23">
        <f t="shared" si="5"/>
        <v>0.99551302199830149</v>
      </c>
    </row>
    <row r="51" spans="2:9" ht="15.75" x14ac:dyDescent="0.25">
      <c r="B51" s="21">
        <v>2</v>
      </c>
      <c r="C51" s="20">
        <v>2017</v>
      </c>
      <c r="D51" s="19">
        <v>0.9</v>
      </c>
      <c r="E51" s="23">
        <f t="shared" si="3"/>
        <v>9.9551302199830172</v>
      </c>
      <c r="F51" s="24">
        <f t="shared" si="4"/>
        <v>49.775651099915088</v>
      </c>
      <c r="G51" s="23">
        <f t="shared" si="5"/>
        <v>1.991026043996603</v>
      </c>
    </row>
    <row r="52" spans="2:9" ht="15.75" x14ac:dyDescent="0.25">
      <c r="B52" s="21">
        <v>3</v>
      </c>
      <c r="C52" s="20">
        <v>2018</v>
      </c>
      <c r="D52" s="19">
        <v>0.9</v>
      </c>
      <c r="E52" s="23">
        <f t="shared" si="3"/>
        <v>9.9551302199830172</v>
      </c>
      <c r="F52" s="24">
        <f t="shared" si="4"/>
        <v>59.730781319898107</v>
      </c>
      <c r="G52" s="23">
        <f t="shared" si="5"/>
        <v>2.9865390659949043</v>
      </c>
    </row>
    <row r="53" spans="2:9" ht="15.75" x14ac:dyDescent="0.25">
      <c r="B53" s="21">
        <v>4</v>
      </c>
      <c r="C53" s="20">
        <v>2019</v>
      </c>
      <c r="D53" s="19">
        <v>0.9</v>
      </c>
      <c r="E53" s="23">
        <f t="shared" si="3"/>
        <v>9.9551302199830172</v>
      </c>
      <c r="F53" s="24">
        <f t="shared" si="4"/>
        <v>69.685911539881118</v>
      </c>
      <c r="G53" s="23">
        <f t="shared" si="5"/>
        <v>3.982052087993206</v>
      </c>
    </row>
    <row r="54" spans="2:9" ht="15.75" x14ac:dyDescent="0.25">
      <c r="B54" s="21">
        <v>5</v>
      </c>
      <c r="C54" s="20">
        <v>2020</v>
      </c>
      <c r="D54" s="19">
        <v>0.9</v>
      </c>
      <c r="E54" s="23">
        <f t="shared" si="3"/>
        <v>9.9551302199830172</v>
      </c>
      <c r="F54" s="24">
        <f t="shared" si="4"/>
        <v>79.641041759864137</v>
      </c>
      <c r="G54" s="23">
        <f t="shared" si="5"/>
        <v>4.9775651099915077</v>
      </c>
    </row>
    <row r="55" spans="2:9" ht="15.75" x14ac:dyDescent="0.25">
      <c r="B55" s="21">
        <v>6</v>
      </c>
      <c r="C55" s="20">
        <v>2021</v>
      </c>
      <c r="D55" s="19">
        <v>0.9</v>
      </c>
      <c r="E55" s="23">
        <f t="shared" si="3"/>
        <v>9.9551302199830172</v>
      </c>
      <c r="F55" s="24">
        <f t="shared" si="4"/>
        <v>89.596171979847156</v>
      </c>
      <c r="G55" s="23">
        <f t="shared" si="5"/>
        <v>5.9730781319898094</v>
      </c>
    </row>
    <row r="56" spans="2:9" ht="15.75" x14ac:dyDescent="0.25">
      <c r="B56" s="21">
        <v>7</v>
      </c>
      <c r="C56" s="20">
        <v>2022</v>
      </c>
      <c r="D56" s="19">
        <v>0.9</v>
      </c>
      <c r="E56" s="23">
        <f t="shared" si="3"/>
        <v>9.9551302199830172</v>
      </c>
      <c r="F56" s="24">
        <f t="shared" si="4"/>
        <v>99.551302199830175</v>
      </c>
      <c r="G56" s="23">
        <f t="shared" si="5"/>
        <v>6.9685911539881111</v>
      </c>
    </row>
    <row r="57" spans="2:9" ht="15.75" x14ac:dyDescent="0.25">
      <c r="B57" s="21">
        <v>8</v>
      </c>
      <c r="C57" s="20">
        <v>2023</v>
      </c>
      <c r="D57" s="19">
        <v>0.65</v>
      </c>
      <c r="E57" s="23">
        <f t="shared" si="3"/>
        <v>9.9551302199830172</v>
      </c>
      <c r="F57" s="24">
        <f t="shared" si="4"/>
        <v>109.50643241981319</v>
      </c>
      <c r="G57" s="23">
        <f t="shared" si="5"/>
        <v>10.452886730982167</v>
      </c>
    </row>
    <row r="58" spans="2:9" ht="15.75" x14ac:dyDescent="0.25">
      <c r="B58" s="21">
        <v>9</v>
      </c>
      <c r="C58" s="20">
        <v>2024</v>
      </c>
      <c r="D58" s="19">
        <v>0.65</v>
      </c>
      <c r="E58" s="23">
        <f t="shared" si="3"/>
        <v>9.9551302199830172</v>
      </c>
      <c r="F58" s="24">
        <f t="shared" si="4"/>
        <v>119.46156263979621</v>
      </c>
      <c r="G58" s="23">
        <f t="shared" si="5"/>
        <v>13.937182307976222</v>
      </c>
    </row>
    <row r="59" spans="2:9" ht="15.75" x14ac:dyDescent="0.25">
      <c r="B59" s="21">
        <v>10</v>
      </c>
      <c r="C59" s="20">
        <v>2025</v>
      </c>
      <c r="D59" s="19">
        <v>0.65</v>
      </c>
      <c r="E59" s="23">
        <f t="shared" si="3"/>
        <v>9.9551302199830172</v>
      </c>
      <c r="F59" s="24">
        <f t="shared" si="4"/>
        <v>129.41669285977923</v>
      </c>
      <c r="G59" s="23">
        <f t="shared" si="5"/>
        <v>17.42147788497028</v>
      </c>
      <c r="I59" t="s">
        <v>78</v>
      </c>
    </row>
    <row r="60" spans="2:9" ht="15.75" x14ac:dyDescent="0.25">
      <c r="B60" s="21">
        <v>11</v>
      </c>
      <c r="C60" s="20">
        <v>2026</v>
      </c>
      <c r="D60" s="19">
        <v>0.65</v>
      </c>
      <c r="E60" s="23">
        <f t="shared" si="3"/>
        <v>9.9551302199830172</v>
      </c>
      <c r="F60" s="24">
        <f t="shared" si="4"/>
        <v>139.37182307976224</v>
      </c>
      <c r="G60" s="23">
        <f t="shared" si="5"/>
        <v>20.905773461964337</v>
      </c>
    </row>
    <row r="61" spans="2:9" ht="15.75" x14ac:dyDescent="0.25">
      <c r="B61" s="21">
        <v>12</v>
      </c>
      <c r="C61" s="20">
        <v>2027</v>
      </c>
      <c r="D61" s="19">
        <v>0.65</v>
      </c>
      <c r="E61" s="23">
        <f t="shared" si="3"/>
        <v>9.9551302199830172</v>
      </c>
      <c r="F61" s="24">
        <f t="shared" si="4"/>
        <v>149.32695329974524</v>
      </c>
      <c r="G61" s="23">
        <f t="shared" si="5"/>
        <v>24.390069038958394</v>
      </c>
    </row>
    <row r="62" spans="2:9" ht="15.75" x14ac:dyDescent="0.25">
      <c r="B62" s="21">
        <v>13</v>
      </c>
      <c r="C62" s="20">
        <v>2028</v>
      </c>
      <c r="D62" s="19">
        <v>0.65</v>
      </c>
      <c r="E62" s="23">
        <f t="shared" si="3"/>
        <v>9.9551302199830172</v>
      </c>
      <c r="F62" s="24">
        <f t="shared" si="4"/>
        <v>159.28208351972825</v>
      </c>
      <c r="G62" s="23">
        <f t="shared" si="5"/>
        <v>27.874364615952452</v>
      </c>
    </row>
    <row r="63" spans="2:9" ht="15.75" x14ac:dyDescent="0.25">
      <c r="B63" s="21">
        <v>14</v>
      </c>
      <c r="C63" s="20">
        <v>2029</v>
      </c>
      <c r="D63" s="19">
        <v>0.3</v>
      </c>
      <c r="E63" s="23">
        <f t="shared" si="3"/>
        <v>9.9551302199830172</v>
      </c>
      <c r="F63" s="24">
        <f t="shared" si="4"/>
        <v>169.23721373971125</v>
      </c>
      <c r="G63" s="23">
        <f t="shared" si="5"/>
        <v>34.842955769940566</v>
      </c>
    </row>
    <row r="64" spans="2:9" ht="15.75" x14ac:dyDescent="0.25">
      <c r="B64" s="21">
        <v>15</v>
      </c>
      <c r="C64" s="20">
        <v>2030</v>
      </c>
      <c r="D64" s="19">
        <v>0.3</v>
      </c>
      <c r="E64" s="23">
        <f t="shared" si="3"/>
        <v>9.9551302199830172</v>
      </c>
      <c r="F64" s="24">
        <f t="shared" si="4"/>
        <v>179.19234395969426</v>
      </c>
      <c r="G64" s="23">
        <f t="shared" si="5"/>
        <v>41.811546923928681</v>
      </c>
    </row>
    <row r="65" spans="2:7" ht="15.75" x14ac:dyDescent="0.25">
      <c r="B65" s="21">
        <v>16</v>
      </c>
      <c r="C65" s="20">
        <v>2031</v>
      </c>
      <c r="D65" s="19">
        <v>0.3</v>
      </c>
      <c r="E65" s="23">
        <f t="shared" si="3"/>
        <v>9.9551302199830172</v>
      </c>
      <c r="F65" s="24">
        <f t="shared" si="4"/>
        <v>189.14747417967726</v>
      </c>
      <c r="G65" s="23">
        <f t="shared" si="5"/>
        <v>48.780138077916796</v>
      </c>
    </row>
    <row r="66" spans="2:7" ht="15.75" x14ac:dyDescent="0.25">
      <c r="B66" s="21">
        <v>17</v>
      </c>
      <c r="C66" s="20">
        <v>2032</v>
      </c>
      <c r="D66" s="19">
        <v>0.3</v>
      </c>
      <c r="E66" s="23">
        <f t="shared" si="3"/>
        <v>9.9551302199830172</v>
      </c>
      <c r="F66" s="24">
        <f t="shared" si="4"/>
        <v>199.10260439966027</v>
      </c>
      <c r="G66" s="23">
        <f t="shared" si="5"/>
        <v>55.74872923190491</v>
      </c>
    </row>
    <row r="67" spans="2:7" ht="15.75" x14ac:dyDescent="0.25">
      <c r="B67" s="21">
        <v>18</v>
      </c>
      <c r="C67" s="20">
        <v>2033</v>
      </c>
      <c r="D67" s="19">
        <v>0.15</v>
      </c>
      <c r="E67" s="23">
        <f t="shared" si="3"/>
        <v>9.9551302199830172</v>
      </c>
      <c r="F67" s="24">
        <f t="shared" si="4"/>
        <v>209.05773461964327</v>
      </c>
      <c r="G67" s="23">
        <f t="shared" si="5"/>
        <v>64.210589918890477</v>
      </c>
    </row>
    <row r="68" spans="2:7" ht="15.75" x14ac:dyDescent="0.25">
      <c r="B68" s="21">
        <v>19</v>
      </c>
      <c r="C68" s="20">
        <v>2034</v>
      </c>
      <c r="D68" s="19">
        <v>0.15</v>
      </c>
      <c r="E68" s="23">
        <f t="shared" si="3"/>
        <v>9.9551302199830172</v>
      </c>
      <c r="F68" s="24">
        <f t="shared" si="4"/>
        <v>219.01286483962627</v>
      </c>
      <c r="G68" s="23">
        <f t="shared" si="5"/>
        <v>72.672450605876037</v>
      </c>
    </row>
    <row r="69" spans="2:7" ht="15.75" x14ac:dyDescent="0.25">
      <c r="B69" s="21">
        <v>20</v>
      </c>
      <c r="C69" s="20">
        <v>2035</v>
      </c>
      <c r="D69" s="19">
        <v>0.15</v>
      </c>
      <c r="E69" s="23">
        <f t="shared" si="3"/>
        <v>9.9551302199830172</v>
      </c>
      <c r="F69" s="24">
        <f t="shared" si="4"/>
        <v>228.96799505960928</v>
      </c>
      <c r="G69" s="23">
        <f t="shared" si="5"/>
        <v>81.134311292861597</v>
      </c>
    </row>
    <row r="70" spans="2:7" ht="15.75" x14ac:dyDescent="0.25">
      <c r="B70" s="21">
        <v>21</v>
      </c>
      <c r="C70" s="20">
        <v>2036</v>
      </c>
      <c r="D70" s="19">
        <v>0.15</v>
      </c>
      <c r="E70" s="23">
        <f t="shared" si="3"/>
        <v>9.9551302199830172</v>
      </c>
      <c r="F70" s="24">
        <f t="shared" si="4"/>
        <v>238.92312527959228</v>
      </c>
      <c r="G70" s="23">
        <f t="shared" si="5"/>
        <v>89.596171979847156</v>
      </c>
    </row>
    <row r="71" spans="2:7" ht="15.75" x14ac:dyDescent="0.25">
      <c r="B71" s="21">
        <v>22</v>
      </c>
      <c r="C71" s="20">
        <v>2037</v>
      </c>
      <c r="D71" s="19">
        <v>0.15</v>
      </c>
      <c r="E71" s="23">
        <f t="shared" si="3"/>
        <v>9.9551302199830172</v>
      </c>
      <c r="F71" s="24">
        <f t="shared" si="4"/>
        <v>248.87825549957529</v>
      </c>
      <c r="G71" s="23">
        <f t="shared" si="5"/>
        <v>98.058032666832716</v>
      </c>
    </row>
    <row r="72" spans="2:7" ht="15.75" x14ac:dyDescent="0.25">
      <c r="B72" s="21">
        <v>23</v>
      </c>
      <c r="C72" s="20">
        <v>2038</v>
      </c>
      <c r="D72" s="19">
        <v>0.15</v>
      </c>
      <c r="E72" s="23">
        <f t="shared" si="3"/>
        <v>9.9551302199830172</v>
      </c>
      <c r="F72" s="24">
        <f t="shared" si="4"/>
        <v>258.83338571955829</v>
      </c>
      <c r="G72" s="23">
        <f t="shared" si="5"/>
        <v>106.51989335381828</v>
      </c>
    </row>
    <row r="73" spans="2:7" ht="15.75" x14ac:dyDescent="0.25">
      <c r="B73" s="21">
        <v>24</v>
      </c>
      <c r="C73" s="20">
        <v>2039</v>
      </c>
      <c r="D73" s="19">
        <v>0.15</v>
      </c>
      <c r="E73" s="23">
        <f t="shared" si="3"/>
        <v>9.9551302199830172</v>
      </c>
      <c r="F73" s="24">
        <f t="shared" si="4"/>
        <v>268.7885159395413</v>
      </c>
      <c r="G73" s="23">
        <f t="shared" si="5"/>
        <v>114.98175404080384</v>
      </c>
    </row>
    <row r="74" spans="2:7" ht="15.75" x14ac:dyDescent="0.25">
      <c r="B74" s="21">
        <v>25</v>
      </c>
      <c r="C74" s="20">
        <v>2040</v>
      </c>
      <c r="D74" s="19">
        <v>0.15</v>
      </c>
      <c r="E74" s="23">
        <f t="shared" si="3"/>
        <v>9.9551302199830172</v>
      </c>
      <c r="F74" s="24">
        <f t="shared" si="4"/>
        <v>278.7436461595243</v>
      </c>
      <c r="G74" s="23">
        <f t="shared" si="5"/>
        <v>123.4436147277894</v>
      </c>
    </row>
    <row r="75" spans="2:7" ht="15.75" x14ac:dyDescent="0.25">
      <c r="B75" s="21">
        <v>26</v>
      </c>
      <c r="C75" s="20">
        <v>2041</v>
      </c>
      <c r="D75" s="19">
        <v>0.15</v>
      </c>
      <c r="E75" s="23">
        <f t="shared" si="3"/>
        <v>9.9551302199830172</v>
      </c>
      <c r="F75" s="24">
        <f t="shared" si="4"/>
        <v>288.69877637950731</v>
      </c>
      <c r="G75" s="23">
        <f t="shared" si="5"/>
        <v>131.90547541477497</v>
      </c>
    </row>
    <row r="76" spans="2:7" ht="15.75" x14ac:dyDescent="0.25">
      <c r="B76" s="21">
        <v>27</v>
      </c>
      <c r="C76" s="20">
        <v>2042</v>
      </c>
      <c r="D76" s="19">
        <v>0.15</v>
      </c>
      <c r="E76" s="23">
        <f t="shared" si="3"/>
        <v>9.9551302199830172</v>
      </c>
      <c r="F76" s="24">
        <f t="shared" si="4"/>
        <v>298.65390659949031</v>
      </c>
      <c r="G76" s="23">
        <f t="shared" si="5"/>
        <v>140.36733610176054</v>
      </c>
    </row>
    <row r="77" spans="2:7" ht="15.75" x14ac:dyDescent="0.25">
      <c r="B77" s="21">
        <v>28</v>
      </c>
      <c r="C77" s="20">
        <v>2043</v>
      </c>
      <c r="D77" s="19">
        <v>0.15</v>
      </c>
      <c r="E77" s="23">
        <f t="shared" si="3"/>
        <v>9.9551302199830172</v>
      </c>
      <c r="F77" s="24">
        <f t="shared" si="4"/>
        <v>308.60903681947332</v>
      </c>
      <c r="G77" s="23">
        <f t="shared" si="5"/>
        <v>148.82919678874612</v>
      </c>
    </row>
    <row r="78" spans="2:7" ht="15.75" x14ac:dyDescent="0.25">
      <c r="B78" s="21">
        <v>29</v>
      </c>
      <c r="C78" s="20">
        <v>2044</v>
      </c>
      <c r="D78" s="19">
        <v>0.15</v>
      </c>
      <c r="E78" s="23">
        <f t="shared" si="3"/>
        <v>9.9551302199830172</v>
      </c>
      <c r="F78" s="24">
        <f t="shared" si="4"/>
        <v>318.56416703945632</v>
      </c>
      <c r="G78" s="23">
        <f t="shared" si="5"/>
        <v>157.29105747573169</v>
      </c>
    </row>
    <row r="79" spans="2:7" ht="15.75" x14ac:dyDescent="0.25">
      <c r="B79" s="21">
        <v>30</v>
      </c>
      <c r="C79" s="20">
        <v>2045</v>
      </c>
      <c r="D79" s="19">
        <v>0.15</v>
      </c>
      <c r="E79" s="23">
        <f t="shared" si="3"/>
        <v>9.9551302199830172</v>
      </c>
      <c r="F79" s="24">
        <f t="shared" si="4"/>
        <v>328.51929725943933</v>
      </c>
      <c r="G79" s="23">
        <f t="shared" si="5"/>
        <v>165.75291816271726</v>
      </c>
    </row>
    <row r="80" spans="2:7" ht="15.75" x14ac:dyDescent="0.25">
      <c r="B80" s="21">
        <v>31</v>
      </c>
      <c r="C80" s="20">
        <v>2046</v>
      </c>
      <c r="D80" s="19">
        <v>0.15</v>
      </c>
      <c r="E80" s="23">
        <f t="shared" si="3"/>
        <v>9.9551302199830172</v>
      </c>
      <c r="F80" s="24">
        <f t="shared" si="4"/>
        <v>338.47442747942233</v>
      </c>
      <c r="G80" s="23">
        <f t="shared" si="5"/>
        <v>174.21477884970284</v>
      </c>
    </row>
    <row r="81" spans="2:7" ht="15.75" x14ac:dyDescent="0.25">
      <c r="B81" s="21">
        <v>32</v>
      </c>
      <c r="C81" s="20">
        <v>2047</v>
      </c>
      <c r="D81" s="19">
        <v>0.15</v>
      </c>
      <c r="E81" s="23">
        <f t="shared" si="3"/>
        <v>9.9551302199830172</v>
      </c>
      <c r="F81" s="24">
        <f t="shared" si="4"/>
        <v>348.42955769940534</v>
      </c>
      <c r="G81" s="23">
        <f t="shared" si="5"/>
        <v>182.67663953668841</v>
      </c>
    </row>
    <row r="82" spans="2:7" ht="15.75" x14ac:dyDescent="0.25">
      <c r="B82" s="21">
        <v>33</v>
      </c>
      <c r="C82" s="20">
        <v>2048</v>
      </c>
      <c r="D82" s="19">
        <v>0.15</v>
      </c>
      <c r="E82" s="23">
        <f t="shared" si="3"/>
        <v>9.9551302199830172</v>
      </c>
      <c r="F82" s="24">
        <f t="shared" si="4"/>
        <v>358.38468791938834</v>
      </c>
      <c r="G82" s="23">
        <f t="shared" si="5"/>
        <v>191.13850022367399</v>
      </c>
    </row>
    <row r="83" spans="2:7" ht="15.75" x14ac:dyDescent="0.25">
      <c r="B83" s="21">
        <v>34</v>
      </c>
      <c r="C83" s="20">
        <v>2049</v>
      </c>
      <c r="D83" s="19">
        <v>0.15</v>
      </c>
      <c r="E83" s="23">
        <f t="shared" si="3"/>
        <v>9.9551302199830172</v>
      </c>
      <c r="F83" s="24">
        <f t="shared" si="4"/>
        <v>368.33981813937135</v>
      </c>
      <c r="G83" s="23">
        <f t="shared" si="5"/>
        <v>199.60036091065956</v>
      </c>
    </row>
    <row r="84" spans="2:7" ht="15.75" x14ac:dyDescent="0.25">
      <c r="B84" s="21">
        <v>35</v>
      </c>
      <c r="C84" s="20">
        <v>2050</v>
      </c>
      <c r="D84" s="19">
        <v>0.15</v>
      </c>
      <c r="E84" s="23">
        <f t="shared" si="3"/>
        <v>9.9551302199830172</v>
      </c>
      <c r="F84" s="24">
        <f t="shared" si="4"/>
        <v>378.29494835935435</v>
      </c>
      <c r="G84" s="23">
        <f t="shared" si="5"/>
        <v>208.06222159764513</v>
      </c>
    </row>
  </sheetData>
  <mergeCells count="2">
    <mergeCell ref="B3:C3"/>
    <mergeCell ref="B45:C45"/>
  </mergeCells>
  <pageMargins left="0.75" right="0.75" top="1" bottom="1" header="0.5" footer="0.5"/>
  <pageSetup paperSize="9"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F0122-80F1-274A-83AF-1796B094B787}">
  <dimension ref="A1:L15"/>
  <sheetViews>
    <sheetView showGridLines="0" workbookViewId="0"/>
  </sheetViews>
  <sheetFormatPr defaultColWidth="10.85546875" defaultRowHeight="15" x14ac:dyDescent="0.25"/>
  <cols>
    <col min="1" max="1" width="3.85546875" style="58" customWidth="1"/>
    <col min="2" max="11" width="25.85546875" style="58" customWidth="1"/>
    <col min="12" max="12" width="3.85546875" style="58" customWidth="1"/>
    <col min="13" max="16384" width="10.85546875" style="58"/>
  </cols>
  <sheetData>
    <row r="1" spans="1:12" ht="31.5" x14ac:dyDescent="0.25">
      <c r="B1" s="116" t="s">
        <v>361</v>
      </c>
    </row>
    <row r="2" spans="1:12" ht="15.75" x14ac:dyDescent="0.25">
      <c r="B2" s="117" t="s">
        <v>340</v>
      </c>
      <c r="J2" s="58" t="s">
        <v>341</v>
      </c>
      <c r="K2" s="64" t="s">
        <v>404</v>
      </c>
    </row>
    <row r="3" spans="1:12" ht="15.75" x14ac:dyDescent="0.25">
      <c r="B3" s="117" t="s">
        <v>342</v>
      </c>
      <c r="J3" s="58" t="s">
        <v>343</v>
      </c>
      <c r="K3" s="173">
        <v>44029</v>
      </c>
    </row>
    <row r="4" spans="1:12" ht="15.75" x14ac:dyDescent="0.25">
      <c r="B4" s="117" t="s">
        <v>344</v>
      </c>
      <c r="J4" s="58" t="s">
        <v>345</v>
      </c>
      <c r="K4" s="58" t="s">
        <v>346</v>
      </c>
    </row>
    <row r="5" spans="1:12" ht="15.75" x14ac:dyDescent="0.25">
      <c r="B5" s="117" t="s">
        <v>347</v>
      </c>
      <c r="J5" s="58" t="s">
        <v>348</v>
      </c>
      <c r="K5" s="58" t="s">
        <v>349</v>
      </c>
    </row>
    <row r="6" spans="1:12" ht="15.75" x14ac:dyDescent="0.25">
      <c r="B6" s="117" t="s">
        <v>350</v>
      </c>
      <c r="J6" s="90" t="s">
        <v>351</v>
      </c>
      <c r="K6" s="58" t="s">
        <v>76</v>
      </c>
    </row>
    <row r="7" spans="1:12" ht="15.75" x14ac:dyDescent="0.25">
      <c r="B7" s="117" t="s">
        <v>352</v>
      </c>
      <c r="J7" s="90" t="s">
        <v>353</v>
      </c>
      <c r="K7" s="58" t="s">
        <v>115</v>
      </c>
    </row>
    <row r="8" spans="1:12" ht="15.75" x14ac:dyDescent="0.25">
      <c r="B8" s="117" t="s">
        <v>354</v>
      </c>
      <c r="J8" s="90" t="s">
        <v>355</v>
      </c>
      <c r="K8" s="58" t="s">
        <v>114</v>
      </c>
    </row>
    <row r="9" spans="1:12" ht="15.75" x14ac:dyDescent="0.25">
      <c r="B9" s="94" t="s">
        <v>356</v>
      </c>
      <c r="J9" s="90" t="s">
        <v>55</v>
      </c>
      <c r="K9" s="58" t="s">
        <v>30</v>
      </c>
    </row>
    <row r="10" spans="1:12" x14ac:dyDescent="0.25">
      <c r="J10" s="90"/>
    </row>
    <row r="12" spans="1:12" ht="21" x14ac:dyDescent="0.35">
      <c r="B12" s="118" t="s">
        <v>357</v>
      </c>
    </row>
    <row r="13" spans="1:12" ht="18" customHeight="1" x14ac:dyDescent="0.25">
      <c r="A13" s="119"/>
      <c r="B13" s="120"/>
      <c r="C13" s="120"/>
      <c r="D13" s="120"/>
      <c r="E13" s="119"/>
      <c r="F13" s="119"/>
      <c r="G13" s="119"/>
      <c r="H13" s="119"/>
      <c r="I13" s="119"/>
      <c r="J13" s="119"/>
      <c r="K13" s="120"/>
      <c r="L13" s="120"/>
    </row>
    <row r="14" spans="1:12" ht="205.5" customHeight="1" x14ac:dyDescent="0.25">
      <c r="A14" s="119"/>
      <c r="B14" s="182" t="s">
        <v>402</v>
      </c>
      <c r="C14" s="182"/>
      <c r="D14" s="182"/>
      <c r="E14" s="182"/>
      <c r="F14" s="182"/>
      <c r="G14" s="182"/>
      <c r="H14" s="182"/>
      <c r="I14" s="182"/>
      <c r="J14" s="182"/>
      <c r="K14" s="182"/>
      <c r="L14" s="120"/>
    </row>
    <row r="15" spans="1:12" ht="18" customHeight="1" x14ac:dyDescent="0.25">
      <c r="A15" s="119"/>
      <c r="B15" s="120"/>
      <c r="C15" s="120"/>
      <c r="D15" s="120"/>
      <c r="E15" s="119"/>
      <c r="F15" s="119"/>
      <c r="G15" s="119"/>
      <c r="H15" s="119"/>
      <c r="I15" s="119"/>
      <c r="J15" s="119"/>
      <c r="K15" s="120"/>
      <c r="L15" s="120"/>
    </row>
  </sheetData>
  <mergeCells count="1">
    <mergeCell ref="B14:K14"/>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4"/>
  <sheetViews>
    <sheetView showGridLines="0" zoomScaleNormal="100" workbookViewId="0"/>
  </sheetViews>
  <sheetFormatPr defaultColWidth="8.85546875" defaultRowHeight="15" x14ac:dyDescent="0.25"/>
  <cols>
    <col min="1" max="1" width="6.28515625" style="70" customWidth="1"/>
    <col min="2" max="2" width="9.140625" style="70" customWidth="1"/>
    <col min="3" max="3" width="10.28515625" style="70" customWidth="1"/>
    <col min="4" max="4" width="12.28515625" style="70" customWidth="1"/>
    <col min="5" max="5" width="21.28515625" style="70" customWidth="1"/>
    <col min="6" max="6" width="10.85546875" style="70" customWidth="1"/>
    <col min="7" max="7" width="38.28515625" style="70" customWidth="1"/>
    <col min="8" max="8" width="17.7109375" style="70" customWidth="1"/>
    <col min="9" max="16384" width="8.85546875" style="70"/>
  </cols>
  <sheetData>
    <row r="1" spans="1:8" ht="31.5" x14ac:dyDescent="0.25">
      <c r="A1" s="64"/>
      <c r="B1" s="46" t="s">
        <v>309</v>
      </c>
    </row>
    <row r="2" spans="1:8" ht="15.75" thickBot="1" x14ac:dyDescent="0.3">
      <c r="G2" s="90" t="s">
        <v>362</v>
      </c>
    </row>
    <row r="3" spans="1:8" ht="39.950000000000003" customHeight="1" thickBot="1" x14ac:dyDescent="0.3">
      <c r="B3" s="71" t="s">
        <v>187</v>
      </c>
      <c r="C3" s="72" t="s">
        <v>188</v>
      </c>
      <c r="D3" s="72" t="s">
        <v>189</v>
      </c>
      <c r="E3" s="72" t="s">
        <v>190</v>
      </c>
      <c r="F3" s="72" t="s">
        <v>293</v>
      </c>
      <c r="G3" s="73" t="s">
        <v>38</v>
      </c>
    </row>
    <row r="4" spans="1:8" s="74" customFormat="1" ht="20.100000000000001" customHeight="1" thickBot="1" x14ac:dyDescent="0.3">
      <c r="B4" s="183" t="s">
        <v>191</v>
      </c>
      <c r="C4" s="184"/>
      <c r="D4" s="184"/>
      <c r="E4" s="184"/>
      <c r="F4" s="184"/>
      <c r="G4" s="185"/>
      <c r="H4" s="87"/>
    </row>
    <row r="5" spans="1:8" ht="39.950000000000003" customHeight="1" thickBot="1" x14ac:dyDescent="0.3">
      <c r="B5" s="75">
        <v>1</v>
      </c>
      <c r="C5" s="187" t="s">
        <v>192</v>
      </c>
      <c r="D5" s="186" t="s">
        <v>193</v>
      </c>
      <c r="E5" s="76" t="s">
        <v>194</v>
      </c>
      <c r="F5" s="77" t="s">
        <v>152</v>
      </c>
      <c r="G5" s="76" t="s">
        <v>37</v>
      </c>
    </row>
    <row r="6" spans="1:8" ht="39.950000000000003" customHeight="1" thickBot="1" x14ac:dyDescent="0.3">
      <c r="B6" s="75">
        <v>2</v>
      </c>
      <c r="C6" s="188"/>
      <c r="D6" s="186"/>
      <c r="E6" s="76" t="s">
        <v>195</v>
      </c>
      <c r="F6" s="77" t="s">
        <v>151</v>
      </c>
      <c r="G6" s="76" t="s">
        <v>36</v>
      </c>
    </row>
    <row r="7" spans="1:8" ht="39.950000000000003" customHeight="1" thickBot="1" x14ac:dyDescent="0.3">
      <c r="B7" s="75">
        <v>3</v>
      </c>
      <c r="C7" s="188"/>
      <c r="D7" s="186" t="s">
        <v>294</v>
      </c>
      <c r="E7" s="76" t="s">
        <v>47</v>
      </c>
      <c r="F7" s="77" t="s">
        <v>196</v>
      </c>
      <c r="G7" s="76" t="s">
        <v>269</v>
      </c>
    </row>
    <row r="8" spans="1:8" ht="39.950000000000003" customHeight="1" thickBot="1" x14ac:dyDescent="0.3">
      <c r="B8" s="75">
        <v>4</v>
      </c>
      <c r="C8" s="188"/>
      <c r="D8" s="186"/>
      <c r="E8" s="76" t="s">
        <v>47</v>
      </c>
      <c r="F8" s="77" t="s">
        <v>270</v>
      </c>
      <c r="G8" s="76" t="s">
        <v>271</v>
      </c>
    </row>
    <row r="9" spans="1:8" ht="39.950000000000003" customHeight="1" thickBot="1" x14ac:dyDescent="0.3">
      <c r="B9" s="75">
        <v>5</v>
      </c>
      <c r="C9" s="188"/>
      <c r="D9" s="186" t="s">
        <v>295</v>
      </c>
      <c r="E9" s="78" t="s">
        <v>197</v>
      </c>
      <c r="F9" s="79" t="s">
        <v>161</v>
      </c>
      <c r="G9" s="78" t="s">
        <v>272</v>
      </c>
    </row>
    <row r="10" spans="1:8" ht="39.950000000000003" customHeight="1" thickBot="1" x14ac:dyDescent="0.3">
      <c r="B10" s="75">
        <v>6</v>
      </c>
      <c r="C10" s="188"/>
      <c r="D10" s="186"/>
      <c r="E10" s="78" t="s">
        <v>197</v>
      </c>
      <c r="F10" s="79" t="s">
        <v>160</v>
      </c>
      <c r="G10" s="78" t="s">
        <v>273</v>
      </c>
    </row>
    <row r="11" spans="1:8" ht="39.950000000000003" customHeight="1" thickBot="1" x14ac:dyDescent="0.3">
      <c r="B11" s="75">
        <v>7</v>
      </c>
      <c r="C11" s="188"/>
      <c r="D11" s="186"/>
      <c r="E11" s="78" t="s">
        <v>198</v>
      </c>
      <c r="F11" s="79" t="s">
        <v>159</v>
      </c>
      <c r="G11" s="78" t="s">
        <v>48</v>
      </c>
    </row>
    <row r="12" spans="1:8" ht="39.950000000000003" customHeight="1" thickBot="1" x14ac:dyDescent="0.3">
      <c r="B12" s="75">
        <v>8</v>
      </c>
      <c r="C12" s="188"/>
      <c r="D12" s="186"/>
      <c r="E12" s="78" t="s">
        <v>197</v>
      </c>
      <c r="F12" s="79" t="s">
        <v>157</v>
      </c>
      <c r="G12" s="78" t="s">
        <v>158</v>
      </c>
    </row>
    <row r="13" spans="1:8" ht="39.950000000000003" customHeight="1" thickBot="1" x14ac:dyDescent="0.3">
      <c r="B13" s="75">
        <v>9</v>
      </c>
      <c r="C13" s="188"/>
      <c r="D13" s="186"/>
      <c r="E13" s="78" t="s">
        <v>198</v>
      </c>
      <c r="F13" s="79" t="s">
        <v>155</v>
      </c>
      <c r="G13" s="78" t="s">
        <v>156</v>
      </c>
    </row>
    <row r="14" spans="1:8" ht="39.950000000000003" customHeight="1" thickBot="1" x14ac:dyDescent="0.3">
      <c r="B14" s="75">
        <v>10</v>
      </c>
      <c r="C14" s="188"/>
      <c r="D14" s="186"/>
      <c r="E14" s="78" t="s">
        <v>198</v>
      </c>
      <c r="F14" s="79" t="s">
        <v>154</v>
      </c>
      <c r="G14" s="78" t="s">
        <v>49</v>
      </c>
    </row>
    <row r="15" spans="1:8" ht="39.950000000000003" customHeight="1" thickBot="1" x14ac:dyDescent="0.3">
      <c r="B15" s="75">
        <v>11</v>
      </c>
      <c r="C15" s="188"/>
      <c r="D15" s="186"/>
      <c r="E15" s="78" t="s">
        <v>198</v>
      </c>
      <c r="F15" s="79" t="s">
        <v>153</v>
      </c>
      <c r="G15" s="78" t="s">
        <v>50</v>
      </c>
    </row>
    <row r="16" spans="1:8" ht="39.950000000000003" customHeight="1" thickBot="1" x14ac:dyDescent="0.3">
      <c r="B16" s="75">
        <v>12</v>
      </c>
      <c r="C16" s="188"/>
      <c r="D16" s="186"/>
      <c r="E16" s="78" t="s">
        <v>197</v>
      </c>
      <c r="F16" s="79" t="s">
        <v>274</v>
      </c>
      <c r="G16" s="78" t="s">
        <v>51</v>
      </c>
    </row>
    <row r="17" spans="2:7" ht="39.950000000000003" customHeight="1" thickBot="1" x14ac:dyDescent="0.3">
      <c r="B17" s="75">
        <v>13</v>
      </c>
      <c r="C17" s="188"/>
      <c r="D17" s="186" t="s">
        <v>199</v>
      </c>
      <c r="E17" s="78" t="s">
        <v>42</v>
      </c>
      <c r="F17" s="79" t="s">
        <v>200</v>
      </c>
      <c r="G17" s="78" t="s">
        <v>162</v>
      </c>
    </row>
    <row r="18" spans="2:7" ht="39.950000000000003" customHeight="1" thickBot="1" x14ac:dyDescent="0.3">
      <c r="B18" s="75">
        <v>14</v>
      </c>
      <c r="C18" s="188"/>
      <c r="D18" s="186"/>
      <c r="E18" s="78" t="s">
        <v>42</v>
      </c>
      <c r="F18" s="79" t="s">
        <v>201</v>
      </c>
      <c r="G18" s="78" t="s">
        <v>44</v>
      </c>
    </row>
    <row r="19" spans="2:7" ht="39.950000000000003" customHeight="1" thickBot="1" x14ac:dyDescent="0.3">
      <c r="B19" s="75">
        <v>15</v>
      </c>
      <c r="C19" s="188"/>
      <c r="D19" s="186"/>
      <c r="E19" s="78" t="s">
        <v>42</v>
      </c>
      <c r="F19" s="79" t="s">
        <v>202</v>
      </c>
      <c r="G19" s="78" t="s">
        <v>44</v>
      </c>
    </row>
    <row r="20" spans="2:7" ht="39.950000000000003" customHeight="1" thickBot="1" x14ac:dyDescent="0.3">
      <c r="B20" s="75">
        <v>16</v>
      </c>
      <c r="C20" s="188"/>
      <c r="D20" s="186"/>
      <c r="E20" s="78" t="s">
        <v>42</v>
      </c>
      <c r="F20" s="79" t="s">
        <v>203</v>
      </c>
      <c r="G20" s="78" t="s">
        <v>45</v>
      </c>
    </row>
    <row r="21" spans="2:7" ht="39.950000000000003" customHeight="1" thickBot="1" x14ac:dyDescent="0.3">
      <c r="B21" s="75">
        <v>17</v>
      </c>
      <c r="C21" s="188"/>
      <c r="D21" s="187" t="s">
        <v>204</v>
      </c>
      <c r="E21" s="78" t="s">
        <v>296</v>
      </c>
      <c r="F21" s="79" t="s">
        <v>41</v>
      </c>
      <c r="G21" s="78" t="s">
        <v>96</v>
      </c>
    </row>
    <row r="22" spans="2:7" ht="39.950000000000003" customHeight="1" thickBot="1" x14ac:dyDescent="0.3">
      <c r="B22" s="75">
        <v>18</v>
      </c>
      <c r="C22" s="189"/>
      <c r="D22" s="189"/>
      <c r="E22" s="78" t="s">
        <v>297</v>
      </c>
      <c r="F22" s="79" t="s">
        <v>43</v>
      </c>
      <c r="G22" s="78" t="s">
        <v>297</v>
      </c>
    </row>
    <row r="23" spans="2:7" ht="20.100000000000001" customHeight="1" thickBot="1" x14ac:dyDescent="0.3">
      <c r="B23" s="183" t="s">
        <v>205</v>
      </c>
      <c r="C23" s="184"/>
      <c r="D23" s="190"/>
      <c r="E23" s="184"/>
      <c r="F23" s="184"/>
      <c r="G23" s="185"/>
    </row>
    <row r="24" spans="2:7" ht="39.950000000000003" customHeight="1" thickBot="1" x14ac:dyDescent="0.3">
      <c r="B24" s="75">
        <v>19</v>
      </c>
      <c r="C24" s="191" t="s">
        <v>206</v>
      </c>
      <c r="D24" s="194" t="s">
        <v>207</v>
      </c>
      <c r="E24" s="78" t="s">
        <v>280</v>
      </c>
      <c r="F24" s="80" t="s">
        <v>208</v>
      </c>
      <c r="G24" s="78" t="s">
        <v>31</v>
      </c>
    </row>
    <row r="25" spans="2:7" ht="39.950000000000003" customHeight="1" thickBot="1" x14ac:dyDescent="0.3">
      <c r="B25" s="75">
        <v>20</v>
      </c>
      <c r="C25" s="192"/>
      <c r="D25" s="194"/>
      <c r="E25" s="78" t="s">
        <v>280</v>
      </c>
      <c r="F25" s="79" t="s">
        <v>209</v>
      </c>
      <c r="G25" s="78" t="s">
        <v>32</v>
      </c>
    </row>
    <row r="26" spans="2:7" ht="39.950000000000003" customHeight="1" thickBot="1" x14ac:dyDescent="0.3">
      <c r="B26" s="75">
        <v>21</v>
      </c>
      <c r="C26" s="192"/>
      <c r="D26" s="194"/>
      <c r="E26" s="78" t="s">
        <v>280</v>
      </c>
      <c r="F26" s="79" t="s">
        <v>210</v>
      </c>
      <c r="G26" s="78" t="s">
        <v>211</v>
      </c>
    </row>
    <row r="27" spans="2:7" ht="39.950000000000003" customHeight="1" thickBot="1" x14ac:dyDescent="0.3">
      <c r="B27" s="75">
        <v>22</v>
      </c>
      <c r="C27" s="192"/>
      <c r="D27" s="194"/>
      <c r="E27" s="78" t="s">
        <v>281</v>
      </c>
      <c r="F27" s="79" t="s">
        <v>212</v>
      </c>
      <c r="G27" s="78" t="s">
        <v>213</v>
      </c>
    </row>
    <row r="28" spans="2:7" ht="39.950000000000003" customHeight="1" thickBot="1" x14ac:dyDescent="0.3">
      <c r="B28" s="75">
        <v>23</v>
      </c>
      <c r="C28" s="192"/>
      <c r="D28" s="194"/>
      <c r="E28" s="78" t="s">
        <v>281</v>
      </c>
      <c r="F28" s="79" t="s">
        <v>214</v>
      </c>
      <c r="G28" s="78" t="s">
        <v>215</v>
      </c>
    </row>
    <row r="29" spans="2:7" ht="39.950000000000003" customHeight="1" thickBot="1" x14ac:dyDescent="0.3">
      <c r="B29" s="75">
        <v>24</v>
      </c>
      <c r="C29" s="192"/>
      <c r="D29" s="194" t="s">
        <v>275</v>
      </c>
      <c r="E29" s="78" t="s">
        <v>282</v>
      </c>
      <c r="F29" s="79" t="s">
        <v>26</v>
      </c>
      <c r="G29" s="78" t="s">
        <v>284</v>
      </c>
    </row>
    <row r="30" spans="2:7" ht="39.950000000000003" customHeight="1" thickBot="1" x14ac:dyDescent="0.3">
      <c r="B30" s="75">
        <v>25</v>
      </c>
      <c r="C30" s="192"/>
      <c r="D30" s="194"/>
      <c r="E30" s="78" t="s">
        <v>283</v>
      </c>
      <c r="F30" s="79" t="s">
        <v>27</v>
      </c>
      <c r="G30" s="78" t="s">
        <v>285</v>
      </c>
    </row>
    <row r="31" spans="2:7" ht="39.950000000000003" customHeight="1" thickBot="1" x14ac:dyDescent="0.3">
      <c r="B31" s="75">
        <v>26</v>
      </c>
      <c r="C31" s="192"/>
      <c r="D31" s="194"/>
      <c r="E31" s="78" t="s">
        <v>216</v>
      </c>
      <c r="F31" s="79" t="s">
        <v>28</v>
      </c>
      <c r="G31" s="78" t="s">
        <v>217</v>
      </c>
    </row>
    <row r="32" spans="2:7" ht="39.950000000000003" customHeight="1" thickBot="1" x14ac:dyDescent="0.3">
      <c r="B32" s="75">
        <v>27</v>
      </c>
      <c r="C32" s="192"/>
      <c r="D32" s="194"/>
      <c r="E32" s="78" t="s">
        <v>216</v>
      </c>
      <c r="F32" s="79" t="s">
        <v>35</v>
      </c>
      <c r="G32" s="78" t="s">
        <v>218</v>
      </c>
    </row>
    <row r="33" spans="2:8" ht="39.950000000000003" customHeight="1" thickBot="1" x14ac:dyDescent="0.3">
      <c r="B33" s="75">
        <v>28</v>
      </c>
      <c r="C33" s="192"/>
      <c r="D33" s="194"/>
      <c r="E33" s="78" t="s">
        <v>219</v>
      </c>
      <c r="F33" s="79" t="s">
        <v>172</v>
      </c>
      <c r="G33" s="78" t="s">
        <v>150</v>
      </c>
    </row>
    <row r="34" spans="2:8" ht="39.950000000000003" customHeight="1" thickBot="1" x14ac:dyDescent="0.3">
      <c r="B34" s="75">
        <v>29</v>
      </c>
      <c r="C34" s="192"/>
      <c r="D34" s="194"/>
      <c r="E34" s="78" t="s">
        <v>268</v>
      </c>
      <c r="F34" s="79" t="s">
        <v>263</v>
      </c>
      <c r="G34" s="78" t="s">
        <v>266</v>
      </c>
    </row>
    <row r="35" spans="2:8" ht="38.1" customHeight="1" thickBot="1" x14ac:dyDescent="0.3">
      <c r="B35" s="75">
        <v>30</v>
      </c>
      <c r="C35" s="193"/>
      <c r="D35" s="194"/>
      <c r="E35" s="78" t="s">
        <v>267</v>
      </c>
      <c r="F35" s="79" t="s">
        <v>265</v>
      </c>
      <c r="G35" s="78" t="s">
        <v>298</v>
      </c>
    </row>
    <row r="36" spans="2:8" ht="20.100000000000001" customHeight="1" thickBot="1" x14ac:dyDescent="0.3">
      <c r="B36" s="183" t="s">
        <v>230</v>
      </c>
      <c r="C36" s="184"/>
      <c r="D36" s="184"/>
      <c r="E36" s="184"/>
      <c r="F36" s="184"/>
      <c r="G36" s="185"/>
      <c r="H36" s="81" t="s">
        <v>231</v>
      </c>
    </row>
    <row r="37" spans="2:8" ht="39.950000000000003" customHeight="1" thickBot="1" x14ac:dyDescent="0.3">
      <c r="B37" s="75">
        <v>31</v>
      </c>
      <c r="C37" s="187" t="s">
        <v>232</v>
      </c>
      <c r="D37" s="186" t="s">
        <v>233</v>
      </c>
      <c r="E37" s="78" t="s">
        <v>234</v>
      </c>
      <c r="F37" s="79" t="s">
        <v>56</v>
      </c>
      <c r="G37" s="78" t="s">
        <v>170</v>
      </c>
      <c r="H37" s="88">
        <v>1</v>
      </c>
    </row>
    <row r="38" spans="2:8" ht="39.950000000000003" customHeight="1" thickBot="1" x14ac:dyDescent="0.3">
      <c r="B38" s="75">
        <v>32</v>
      </c>
      <c r="C38" s="188"/>
      <c r="D38" s="186"/>
      <c r="E38" s="78" t="s">
        <v>234</v>
      </c>
      <c r="F38" s="83" t="s">
        <v>57</v>
      </c>
      <c r="G38" s="82" t="s">
        <v>169</v>
      </c>
      <c r="H38" s="89">
        <v>1</v>
      </c>
    </row>
    <row r="39" spans="2:8" ht="39.950000000000003" customHeight="1" thickBot="1" x14ac:dyDescent="0.3">
      <c r="B39" s="75">
        <v>33</v>
      </c>
      <c r="C39" s="188"/>
      <c r="D39" s="186"/>
      <c r="E39" s="78" t="s">
        <v>234</v>
      </c>
      <c r="F39" s="83" t="s">
        <v>58</v>
      </c>
      <c r="G39" s="82" t="s">
        <v>65</v>
      </c>
      <c r="H39" s="89">
        <v>1</v>
      </c>
    </row>
    <row r="40" spans="2:8" ht="39.950000000000003" customHeight="1" thickBot="1" x14ac:dyDescent="0.3">
      <c r="B40" s="75">
        <v>34</v>
      </c>
      <c r="C40" s="188"/>
      <c r="D40" s="186"/>
      <c r="E40" s="78" t="s">
        <v>234</v>
      </c>
      <c r="F40" s="83" t="s">
        <v>60</v>
      </c>
      <c r="G40" s="82" t="s">
        <v>59</v>
      </c>
      <c r="H40" s="89">
        <v>1</v>
      </c>
    </row>
    <row r="41" spans="2:8" ht="39.950000000000003" customHeight="1" thickBot="1" x14ac:dyDescent="0.3">
      <c r="B41" s="75">
        <v>35</v>
      </c>
      <c r="C41" s="188"/>
      <c r="D41" s="186"/>
      <c r="E41" s="78" t="s">
        <v>234</v>
      </c>
      <c r="F41" s="83" t="s">
        <v>61</v>
      </c>
      <c r="G41" s="82" t="s">
        <v>67</v>
      </c>
      <c r="H41" s="89">
        <v>1</v>
      </c>
    </row>
    <row r="42" spans="2:8" ht="39.950000000000003" customHeight="1" thickBot="1" x14ac:dyDescent="0.3">
      <c r="B42" s="75">
        <v>36</v>
      </c>
      <c r="C42" s="188"/>
      <c r="D42" s="186"/>
      <c r="E42" s="78" t="s">
        <v>234</v>
      </c>
      <c r="F42" s="83" t="s">
        <v>63</v>
      </c>
      <c r="G42" s="82" t="s">
        <v>171</v>
      </c>
      <c r="H42" s="89">
        <v>1</v>
      </c>
    </row>
    <row r="43" spans="2:8" ht="39.950000000000003" customHeight="1" thickBot="1" x14ac:dyDescent="0.3">
      <c r="B43" s="75">
        <v>37</v>
      </c>
      <c r="C43" s="188"/>
      <c r="D43" s="186"/>
      <c r="E43" s="78" t="s">
        <v>234</v>
      </c>
      <c r="F43" s="83" t="s">
        <v>235</v>
      </c>
      <c r="G43" s="82" t="s">
        <v>168</v>
      </c>
      <c r="H43" s="89">
        <v>1</v>
      </c>
    </row>
    <row r="44" spans="2:8" ht="39.950000000000003" customHeight="1" thickBot="1" x14ac:dyDescent="0.3">
      <c r="B44" s="75">
        <v>38</v>
      </c>
      <c r="C44" s="188"/>
      <c r="D44" s="186"/>
      <c r="E44" s="78" t="s">
        <v>98</v>
      </c>
      <c r="F44" s="83" t="s">
        <v>236</v>
      </c>
      <c r="G44" s="82" t="s">
        <v>163</v>
      </c>
      <c r="H44" s="89">
        <v>0</v>
      </c>
    </row>
    <row r="45" spans="2:8" ht="39.950000000000003" customHeight="1" thickBot="1" x14ac:dyDescent="0.3">
      <c r="B45" s="75">
        <v>39</v>
      </c>
      <c r="C45" s="188"/>
      <c r="D45" s="186" t="s">
        <v>237</v>
      </c>
      <c r="E45" s="78" t="s">
        <v>98</v>
      </c>
      <c r="F45" s="83" t="s">
        <v>68</v>
      </c>
      <c r="G45" s="82" t="s">
        <v>62</v>
      </c>
      <c r="H45" s="89">
        <v>0</v>
      </c>
    </row>
    <row r="46" spans="2:8" ht="39.950000000000003" customHeight="1" thickBot="1" x14ac:dyDescent="0.3">
      <c r="B46" s="75">
        <v>40</v>
      </c>
      <c r="C46" s="188"/>
      <c r="D46" s="186"/>
      <c r="E46" s="78" t="s">
        <v>98</v>
      </c>
      <c r="F46" s="83" t="s">
        <v>69</v>
      </c>
      <c r="G46" s="82" t="s">
        <v>64</v>
      </c>
      <c r="H46" s="89">
        <v>0</v>
      </c>
    </row>
    <row r="47" spans="2:8" ht="39.950000000000003" customHeight="1" thickBot="1" x14ac:dyDescent="0.3">
      <c r="B47" s="75">
        <v>41</v>
      </c>
      <c r="C47" s="188"/>
      <c r="D47" s="186"/>
      <c r="E47" s="78" t="s">
        <v>98</v>
      </c>
      <c r="F47" s="83" t="s">
        <v>70</v>
      </c>
      <c r="G47" s="82" t="s">
        <v>167</v>
      </c>
      <c r="H47" s="89">
        <v>0</v>
      </c>
    </row>
    <row r="48" spans="2:8" ht="39.950000000000003" customHeight="1" thickBot="1" x14ac:dyDescent="0.3">
      <c r="B48" s="75">
        <v>42</v>
      </c>
      <c r="C48" s="188"/>
      <c r="D48" s="186"/>
      <c r="E48" s="78" t="s">
        <v>98</v>
      </c>
      <c r="F48" s="83" t="s">
        <v>71</v>
      </c>
      <c r="G48" s="82" t="s">
        <v>66</v>
      </c>
      <c r="H48" s="89">
        <v>0</v>
      </c>
    </row>
    <row r="49" spans="2:8" ht="39.950000000000003" customHeight="1" thickBot="1" x14ac:dyDescent="0.3">
      <c r="B49" s="75">
        <v>43</v>
      </c>
      <c r="C49" s="188"/>
      <c r="D49" s="186"/>
      <c r="E49" s="78" t="s">
        <v>98</v>
      </c>
      <c r="F49" s="83" t="s">
        <v>166</v>
      </c>
      <c r="G49" s="82" t="s">
        <v>286</v>
      </c>
      <c r="H49" s="89">
        <v>0</v>
      </c>
    </row>
    <row r="50" spans="2:8" ht="39.950000000000003" customHeight="1" thickBot="1" x14ac:dyDescent="0.3">
      <c r="B50" s="75">
        <v>44</v>
      </c>
      <c r="C50" s="188"/>
      <c r="D50" s="186"/>
      <c r="E50" s="78" t="s">
        <v>98</v>
      </c>
      <c r="F50" s="83" t="s">
        <v>165</v>
      </c>
      <c r="G50" s="82" t="s">
        <v>287</v>
      </c>
      <c r="H50" s="89">
        <v>0</v>
      </c>
    </row>
    <row r="51" spans="2:8" ht="39.950000000000003" customHeight="1" thickBot="1" x14ac:dyDescent="0.3">
      <c r="B51" s="75">
        <v>45</v>
      </c>
      <c r="C51" s="188"/>
      <c r="D51" s="186"/>
      <c r="E51" s="78" t="s">
        <v>98</v>
      </c>
      <c r="F51" s="83" t="s">
        <v>164</v>
      </c>
      <c r="G51" s="82" t="s">
        <v>239</v>
      </c>
      <c r="H51" s="89">
        <v>0</v>
      </c>
    </row>
    <row r="52" spans="2:8" ht="39.950000000000003" customHeight="1" thickBot="1" x14ac:dyDescent="0.3">
      <c r="B52" s="75">
        <v>46</v>
      </c>
      <c r="C52" s="188"/>
      <c r="D52" s="186"/>
      <c r="E52" s="78" t="s">
        <v>98</v>
      </c>
      <c r="F52" s="83" t="s">
        <v>261</v>
      </c>
      <c r="G52" s="82" t="s">
        <v>264</v>
      </c>
      <c r="H52" s="89">
        <v>0</v>
      </c>
    </row>
    <row r="53" spans="2:8" ht="39.950000000000003" customHeight="1" thickBot="1" x14ac:dyDescent="0.3">
      <c r="B53" s="75">
        <v>47</v>
      </c>
      <c r="C53" s="188"/>
      <c r="D53" s="186" t="s">
        <v>240</v>
      </c>
      <c r="E53" s="78" t="s">
        <v>241</v>
      </c>
      <c r="F53" s="83" t="s">
        <v>52</v>
      </c>
      <c r="G53" s="82" t="s">
        <v>242</v>
      </c>
      <c r="H53" s="89">
        <v>0</v>
      </c>
    </row>
    <row r="54" spans="2:8" ht="39.950000000000003" customHeight="1" thickBot="1" x14ac:dyDescent="0.3">
      <c r="B54" s="75">
        <v>48</v>
      </c>
      <c r="C54" s="188"/>
      <c r="D54" s="186"/>
      <c r="E54" s="78" t="s">
        <v>241</v>
      </c>
      <c r="F54" s="83" t="s">
        <v>53</v>
      </c>
      <c r="G54" s="82" t="s">
        <v>243</v>
      </c>
      <c r="H54" s="89">
        <v>0</v>
      </c>
    </row>
    <row r="55" spans="2:8" ht="39.950000000000003" customHeight="1" thickBot="1" x14ac:dyDescent="0.3">
      <c r="B55" s="75">
        <v>49</v>
      </c>
      <c r="C55" s="188"/>
      <c r="D55" s="186"/>
      <c r="E55" s="78" t="s">
        <v>241</v>
      </c>
      <c r="F55" s="83" t="s">
        <v>54</v>
      </c>
      <c r="G55" s="82" t="s">
        <v>244</v>
      </c>
      <c r="H55" s="89">
        <v>0</v>
      </c>
    </row>
    <row r="56" spans="2:8" ht="39.950000000000003" customHeight="1" thickBot="1" x14ac:dyDescent="0.3">
      <c r="B56" s="75">
        <v>50</v>
      </c>
      <c r="C56" s="188"/>
      <c r="D56" s="186" t="s">
        <v>245</v>
      </c>
      <c r="E56" s="78" t="s">
        <v>238</v>
      </c>
      <c r="F56" s="83" t="s">
        <v>246</v>
      </c>
      <c r="G56" s="82" t="s">
        <v>247</v>
      </c>
      <c r="H56" s="89">
        <v>0</v>
      </c>
    </row>
    <row r="57" spans="2:8" ht="39.950000000000003" customHeight="1" thickBot="1" x14ac:dyDescent="0.3">
      <c r="B57" s="75">
        <v>51</v>
      </c>
      <c r="C57" s="188"/>
      <c r="D57" s="186"/>
      <c r="E57" s="78" t="s">
        <v>238</v>
      </c>
      <c r="F57" s="83" t="s">
        <v>248</v>
      </c>
      <c r="G57" s="82" t="s">
        <v>249</v>
      </c>
      <c r="H57" s="89">
        <v>0</v>
      </c>
    </row>
    <row r="58" spans="2:8" ht="39.950000000000003" customHeight="1" thickBot="1" x14ac:dyDescent="0.3">
      <c r="B58" s="75">
        <v>52</v>
      </c>
      <c r="C58" s="188"/>
      <c r="D58" s="186"/>
      <c r="E58" s="78" t="s">
        <v>238</v>
      </c>
      <c r="F58" s="83" t="s">
        <v>250</v>
      </c>
      <c r="G58" s="82" t="s">
        <v>251</v>
      </c>
      <c r="H58" s="89">
        <v>0</v>
      </c>
    </row>
    <row r="59" spans="2:8" ht="39.950000000000003" customHeight="1" thickBot="1" x14ac:dyDescent="0.3">
      <c r="B59" s="75">
        <v>53</v>
      </c>
      <c r="C59" s="188"/>
      <c r="D59" s="186"/>
      <c r="E59" s="78" t="s">
        <v>238</v>
      </c>
      <c r="F59" s="83" t="s">
        <v>255</v>
      </c>
      <c r="G59" s="82" t="s">
        <v>256</v>
      </c>
      <c r="H59" s="89">
        <v>0</v>
      </c>
    </row>
    <row r="60" spans="2:8" ht="39.950000000000003" customHeight="1" thickBot="1" x14ac:dyDescent="0.3">
      <c r="B60" s="75">
        <v>54</v>
      </c>
      <c r="C60" s="188"/>
      <c r="D60" s="186" t="s">
        <v>257</v>
      </c>
      <c r="E60" s="78" t="s">
        <v>252</v>
      </c>
      <c r="F60" s="83" t="s">
        <v>253</v>
      </c>
      <c r="G60" s="82" t="s">
        <v>254</v>
      </c>
      <c r="H60" s="89">
        <v>0</v>
      </c>
    </row>
    <row r="61" spans="2:8" ht="39.950000000000003" customHeight="1" thickBot="1" x14ac:dyDescent="0.3">
      <c r="B61" s="75">
        <v>55</v>
      </c>
      <c r="C61" s="189"/>
      <c r="D61" s="186"/>
      <c r="E61" s="78" t="s">
        <v>252</v>
      </c>
      <c r="F61" s="83" t="s">
        <v>299</v>
      </c>
      <c r="G61" s="82" t="s">
        <v>258</v>
      </c>
      <c r="H61" s="89">
        <v>0</v>
      </c>
    </row>
    <row r="62" spans="2:8" ht="20.100000000000001" customHeight="1" thickBot="1" x14ac:dyDescent="0.3">
      <c r="B62" s="183" t="s">
        <v>220</v>
      </c>
      <c r="C62" s="184"/>
      <c r="D62" s="195"/>
      <c r="E62" s="184"/>
      <c r="F62" s="184"/>
      <c r="G62" s="185"/>
    </row>
    <row r="63" spans="2:8" ht="39.950000000000003" customHeight="1" thickBot="1" x14ac:dyDescent="0.3">
      <c r="B63" s="75">
        <v>56</v>
      </c>
      <c r="C63" s="187" t="s">
        <v>221</v>
      </c>
      <c r="D63" s="187" t="s">
        <v>222</v>
      </c>
      <c r="E63" s="78" t="s">
        <v>72</v>
      </c>
      <c r="F63" s="79" t="s">
        <v>223</v>
      </c>
      <c r="G63" s="78" t="s">
        <v>224</v>
      </c>
    </row>
    <row r="64" spans="2:8" ht="39.950000000000003" customHeight="1" thickBot="1" x14ac:dyDescent="0.3">
      <c r="B64" s="75">
        <v>57</v>
      </c>
      <c r="C64" s="188"/>
      <c r="D64" s="188"/>
      <c r="E64" s="78" t="s">
        <v>72</v>
      </c>
      <c r="F64" s="79" t="s">
        <v>225</v>
      </c>
      <c r="G64" s="78" t="s">
        <v>226</v>
      </c>
    </row>
    <row r="65" spans="2:7" ht="39.950000000000003" customHeight="1" thickBot="1" x14ac:dyDescent="0.3">
      <c r="B65" s="75">
        <v>58</v>
      </c>
      <c r="C65" s="188"/>
      <c r="D65" s="187" t="s">
        <v>227</v>
      </c>
      <c r="E65" s="78" t="s">
        <v>228</v>
      </c>
      <c r="F65" s="79" t="s">
        <v>148</v>
      </c>
      <c r="G65" s="78" t="s">
        <v>228</v>
      </c>
    </row>
    <row r="66" spans="2:7" ht="39.950000000000003" customHeight="1" thickBot="1" x14ac:dyDescent="0.3">
      <c r="B66" s="96">
        <v>59</v>
      </c>
      <c r="C66" s="188"/>
      <c r="D66" s="188"/>
      <c r="E66" s="97" t="s">
        <v>228</v>
      </c>
      <c r="F66" s="98" t="s">
        <v>149</v>
      </c>
      <c r="G66" s="97" t="s">
        <v>229</v>
      </c>
    </row>
    <row r="67" spans="2:7" ht="20.100000000000001" customHeight="1" thickBot="1" x14ac:dyDescent="0.3">
      <c r="B67" s="196" t="s">
        <v>304</v>
      </c>
      <c r="C67" s="197"/>
      <c r="D67" s="197"/>
      <c r="E67" s="197"/>
      <c r="F67" s="197"/>
      <c r="G67" s="198"/>
    </row>
    <row r="68" spans="2:7" ht="39.950000000000003" customHeight="1" thickBot="1" x14ac:dyDescent="0.3">
      <c r="B68" s="75">
        <v>60</v>
      </c>
      <c r="C68" s="78"/>
      <c r="D68" s="78"/>
      <c r="E68" s="78" t="s">
        <v>95</v>
      </c>
      <c r="F68" s="79"/>
      <c r="G68" s="78"/>
    </row>
    <row r="69" spans="2:7" ht="39.950000000000003" customHeight="1" thickBot="1" x14ac:dyDescent="0.3">
      <c r="B69" s="75">
        <v>61</v>
      </c>
      <c r="C69" s="78"/>
      <c r="D69" s="78"/>
      <c r="E69" s="78" t="s">
        <v>105</v>
      </c>
      <c r="F69" s="79"/>
      <c r="G69" s="78"/>
    </row>
    <row r="70" spans="2:7" ht="39.950000000000003" customHeight="1" thickBot="1" x14ac:dyDescent="0.3">
      <c r="B70" s="75">
        <v>62</v>
      </c>
      <c r="C70" s="78"/>
      <c r="D70" s="78"/>
      <c r="E70" s="78" t="s">
        <v>259</v>
      </c>
      <c r="F70" s="79"/>
      <c r="G70" s="78"/>
    </row>
    <row r="71" spans="2:7" ht="39.950000000000003" customHeight="1" thickBot="1" x14ac:dyDescent="0.3">
      <c r="B71" s="75">
        <v>63</v>
      </c>
      <c r="C71" s="78"/>
      <c r="D71" s="78"/>
      <c r="E71" s="78" t="s">
        <v>260</v>
      </c>
      <c r="F71" s="79"/>
      <c r="G71" s="78"/>
    </row>
    <row r="72" spans="2:7" ht="20.100000000000001" customHeight="1" thickBot="1" x14ac:dyDescent="0.3">
      <c r="B72" s="196" t="s">
        <v>313</v>
      </c>
      <c r="C72" s="197"/>
      <c r="D72" s="197"/>
      <c r="E72" s="197"/>
      <c r="F72" s="197"/>
      <c r="G72" s="198"/>
    </row>
    <row r="73" spans="2:7" ht="39.950000000000003" customHeight="1" thickBot="1" x14ac:dyDescent="0.3">
      <c r="B73" s="75">
        <v>64</v>
      </c>
      <c r="C73" s="78"/>
      <c r="D73" s="78"/>
      <c r="E73" s="78" t="s">
        <v>311</v>
      </c>
      <c r="F73" s="79"/>
      <c r="G73" s="78"/>
    </row>
    <row r="74" spans="2:7" ht="39.950000000000003" customHeight="1" thickBot="1" x14ac:dyDescent="0.3">
      <c r="B74" s="75">
        <v>65</v>
      </c>
      <c r="C74" s="78"/>
      <c r="D74" s="78"/>
      <c r="E74" s="78" t="s">
        <v>312</v>
      </c>
      <c r="F74" s="79"/>
      <c r="G74" s="78"/>
    </row>
  </sheetData>
  <mergeCells count="24">
    <mergeCell ref="B72:G72"/>
    <mergeCell ref="B67:G67"/>
    <mergeCell ref="C63:C66"/>
    <mergeCell ref="D63:D64"/>
    <mergeCell ref="D65:D66"/>
    <mergeCell ref="B23:G23"/>
    <mergeCell ref="C24:C35"/>
    <mergeCell ref="D24:D28"/>
    <mergeCell ref="D29:D35"/>
    <mergeCell ref="B62:G62"/>
    <mergeCell ref="B36:G36"/>
    <mergeCell ref="C37:C61"/>
    <mergeCell ref="D37:D44"/>
    <mergeCell ref="D45:D52"/>
    <mergeCell ref="D53:D55"/>
    <mergeCell ref="D56:D59"/>
    <mergeCell ref="D60:D61"/>
    <mergeCell ref="B4:G4"/>
    <mergeCell ref="D5:D6"/>
    <mergeCell ref="D7:D8"/>
    <mergeCell ref="D9:D16"/>
    <mergeCell ref="C5:C22"/>
    <mergeCell ref="D21:D22"/>
    <mergeCell ref="D17:D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1156F-B6AD-8848-8749-033D1DD55D74}">
  <dimension ref="B1:AB248"/>
  <sheetViews>
    <sheetView showGridLines="0" zoomScaleNormal="100" workbookViewId="0">
      <pane ySplit="3" topLeftCell="A4" activePane="bottomLeft" state="frozen"/>
      <selection activeCell="AM323" sqref="AM323"/>
      <selection pane="bottomLeft"/>
    </sheetView>
  </sheetViews>
  <sheetFormatPr defaultColWidth="11.140625" defaultRowHeight="15" x14ac:dyDescent="0.25"/>
  <cols>
    <col min="1" max="1" width="6.28515625" style="58" customWidth="1"/>
    <col min="2" max="2" width="16.28515625" style="58" customWidth="1"/>
    <col min="3" max="3" width="11.140625" style="58"/>
    <col min="4" max="4" width="14" style="58" customWidth="1"/>
    <col min="5" max="5" width="13.28515625" style="58" customWidth="1"/>
    <col min="6" max="12" width="11.140625" style="58"/>
    <col min="13" max="13" width="14.28515625" style="58" customWidth="1"/>
    <col min="14" max="16384" width="11.140625" style="58"/>
  </cols>
  <sheetData>
    <row r="1" spans="2:28" ht="31.5" x14ac:dyDescent="0.25">
      <c r="B1" s="46" t="s">
        <v>316</v>
      </c>
    </row>
    <row r="2" spans="2:28" x14ac:dyDescent="0.25">
      <c r="B2" s="49" t="s">
        <v>108</v>
      </c>
      <c r="C2" s="49" t="s">
        <v>76</v>
      </c>
      <c r="D2" s="49" t="s">
        <v>114</v>
      </c>
      <c r="E2" s="49" t="s">
        <v>115</v>
      </c>
      <c r="F2" s="90" t="s">
        <v>362</v>
      </c>
    </row>
    <row r="3" spans="2:28" ht="18" customHeight="1" x14ac:dyDescent="0.3">
      <c r="B3" s="18" t="s">
        <v>112</v>
      </c>
    </row>
    <row r="4" spans="2:28" x14ac:dyDescent="0.25">
      <c r="B4" s="59" t="s">
        <v>321</v>
      </c>
      <c r="M4" s="59" t="s">
        <v>321</v>
      </c>
      <c r="N4" s="59"/>
      <c r="O4" s="59"/>
      <c r="P4" s="59"/>
      <c r="Q4" s="59"/>
      <c r="R4" s="59"/>
      <c r="S4" s="59"/>
      <c r="T4" s="59"/>
      <c r="U4" s="59"/>
      <c r="V4" s="59"/>
      <c r="W4" s="59"/>
      <c r="X4" s="59"/>
      <c r="Y4" s="59"/>
    </row>
    <row r="5" spans="2:28" x14ac:dyDescent="0.25">
      <c r="M5" s="62"/>
      <c r="N5" s="107">
        <v>2019</v>
      </c>
      <c r="O5" s="107">
        <v>2020</v>
      </c>
      <c r="P5" s="107">
        <v>2021</v>
      </c>
      <c r="Q5" s="107">
        <v>2022</v>
      </c>
      <c r="R5" s="107">
        <v>2023</v>
      </c>
      <c r="S5" s="107">
        <v>2024</v>
      </c>
      <c r="T5" s="107">
        <v>2025</v>
      </c>
      <c r="U5" s="107">
        <v>2026</v>
      </c>
      <c r="V5" s="107">
        <v>2027</v>
      </c>
      <c r="W5" s="107">
        <v>2028</v>
      </c>
      <c r="X5" s="107">
        <v>2029</v>
      </c>
      <c r="Y5" s="107">
        <v>2030</v>
      </c>
      <c r="AA5" s="58" t="s">
        <v>25</v>
      </c>
    </row>
    <row r="6" spans="2:28" x14ac:dyDescent="0.25">
      <c r="M6" s="15" t="s">
        <v>2</v>
      </c>
      <c r="N6" s="108">
        <v>0</v>
      </c>
      <c r="O6" s="108">
        <v>0</v>
      </c>
      <c r="P6" s="108">
        <v>0</v>
      </c>
      <c r="Q6" s="108">
        <v>0</v>
      </c>
      <c r="R6" s="108">
        <v>0</v>
      </c>
      <c r="S6" s="108">
        <v>0</v>
      </c>
      <c r="T6" s="108">
        <v>0</v>
      </c>
      <c r="U6" s="108">
        <v>0</v>
      </c>
      <c r="V6" s="108">
        <v>0</v>
      </c>
      <c r="W6" s="108">
        <v>0</v>
      </c>
      <c r="X6" s="108">
        <v>0</v>
      </c>
      <c r="Y6" s="108">
        <v>0</v>
      </c>
      <c r="AA6" s="58" t="s">
        <v>401</v>
      </c>
    </row>
    <row r="7" spans="2:28" x14ac:dyDescent="0.25">
      <c r="M7" s="16" t="s">
        <v>3</v>
      </c>
      <c r="N7" s="109">
        <v>0</v>
      </c>
      <c r="O7" s="109">
        <v>0</v>
      </c>
      <c r="P7" s="109">
        <v>0</v>
      </c>
      <c r="Q7" s="109">
        <v>0</v>
      </c>
      <c r="R7" s="109">
        <v>0</v>
      </c>
      <c r="S7" s="109">
        <v>0</v>
      </c>
      <c r="T7" s="109">
        <v>0</v>
      </c>
      <c r="U7" s="109">
        <v>0</v>
      </c>
      <c r="V7" s="109">
        <v>0</v>
      </c>
      <c r="W7" s="109">
        <v>0</v>
      </c>
      <c r="X7" s="109">
        <v>0</v>
      </c>
      <c r="Y7" s="109">
        <v>0</v>
      </c>
      <c r="AA7" s="58" t="s">
        <v>176</v>
      </c>
    </row>
    <row r="8" spans="2:28" x14ac:dyDescent="0.25">
      <c r="M8" s="16" t="s">
        <v>4</v>
      </c>
      <c r="N8" s="110">
        <v>0</v>
      </c>
      <c r="O8" s="110">
        <v>0</v>
      </c>
      <c r="P8" s="110">
        <v>0</v>
      </c>
      <c r="Q8" s="110">
        <v>0</v>
      </c>
      <c r="R8" s="110">
        <v>0</v>
      </c>
      <c r="S8" s="110">
        <v>0</v>
      </c>
      <c r="T8" s="110">
        <v>0</v>
      </c>
      <c r="U8" s="110">
        <v>0</v>
      </c>
      <c r="V8" s="110">
        <v>0</v>
      </c>
      <c r="W8" s="110">
        <v>0</v>
      </c>
      <c r="X8" s="110">
        <v>0</v>
      </c>
      <c r="Y8" s="110">
        <v>0</v>
      </c>
    </row>
    <row r="9" spans="2:28" x14ac:dyDescent="0.25">
      <c r="M9" s="16" t="s">
        <v>5</v>
      </c>
      <c r="N9" s="109">
        <v>0</v>
      </c>
      <c r="O9" s="109">
        <v>0</v>
      </c>
      <c r="P9" s="109">
        <v>0</v>
      </c>
      <c r="Q9" s="109">
        <v>0</v>
      </c>
      <c r="R9" s="109">
        <v>0</v>
      </c>
      <c r="S9" s="109">
        <v>0</v>
      </c>
      <c r="T9" s="109">
        <v>0</v>
      </c>
      <c r="U9" s="109">
        <v>0</v>
      </c>
      <c r="V9" s="109">
        <v>0</v>
      </c>
      <c r="W9" s="109">
        <v>0</v>
      </c>
      <c r="X9" s="109">
        <v>0</v>
      </c>
      <c r="Y9" s="109">
        <v>0</v>
      </c>
    </row>
    <row r="10" spans="2:28" x14ac:dyDescent="0.25">
      <c r="M10" s="16" t="s">
        <v>6</v>
      </c>
      <c r="N10" s="109">
        <v>0.21999999999999997</v>
      </c>
      <c r="O10" s="109">
        <v>0.19999999999999996</v>
      </c>
      <c r="P10" s="109">
        <v>0.17999999999999994</v>
      </c>
      <c r="Q10" s="109">
        <v>0.15999999999999992</v>
      </c>
      <c r="R10" s="109">
        <v>0.1399999999999999</v>
      </c>
      <c r="S10" s="109">
        <v>0.11999999999999988</v>
      </c>
      <c r="T10" s="109">
        <v>9.9999999999999978E-2</v>
      </c>
      <c r="U10" s="109">
        <v>7.9999999999999988E-2</v>
      </c>
      <c r="V10" s="109">
        <v>5.9999999999999991E-2</v>
      </c>
      <c r="W10" s="109">
        <v>3.9999999999999994E-2</v>
      </c>
      <c r="X10" s="109">
        <v>1.9999999999999997E-2</v>
      </c>
      <c r="Y10" s="109">
        <v>0</v>
      </c>
    </row>
    <row r="11" spans="2:28" x14ac:dyDescent="0.25">
      <c r="M11" s="16" t="s">
        <v>7</v>
      </c>
      <c r="N11" s="109">
        <v>0</v>
      </c>
      <c r="O11" s="109">
        <v>0</v>
      </c>
      <c r="P11" s="109">
        <v>0</v>
      </c>
      <c r="Q11" s="109">
        <v>0</v>
      </c>
      <c r="R11" s="109">
        <v>0</v>
      </c>
      <c r="S11" s="109">
        <v>0</v>
      </c>
      <c r="T11" s="109">
        <v>0</v>
      </c>
      <c r="U11" s="109">
        <v>0</v>
      </c>
      <c r="V11" s="109">
        <v>0</v>
      </c>
      <c r="W11" s="109">
        <v>0</v>
      </c>
      <c r="X11" s="109">
        <v>0</v>
      </c>
      <c r="Y11" s="109">
        <v>0</v>
      </c>
    </row>
    <row r="12" spans="2:28" x14ac:dyDescent="0.25">
      <c r="M12" s="16" t="s">
        <v>8</v>
      </c>
      <c r="N12" s="109">
        <v>0.78</v>
      </c>
      <c r="O12" s="109">
        <v>0.8</v>
      </c>
      <c r="P12" s="109">
        <v>0.81</v>
      </c>
      <c r="Q12" s="109">
        <v>0.82000000000000006</v>
      </c>
      <c r="R12" s="109">
        <v>0.83000000000000007</v>
      </c>
      <c r="S12" s="109">
        <v>0.84000000000000008</v>
      </c>
      <c r="T12" s="109">
        <v>0.85</v>
      </c>
      <c r="U12" s="109">
        <v>0.86</v>
      </c>
      <c r="V12" s="109">
        <v>0.87000000000000011</v>
      </c>
      <c r="W12" s="109">
        <v>0.88</v>
      </c>
      <c r="X12" s="109">
        <v>0.89</v>
      </c>
      <c r="Y12" s="109">
        <v>0.9</v>
      </c>
    </row>
    <row r="13" spans="2:28" x14ac:dyDescent="0.25">
      <c r="M13" s="16" t="s">
        <v>9</v>
      </c>
      <c r="N13" s="109">
        <v>0</v>
      </c>
      <c r="O13" s="109">
        <v>0</v>
      </c>
      <c r="P13" s="109">
        <v>0</v>
      </c>
      <c r="Q13" s="109">
        <v>0</v>
      </c>
      <c r="R13" s="109">
        <v>0</v>
      </c>
      <c r="S13" s="109">
        <v>0</v>
      </c>
      <c r="T13" s="109">
        <v>0</v>
      </c>
      <c r="U13" s="109">
        <v>0</v>
      </c>
      <c r="V13" s="109">
        <v>0</v>
      </c>
      <c r="W13" s="109">
        <v>0</v>
      </c>
      <c r="X13" s="109">
        <v>0</v>
      </c>
      <c r="Y13" s="109">
        <v>0</v>
      </c>
      <c r="AB13" s="158"/>
    </row>
    <row r="14" spans="2:28" x14ac:dyDescent="0.25">
      <c r="M14" s="16" t="s">
        <v>10</v>
      </c>
      <c r="N14" s="109">
        <v>0</v>
      </c>
      <c r="O14" s="109">
        <v>0</v>
      </c>
      <c r="P14" s="109">
        <v>0</v>
      </c>
      <c r="Q14" s="109">
        <v>0</v>
      </c>
      <c r="R14" s="109">
        <v>0</v>
      </c>
      <c r="S14" s="109">
        <v>0</v>
      </c>
      <c r="T14" s="109">
        <v>0</v>
      </c>
      <c r="U14" s="109">
        <v>0</v>
      </c>
      <c r="V14" s="109">
        <v>0</v>
      </c>
      <c r="W14" s="109">
        <v>0</v>
      </c>
      <c r="X14" s="109">
        <v>0</v>
      </c>
      <c r="Y14" s="109">
        <v>0</v>
      </c>
      <c r="AB14" s="159"/>
    </row>
    <row r="15" spans="2:28" x14ac:dyDescent="0.25">
      <c r="M15" s="16" t="s">
        <v>11</v>
      </c>
      <c r="N15" s="109">
        <v>0</v>
      </c>
      <c r="O15" s="109">
        <v>0</v>
      </c>
      <c r="P15" s="109">
        <v>0</v>
      </c>
      <c r="Q15" s="109">
        <v>0</v>
      </c>
      <c r="R15" s="109">
        <v>0</v>
      </c>
      <c r="S15" s="109">
        <v>0</v>
      </c>
      <c r="T15" s="109">
        <v>0</v>
      </c>
      <c r="U15" s="109">
        <v>0</v>
      </c>
      <c r="V15" s="109">
        <v>0</v>
      </c>
      <c r="W15" s="109">
        <v>0</v>
      </c>
      <c r="X15" s="109">
        <v>0</v>
      </c>
      <c r="Y15" s="109">
        <v>0</v>
      </c>
    </row>
    <row r="16" spans="2:28" x14ac:dyDescent="0.25">
      <c r="M16" s="16" t="s">
        <v>12</v>
      </c>
      <c r="N16" s="110">
        <v>0</v>
      </c>
      <c r="O16" s="110">
        <v>0</v>
      </c>
      <c r="P16" s="110">
        <v>0</v>
      </c>
      <c r="Q16" s="110">
        <v>0</v>
      </c>
      <c r="R16" s="110">
        <v>0</v>
      </c>
      <c r="S16" s="110">
        <v>0</v>
      </c>
      <c r="T16" s="109">
        <v>0</v>
      </c>
      <c r="U16" s="109">
        <v>0</v>
      </c>
      <c r="V16" s="109">
        <v>0</v>
      </c>
      <c r="W16" s="109">
        <v>0</v>
      </c>
      <c r="X16" s="109">
        <v>0</v>
      </c>
      <c r="Y16" s="109">
        <v>0</v>
      </c>
    </row>
    <row r="17" spans="2:25" x14ac:dyDescent="0.25">
      <c r="M17" s="16" t="s">
        <v>13</v>
      </c>
      <c r="N17" s="111">
        <v>0</v>
      </c>
      <c r="O17" s="111">
        <v>0</v>
      </c>
      <c r="P17" s="111">
        <v>0.01</v>
      </c>
      <c r="Q17" s="111">
        <v>0.02</v>
      </c>
      <c r="R17" s="111">
        <v>0.03</v>
      </c>
      <c r="S17" s="111">
        <v>0.04</v>
      </c>
      <c r="T17" s="111">
        <v>0.05</v>
      </c>
      <c r="U17" s="111">
        <v>6.0000000000000005E-2</v>
      </c>
      <c r="V17" s="111">
        <v>7.0000000000000007E-2</v>
      </c>
      <c r="W17" s="111">
        <v>0.08</v>
      </c>
      <c r="X17" s="111">
        <v>0.09</v>
      </c>
      <c r="Y17" s="111">
        <v>0.1</v>
      </c>
    </row>
    <row r="18" spans="2:25" x14ac:dyDescent="0.25">
      <c r="M18" s="16" t="s">
        <v>14</v>
      </c>
      <c r="N18" s="110">
        <v>0</v>
      </c>
      <c r="O18" s="110">
        <v>0</v>
      </c>
      <c r="P18" s="110">
        <v>0</v>
      </c>
      <c r="Q18" s="110">
        <v>0</v>
      </c>
      <c r="R18" s="110">
        <v>0</v>
      </c>
      <c r="S18" s="110">
        <v>0</v>
      </c>
      <c r="T18" s="110">
        <v>0</v>
      </c>
      <c r="U18" s="110">
        <v>0</v>
      </c>
      <c r="V18" s="110">
        <v>0</v>
      </c>
      <c r="W18" s="110">
        <v>0</v>
      </c>
      <c r="X18" s="110">
        <v>0</v>
      </c>
      <c r="Y18" s="110">
        <v>0</v>
      </c>
    </row>
    <row r="19" spans="2:25" x14ac:dyDescent="0.25">
      <c r="M19" s="16" t="s">
        <v>15</v>
      </c>
      <c r="N19" s="112">
        <v>0</v>
      </c>
      <c r="O19" s="112">
        <v>0</v>
      </c>
      <c r="P19" s="112">
        <v>0</v>
      </c>
      <c r="Q19" s="112">
        <v>0</v>
      </c>
      <c r="R19" s="112">
        <v>0</v>
      </c>
      <c r="S19" s="112">
        <v>0</v>
      </c>
      <c r="T19" s="112">
        <v>0</v>
      </c>
      <c r="U19" s="112">
        <v>0</v>
      </c>
      <c r="V19" s="112">
        <v>0</v>
      </c>
      <c r="W19" s="112">
        <v>0</v>
      </c>
      <c r="X19" s="112">
        <v>0</v>
      </c>
      <c r="Y19" s="112">
        <v>0</v>
      </c>
    </row>
    <row r="20" spans="2:25" x14ac:dyDescent="0.25">
      <c r="M20" s="42" t="s">
        <v>0</v>
      </c>
      <c r="N20" s="113">
        <v>1</v>
      </c>
      <c r="O20" s="113">
        <v>1</v>
      </c>
      <c r="P20" s="113">
        <v>1</v>
      </c>
      <c r="Q20" s="113">
        <v>1</v>
      </c>
      <c r="R20" s="113">
        <v>1</v>
      </c>
      <c r="S20" s="113">
        <v>1</v>
      </c>
      <c r="T20" s="113">
        <v>1</v>
      </c>
      <c r="U20" s="113">
        <v>1</v>
      </c>
      <c r="V20" s="113">
        <v>1</v>
      </c>
      <c r="W20" s="113">
        <v>1</v>
      </c>
      <c r="X20" s="113">
        <v>1</v>
      </c>
      <c r="Y20" s="113">
        <v>1</v>
      </c>
    </row>
    <row r="21" spans="2:25" x14ac:dyDescent="0.25">
      <c r="M21" s="59"/>
      <c r="N21" s="59"/>
      <c r="O21" s="59"/>
      <c r="P21" s="59"/>
      <c r="Q21" s="59"/>
      <c r="R21" s="59"/>
      <c r="S21" s="59"/>
      <c r="T21" s="59"/>
      <c r="U21" s="59"/>
      <c r="V21" s="59"/>
      <c r="W21" s="59"/>
      <c r="X21" s="59"/>
      <c r="Y21" s="59"/>
    </row>
    <row r="22" spans="2:25" x14ac:dyDescent="0.25">
      <c r="M22" s="59"/>
      <c r="N22" s="59"/>
      <c r="O22" s="59"/>
      <c r="P22" s="59"/>
      <c r="Q22" s="59"/>
      <c r="R22" s="59"/>
      <c r="S22" s="59"/>
      <c r="T22" s="59"/>
      <c r="U22" s="59"/>
      <c r="V22" s="59"/>
      <c r="W22" s="59"/>
      <c r="X22" s="59"/>
      <c r="Y22" s="59"/>
    </row>
    <row r="23" spans="2:25" x14ac:dyDescent="0.25">
      <c r="B23" s="59" t="s">
        <v>320</v>
      </c>
      <c r="M23" s="59" t="s">
        <v>320</v>
      </c>
      <c r="N23" s="59"/>
      <c r="O23" s="59"/>
      <c r="P23" s="59"/>
      <c r="Q23" s="59"/>
      <c r="R23" s="59"/>
      <c r="S23" s="59"/>
      <c r="T23" s="59"/>
      <c r="U23" s="59"/>
      <c r="V23" s="59"/>
      <c r="W23" s="59"/>
      <c r="X23" s="59"/>
      <c r="Y23" s="59"/>
    </row>
    <row r="24" spans="2:25" x14ac:dyDescent="0.25">
      <c r="M24" s="62" t="s">
        <v>46</v>
      </c>
      <c r="N24" s="107">
        <v>2019</v>
      </c>
      <c r="O24" s="107">
        <v>2020</v>
      </c>
      <c r="P24" s="107">
        <v>2021</v>
      </c>
      <c r="Q24" s="107">
        <v>2022</v>
      </c>
      <c r="R24" s="107">
        <v>2023</v>
      </c>
      <c r="S24" s="107">
        <v>2024</v>
      </c>
      <c r="T24" s="107">
        <v>2025</v>
      </c>
      <c r="U24" s="107">
        <v>2026</v>
      </c>
      <c r="V24" s="107">
        <v>2027</v>
      </c>
      <c r="W24" s="107">
        <v>2028</v>
      </c>
      <c r="X24" s="107">
        <v>2029</v>
      </c>
      <c r="Y24" s="107">
        <v>2030</v>
      </c>
    </row>
    <row r="25" spans="2:25" x14ac:dyDescent="0.25">
      <c r="M25" s="15" t="s">
        <v>2</v>
      </c>
      <c r="N25" s="108">
        <v>0</v>
      </c>
      <c r="O25" s="108">
        <v>0</v>
      </c>
      <c r="P25" s="108">
        <v>0</v>
      </c>
      <c r="Q25" s="108">
        <v>0</v>
      </c>
      <c r="R25" s="108">
        <v>0</v>
      </c>
      <c r="S25" s="108">
        <v>0</v>
      </c>
      <c r="T25" s="108">
        <v>0</v>
      </c>
      <c r="U25" s="108">
        <v>0</v>
      </c>
      <c r="V25" s="108">
        <v>0</v>
      </c>
      <c r="W25" s="108">
        <v>0</v>
      </c>
      <c r="X25" s="108">
        <v>0</v>
      </c>
      <c r="Y25" s="108">
        <v>0</v>
      </c>
    </row>
    <row r="26" spans="2:25" x14ac:dyDescent="0.25">
      <c r="M26" s="16" t="s">
        <v>3</v>
      </c>
      <c r="N26" s="109">
        <v>0</v>
      </c>
      <c r="O26" s="109">
        <v>0</v>
      </c>
      <c r="P26" s="109">
        <v>0</v>
      </c>
      <c r="Q26" s="109">
        <v>0</v>
      </c>
      <c r="R26" s="109">
        <v>0</v>
      </c>
      <c r="S26" s="109">
        <v>0</v>
      </c>
      <c r="T26" s="109">
        <v>0</v>
      </c>
      <c r="U26" s="109">
        <v>0</v>
      </c>
      <c r="V26" s="109">
        <v>0</v>
      </c>
      <c r="W26" s="109">
        <v>0</v>
      </c>
      <c r="X26" s="109">
        <v>0</v>
      </c>
      <c r="Y26" s="109">
        <v>0</v>
      </c>
    </row>
    <row r="27" spans="2:25" x14ac:dyDescent="0.25">
      <c r="M27" s="16" t="s">
        <v>4</v>
      </c>
      <c r="N27" s="110">
        <v>0</v>
      </c>
      <c r="O27" s="110">
        <v>0</v>
      </c>
      <c r="P27" s="110">
        <v>0</v>
      </c>
      <c r="Q27" s="110">
        <v>0</v>
      </c>
      <c r="R27" s="110">
        <v>0</v>
      </c>
      <c r="S27" s="110">
        <v>0</v>
      </c>
      <c r="T27" s="110">
        <v>0</v>
      </c>
      <c r="U27" s="110">
        <v>0</v>
      </c>
      <c r="V27" s="110">
        <v>0</v>
      </c>
      <c r="W27" s="110">
        <v>0</v>
      </c>
      <c r="X27" s="110">
        <v>0</v>
      </c>
      <c r="Y27" s="110">
        <v>0</v>
      </c>
    </row>
    <row r="28" spans="2:25" x14ac:dyDescent="0.25">
      <c r="M28" s="16" t="s">
        <v>5</v>
      </c>
      <c r="N28" s="109">
        <v>0</v>
      </c>
      <c r="O28" s="109">
        <v>0</v>
      </c>
      <c r="P28" s="109">
        <v>0</v>
      </c>
      <c r="Q28" s="109">
        <v>0</v>
      </c>
      <c r="R28" s="109">
        <v>0</v>
      </c>
      <c r="S28" s="109">
        <v>0</v>
      </c>
      <c r="T28" s="109">
        <v>0</v>
      </c>
      <c r="U28" s="109">
        <v>0</v>
      </c>
      <c r="V28" s="109">
        <v>0</v>
      </c>
      <c r="W28" s="109">
        <v>0</v>
      </c>
      <c r="X28" s="109">
        <v>0</v>
      </c>
      <c r="Y28" s="109">
        <v>0</v>
      </c>
    </row>
    <row r="29" spans="2:25" x14ac:dyDescent="0.25">
      <c r="M29" s="16" t="s">
        <v>6</v>
      </c>
      <c r="N29" s="109">
        <v>0.27100000000000002</v>
      </c>
      <c r="O29" s="109">
        <v>0.14900000000000002</v>
      </c>
      <c r="P29" s="109">
        <v>0.12319999999999998</v>
      </c>
      <c r="Q29" s="109">
        <v>9.7399999999999931E-2</v>
      </c>
      <c r="R29" s="109">
        <v>7.1599999999999997E-2</v>
      </c>
      <c r="S29" s="109">
        <v>4.5799999999999952E-2</v>
      </c>
      <c r="T29" s="109">
        <v>2.0000000000000018E-2</v>
      </c>
      <c r="U29" s="109">
        <v>1.6000000000000014E-2</v>
      </c>
      <c r="V29" s="109">
        <v>1.2000000000000011E-2</v>
      </c>
      <c r="W29" s="109">
        <v>8.0000000000000071E-3</v>
      </c>
      <c r="X29" s="109">
        <v>4.0000000000000036E-3</v>
      </c>
      <c r="Y29" s="109">
        <v>0</v>
      </c>
    </row>
    <row r="30" spans="2:25" x14ac:dyDescent="0.25">
      <c r="M30" s="16" t="s">
        <v>7</v>
      </c>
      <c r="N30" s="109">
        <v>0</v>
      </c>
      <c r="O30" s="109">
        <v>0</v>
      </c>
      <c r="P30" s="109">
        <v>0</v>
      </c>
      <c r="Q30" s="109">
        <v>0</v>
      </c>
      <c r="R30" s="109">
        <v>0</v>
      </c>
      <c r="S30" s="109">
        <v>0</v>
      </c>
      <c r="T30" s="109">
        <v>0</v>
      </c>
      <c r="U30" s="109">
        <v>0</v>
      </c>
      <c r="V30" s="109">
        <v>0</v>
      </c>
      <c r="W30" s="109">
        <v>0</v>
      </c>
      <c r="X30" s="109">
        <v>0</v>
      </c>
      <c r="Y30" s="109">
        <v>0</v>
      </c>
    </row>
    <row r="31" spans="2:25" x14ac:dyDescent="0.25">
      <c r="M31" s="16" t="s">
        <v>8</v>
      </c>
      <c r="N31" s="109">
        <v>0.72899999999999998</v>
      </c>
      <c r="O31" s="109">
        <v>0.85</v>
      </c>
      <c r="P31" s="109">
        <v>0.87</v>
      </c>
      <c r="Q31" s="109">
        <v>0.89</v>
      </c>
      <c r="R31" s="109">
        <v>0.91</v>
      </c>
      <c r="S31" s="109">
        <v>0.93</v>
      </c>
      <c r="T31" s="109">
        <v>0.95</v>
      </c>
      <c r="U31" s="109">
        <v>0.95</v>
      </c>
      <c r="V31" s="109">
        <v>0.95</v>
      </c>
      <c r="W31" s="109">
        <v>0.95</v>
      </c>
      <c r="X31" s="109">
        <v>0.95</v>
      </c>
      <c r="Y31" s="109">
        <v>0.95</v>
      </c>
    </row>
    <row r="32" spans="2:25" x14ac:dyDescent="0.25">
      <c r="M32" s="16" t="s">
        <v>9</v>
      </c>
      <c r="N32" s="109">
        <v>0</v>
      </c>
      <c r="O32" s="109">
        <v>0</v>
      </c>
      <c r="P32" s="109">
        <v>0</v>
      </c>
      <c r="Q32" s="109">
        <v>0</v>
      </c>
      <c r="R32" s="109">
        <v>0</v>
      </c>
      <c r="S32" s="109">
        <v>0</v>
      </c>
      <c r="T32" s="109">
        <v>0</v>
      </c>
      <c r="U32" s="109">
        <v>0</v>
      </c>
      <c r="V32" s="109">
        <v>0</v>
      </c>
      <c r="W32" s="109">
        <v>0</v>
      </c>
      <c r="X32" s="109">
        <v>0</v>
      </c>
      <c r="Y32" s="109">
        <v>0</v>
      </c>
    </row>
    <row r="33" spans="2:25" x14ac:dyDescent="0.25">
      <c r="M33" s="16" t="s">
        <v>10</v>
      </c>
      <c r="N33" s="109">
        <v>0</v>
      </c>
      <c r="O33" s="109">
        <v>0</v>
      </c>
      <c r="P33" s="109">
        <v>0</v>
      </c>
      <c r="Q33" s="109">
        <v>0</v>
      </c>
      <c r="R33" s="109">
        <v>0</v>
      </c>
      <c r="S33" s="109">
        <v>0</v>
      </c>
      <c r="T33" s="109">
        <v>0</v>
      </c>
      <c r="U33" s="109">
        <v>0</v>
      </c>
      <c r="V33" s="109">
        <v>0</v>
      </c>
      <c r="W33" s="109">
        <v>0</v>
      </c>
      <c r="X33" s="109">
        <v>0</v>
      </c>
      <c r="Y33" s="109">
        <v>0</v>
      </c>
    </row>
    <row r="34" spans="2:25" x14ac:dyDescent="0.25">
      <c r="M34" s="16" t="s">
        <v>11</v>
      </c>
      <c r="N34" s="109">
        <v>0</v>
      </c>
      <c r="O34" s="109">
        <v>0</v>
      </c>
      <c r="P34" s="109">
        <v>3.0000000000000001E-3</v>
      </c>
      <c r="Q34" s="109">
        <v>6.0000000000000001E-3</v>
      </c>
      <c r="R34" s="109">
        <v>9.0000000000000011E-3</v>
      </c>
      <c r="S34" s="109">
        <v>1.2E-2</v>
      </c>
      <c r="T34" s="109">
        <v>1.4999999999999999E-2</v>
      </c>
      <c r="U34" s="109">
        <v>1.7000000000000001E-2</v>
      </c>
      <c r="V34" s="109">
        <v>1.9000000000000003E-2</v>
      </c>
      <c r="W34" s="109">
        <v>2.1000000000000005E-2</v>
      </c>
      <c r="X34" s="109">
        <v>2.3000000000000007E-2</v>
      </c>
      <c r="Y34" s="109">
        <v>2.5000000000000001E-2</v>
      </c>
    </row>
    <row r="35" spans="2:25" x14ac:dyDescent="0.25">
      <c r="M35" s="16" t="s">
        <v>12</v>
      </c>
      <c r="N35" s="110">
        <v>0</v>
      </c>
      <c r="O35" s="110">
        <v>0</v>
      </c>
      <c r="P35" s="110">
        <v>0</v>
      </c>
      <c r="Q35" s="110">
        <v>0</v>
      </c>
      <c r="R35" s="110">
        <v>0</v>
      </c>
      <c r="S35" s="110">
        <v>0</v>
      </c>
      <c r="T35" s="109">
        <v>0</v>
      </c>
      <c r="U35" s="109">
        <v>0</v>
      </c>
      <c r="V35" s="109">
        <v>0</v>
      </c>
      <c r="W35" s="109">
        <v>0</v>
      </c>
      <c r="X35" s="109">
        <v>0</v>
      </c>
      <c r="Y35" s="109">
        <v>0</v>
      </c>
    </row>
    <row r="36" spans="2:25" x14ac:dyDescent="0.25">
      <c r="M36" s="16" t="s">
        <v>13</v>
      </c>
      <c r="N36" s="111">
        <v>0</v>
      </c>
      <c r="O36" s="111">
        <v>1E-3</v>
      </c>
      <c r="P36" s="111">
        <v>3.7999999999999996E-3</v>
      </c>
      <c r="Q36" s="111">
        <v>6.5999999999999991E-3</v>
      </c>
      <c r="R36" s="111">
        <v>9.3999999999999986E-3</v>
      </c>
      <c r="S36" s="111">
        <v>1.2199999999999999E-2</v>
      </c>
      <c r="T36" s="111">
        <v>1.4999999999999999E-2</v>
      </c>
      <c r="U36" s="111">
        <v>1.7000000000000001E-2</v>
      </c>
      <c r="V36" s="111">
        <v>1.9000000000000003E-2</v>
      </c>
      <c r="W36" s="111">
        <v>2.1000000000000005E-2</v>
      </c>
      <c r="X36" s="111">
        <v>2.3000000000000007E-2</v>
      </c>
      <c r="Y36" s="111">
        <v>2.5000000000000001E-2</v>
      </c>
    </row>
    <row r="37" spans="2:25" x14ac:dyDescent="0.25">
      <c r="M37" s="16" t="s">
        <v>14</v>
      </c>
      <c r="N37" s="110">
        <v>0</v>
      </c>
      <c r="O37" s="110">
        <v>0</v>
      </c>
      <c r="P37" s="110">
        <v>0</v>
      </c>
      <c r="Q37" s="110">
        <v>0</v>
      </c>
      <c r="R37" s="110">
        <v>0</v>
      </c>
      <c r="S37" s="110">
        <v>0</v>
      </c>
      <c r="T37" s="110">
        <v>0</v>
      </c>
      <c r="U37" s="110">
        <v>0</v>
      </c>
      <c r="V37" s="110">
        <v>0</v>
      </c>
      <c r="W37" s="110">
        <v>0</v>
      </c>
      <c r="X37" s="110">
        <v>0</v>
      </c>
      <c r="Y37" s="110">
        <v>0</v>
      </c>
    </row>
    <row r="38" spans="2:25" x14ac:dyDescent="0.25">
      <c r="M38" s="16" t="s">
        <v>15</v>
      </c>
      <c r="N38" s="112">
        <v>0</v>
      </c>
      <c r="O38" s="112">
        <v>0</v>
      </c>
      <c r="P38" s="112">
        <v>0</v>
      </c>
      <c r="Q38" s="112">
        <v>0</v>
      </c>
      <c r="R38" s="112">
        <v>0</v>
      </c>
      <c r="S38" s="112">
        <v>0</v>
      </c>
      <c r="T38" s="112">
        <v>0</v>
      </c>
      <c r="U38" s="112">
        <v>0</v>
      </c>
      <c r="V38" s="112">
        <v>0</v>
      </c>
      <c r="W38" s="112">
        <v>0</v>
      </c>
      <c r="X38" s="112">
        <v>0</v>
      </c>
      <c r="Y38" s="112">
        <v>0</v>
      </c>
    </row>
    <row r="39" spans="2:25" x14ac:dyDescent="0.25">
      <c r="M39" s="42" t="s">
        <v>0</v>
      </c>
      <c r="N39" s="113">
        <v>1</v>
      </c>
      <c r="O39" s="113">
        <v>1</v>
      </c>
      <c r="P39" s="113">
        <v>1</v>
      </c>
      <c r="Q39" s="113">
        <v>1</v>
      </c>
      <c r="R39" s="113">
        <v>1</v>
      </c>
      <c r="S39" s="113">
        <v>1</v>
      </c>
      <c r="T39" s="113">
        <v>1</v>
      </c>
      <c r="U39" s="113">
        <v>1</v>
      </c>
      <c r="V39" s="113">
        <v>1</v>
      </c>
      <c r="W39" s="113">
        <v>1</v>
      </c>
      <c r="X39" s="113">
        <v>1</v>
      </c>
      <c r="Y39" s="113">
        <v>1</v>
      </c>
    </row>
    <row r="40" spans="2:25" x14ac:dyDescent="0.25">
      <c r="M40" s="59"/>
      <c r="N40" s="59"/>
      <c r="O40" s="59"/>
      <c r="P40" s="59"/>
      <c r="Q40" s="59"/>
      <c r="R40" s="59"/>
      <c r="S40" s="59"/>
      <c r="T40" s="59"/>
      <c r="U40" s="59"/>
      <c r="V40" s="59"/>
      <c r="W40" s="59"/>
      <c r="X40" s="59"/>
      <c r="Y40" s="59"/>
    </row>
    <row r="41" spans="2:25" x14ac:dyDescent="0.25">
      <c r="M41" s="59"/>
      <c r="N41" s="59"/>
      <c r="O41" s="59"/>
      <c r="P41" s="59"/>
      <c r="Q41" s="59"/>
      <c r="R41" s="59"/>
      <c r="S41" s="59"/>
      <c r="T41" s="59"/>
      <c r="U41" s="59"/>
      <c r="V41" s="59"/>
      <c r="W41" s="59"/>
      <c r="X41" s="59"/>
      <c r="Y41" s="59"/>
    </row>
    <row r="42" spans="2:25" x14ac:dyDescent="0.25">
      <c r="B42" s="59" t="s">
        <v>319</v>
      </c>
      <c r="M42" s="59" t="s">
        <v>319</v>
      </c>
      <c r="N42" s="59"/>
      <c r="O42" s="59"/>
      <c r="P42" s="59"/>
      <c r="Q42" s="59"/>
      <c r="R42" s="59"/>
      <c r="S42" s="59"/>
      <c r="T42" s="59"/>
      <c r="U42" s="59"/>
      <c r="V42" s="59"/>
      <c r="W42" s="59"/>
      <c r="X42" s="59"/>
      <c r="Y42" s="59"/>
    </row>
    <row r="43" spans="2:25" x14ac:dyDescent="0.25">
      <c r="M43" s="62" t="s">
        <v>46</v>
      </c>
      <c r="N43" s="107">
        <v>2019</v>
      </c>
      <c r="O43" s="107">
        <v>2020</v>
      </c>
      <c r="P43" s="107">
        <v>2021</v>
      </c>
      <c r="Q43" s="107">
        <v>2022</v>
      </c>
      <c r="R43" s="107">
        <v>2023</v>
      </c>
      <c r="S43" s="107">
        <v>2024</v>
      </c>
      <c r="T43" s="107">
        <v>2025</v>
      </c>
      <c r="U43" s="107">
        <v>2026</v>
      </c>
      <c r="V43" s="107">
        <v>2027</v>
      </c>
      <c r="W43" s="107">
        <v>2028</v>
      </c>
      <c r="X43" s="107">
        <v>2029</v>
      </c>
      <c r="Y43" s="107">
        <v>2030</v>
      </c>
    </row>
    <row r="44" spans="2:25" x14ac:dyDescent="0.25">
      <c r="M44" s="15" t="s">
        <v>2</v>
      </c>
      <c r="N44" s="108">
        <v>0</v>
      </c>
      <c r="O44" s="108">
        <v>0</v>
      </c>
      <c r="P44" s="108">
        <v>0</v>
      </c>
      <c r="Q44" s="108">
        <v>0</v>
      </c>
      <c r="R44" s="108">
        <v>0</v>
      </c>
      <c r="S44" s="108">
        <v>0</v>
      </c>
      <c r="T44" s="108">
        <v>0</v>
      </c>
      <c r="U44" s="108">
        <v>0</v>
      </c>
      <c r="V44" s="108">
        <v>0</v>
      </c>
      <c r="W44" s="108">
        <v>0</v>
      </c>
      <c r="X44" s="108">
        <v>0</v>
      </c>
      <c r="Y44" s="108">
        <v>0</v>
      </c>
    </row>
    <row r="45" spans="2:25" x14ac:dyDescent="0.25">
      <c r="M45" s="16" t="s">
        <v>3</v>
      </c>
      <c r="N45" s="109">
        <v>0</v>
      </c>
      <c r="O45" s="109">
        <v>0</v>
      </c>
      <c r="P45" s="109">
        <v>0</v>
      </c>
      <c r="Q45" s="109">
        <v>0</v>
      </c>
      <c r="R45" s="109">
        <v>0</v>
      </c>
      <c r="S45" s="109">
        <v>0</v>
      </c>
      <c r="T45" s="109">
        <v>0</v>
      </c>
      <c r="U45" s="109">
        <v>0</v>
      </c>
      <c r="V45" s="109">
        <v>0</v>
      </c>
      <c r="W45" s="109">
        <v>0</v>
      </c>
      <c r="X45" s="109">
        <v>0</v>
      </c>
      <c r="Y45" s="109">
        <v>0</v>
      </c>
    </row>
    <row r="46" spans="2:25" x14ac:dyDescent="0.25">
      <c r="M46" s="16" t="s">
        <v>4</v>
      </c>
      <c r="N46" s="110">
        <v>0</v>
      </c>
      <c r="O46" s="110">
        <v>0</v>
      </c>
      <c r="P46" s="110">
        <v>0</v>
      </c>
      <c r="Q46" s="110">
        <v>0</v>
      </c>
      <c r="R46" s="110">
        <v>0</v>
      </c>
      <c r="S46" s="110">
        <v>0</v>
      </c>
      <c r="T46" s="110">
        <v>0</v>
      </c>
      <c r="U46" s="110">
        <v>0</v>
      </c>
      <c r="V46" s="110">
        <v>0</v>
      </c>
      <c r="W46" s="110">
        <v>0</v>
      </c>
      <c r="X46" s="110">
        <v>0</v>
      </c>
      <c r="Y46" s="110">
        <v>0</v>
      </c>
    </row>
    <row r="47" spans="2:25" x14ac:dyDescent="0.25">
      <c r="M47" s="16" t="s">
        <v>5</v>
      </c>
      <c r="N47" s="109">
        <v>0</v>
      </c>
      <c r="O47" s="109">
        <v>0</v>
      </c>
      <c r="P47" s="109">
        <v>0</v>
      </c>
      <c r="Q47" s="109">
        <v>0</v>
      </c>
      <c r="R47" s="109">
        <v>0</v>
      </c>
      <c r="S47" s="109">
        <v>0</v>
      </c>
      <c r="T47" s="109">
        <v>0</v>
      </c>
      <c r="U47" s="109">
        <v>0</v>
      </c>
      <c r="V47" s="109">
        <v>0</v>
      </c>
      <c r="W47" s="109">
        <v>0</v>
      </c>
      <c r="X47" s="109">
        <v>0</v>
      </c>
      <c r="Y47" s="109">
        <v>0</v>
      </c>
    </row>
    <row r="48" spans="2:25" x14ac:dyDescent="0.25">
      <c r="M48" s="16" t="s">
        <v>6</v>
      </c>
      <c r="N48" s="109">
        <v>0.88724999999999998</v>
      </c>
      <c r="O48" s="109">
        <v>0.8498</v>
      </c>
      <c r="P48" s="109">
        <v>0.77964</v>
      </c>
      <c r="Q48" s="109">
        <v>0.70947999999999989</v>
      </c>
      <c r="R48" s="109">
        <v>0.63932</v>
      </c>
      <c r="S48" s="109">
        <v>0.56916</v>
      </c>
      <c r="T48" s="109">
        <v>0.499</v>
      </c>
      <c r="U48" s="109">
        <v>0.43699999999999994</v>
      </c>
      <c r="V48" s="109">
        <v>0.375</v>
      </c>
      <c r="W48" s="109">
        <v>0.31299999999999994</v>
      </c>
      <c r="X48" s="109">
        <v>0.25099999999999989</v>
      </c>
      <c r="Y48" s="109">
        <v>0.19899999999999995</v>
      </c>
    </row>
    <row r="49" spans="2:25" x14ac:dyDescent="0.25">
      <c r="M49" s="16" t="s">
        <v>7</v>
      </c>
      <c r="N49" s="109">
        <v>0</v>
      </c>
      <c r="O49" s="109">
        <v>0</v>
      </c>
      <c r="P49" s="109">
        <v>0</v>
      </c>
      <c r="Q49" s="109">
        <v>0</v>
      </c>
      <c r="R49" s="109">
        <v>0</v>
      </c>
      <c r="S49" s="109">
        <v>0</v>
      </c>
      <c r="T49" s="109">
        <v>0</v>
      </c>
      <c r="U49" s="109">
        <v>0</v>
      </c>
      <c r="V49" s="109">
        <v>0</v>
      </c>
      <c r="W49" s="109">
        <v>0</v>
      </c>
      <c r="X49" s="109">
        <v>0</v>
      </c>
      <c r="Y49" s="109">
        <v>0</v>
      </c>
    </row>
    <row r="50" spans="2:25" x14ac:dyDescent="0.25">
      <c r="M50" s="16" t="s">
        <v>8</v>
      </c>
      <c r="N50" s="109">
        <v>0.11249999999999999</v>
      </c>
      <c r="O50" s="109">
        <v>0.15</v>
      </c>
      <c r="P50" s="109">
        <v>0.2</v>
      </c>
      <c r="Q50" s="109">
        <v>0.25</v>
      </c>
      <c r="R50" s="109">
        <v>0.3</v>
      </c>
      <c r="S50" s="109">
        <v>0.35</v>
      </c>
      <c r="T50" s="109">
        <v>0.4</v>
      </c>
      <c r="U50" s="109">
        <v>0.44</v>
      </c>
      <c r="V50" s="109">
        <v>0.48</v>
      </c>
      <c r="W50" s="109">
        <v>0.52</v>
      </c>
      <c r="X50" s="109">
        <v>0.56000000000000005</v>
      </c>
      <c r="Y50" s="109">
        <v>0.6</v>
      </c>
    </row>
    <row r="51" spans="2:25" x14ac:dyDescent="0.25">
      <c r="M51" s="16" t="s">
        <v>9</v>
      </c>
      <c r="N51" s="109">
        <v>0</v>
      </c>
      <c r="O51" s="109">
        <v>0</v>
      </c>
      <c r="P51" s="109">
        <v>0</v>
      </c>
      <c r="Q51" s="109">
        <v>0</v>
      </c>
      <c r="R51" s="109">
        <v>0</v>
      </c>
      <c r="S51" s="109">
        <v>0</v>
      </c>
      <c r="T51" s="109">
        <v>0</v>
      </c>
      <c r="U51" s="109">
        <v>0</v>
      </c>
      <c r="V51" s="109">
        <v>0</v>
      </c>
      <c r="W51" s="109">
        <v>0</v>
      </c>
      <c r="X51" s="109">
        <v>0</v>
      </c>
      <c r="Y51" s="109">
        <v>0</v>
      </c>
    </row>
    <row r="52" spans="2:25" x14ac:dyDescent="0.25">
      <c r="M52" s="16" t="s">
        <v>10</v>
      </c>
      <c r="N52" s="109">
        <v>0</v>
      </c>
      <c r="O52" s="109">
        <v>0</v>
      </c>
      <c r="P52" s="109">
        <v>0</v>
      </c>
      <c r="Q52" s="109">
        <v>0</v>
      </c>
      <c r="R52" s="109">
        <v>0</v>
      </c>
      <c r="S52" s="109">
        <v>0</v>
      </c>
      <c r="T52" s="109">
        <v>0</v>
      </c>
      <c r="U52" s="109">
        <v>0</v>
      </c>
      <c r="V52" s="109">
        <v>0</v>
      </c>
      <c r="W52" s="109">
        <v>0</v>
      </c>
      <c r="X52" s="109">
        <v>0</v>
      </c>
      <c r="Y52" s="109">
        <v>0</v>
      </c>
    </row>
    <row r="53" spans="2:25" x14ac:dyDescent="0.25">
      <c r="M53" s="16" t="s">
        <v>11</v>
      </c>
      <c r="N53" s="109">
        <v>0</v>
      </c>
      <c r="O53" s="109">
        <v>0</v>
      </c>
      <c r="P53" s="109">
        <v>2.0000000000000004E-2</v>
      </c>
      <c r="Q53" s="109">
        <v>4.0000000000000008E-2</v>
      </c>
      <c r="R53" s="109">
        <v>0.06</v>
      </c>
      <c r="S53" s="109">
        <v>8.0000000000000016E-2</v>
      </c>
      <c r="T53" s="109">
        <v>0.1</v>
      </c>
      <c r="U53" s="109">
        <v>0.12000000000000001</v>
      </c>
      <c r="V53" s="109">
        <v>0.14000000000000001</v>
      </c>
      <c r="W53" s="109">
        <v>0.16</v>
      </c>
      <c r="X53" s="109">
        <v>0.18000000000000002</v>
      </c>
      <c r="Y53" s="109">
        <v>0.2</v>
      </c>
    </row>
    <row r="54" spans="2:25" x14ac:dyDescent="0.25">
      <c r="M54" s="16" t="s">
        <v>12</v>
      </c>
      <c r="N54" s="110">
        <v>0</v>
      </c>
      <c r="O54" s="110">
        <v>0</v>
      </c>
      <c r="P54" s="110">
        <v>0</v>
      </c>
      <c r="Q54" s="110">
        <v>0</v>
      </c>
      <c r="R54" s="110">
        <v>0</v>
      </c>
      <c r="S54" s="110">
        <v>0</v>
      </c>
      <c r="T54" s="109">
        <v>0</v>
      </c>
      <c r="U54" s="109">
        <v>0</v>
      </c>
      <c r="V54" s="109">
        <v>0</v>
      </c>
      <c r="W54" s="109">
        <v>0</v>
      </c>
      <c r="X54" s="109">
        <v>0</v>
      </c>
      <c r="Y54" s="109">
        <v>0</v>
      </c>
    </row>
    <row r="55" spans="2:25" x14ac:dyDescent="0.25">
      <c r="M55" s="16" t="s">
        <v>13</v>
      </c>
      <c r="N55" s="111">
        <v>2.5000000000000001E-4</v>
      </c>
      <c r="O55" s="111">
        <v>2.0000000000000001E-4</v>
      </c>
      <c r="P55" s="111">
        <v>3.6000000000000002E-4</v>
      </c>
      <c r="Q55" s="111">
        <v>5.2000000000000006E-4</v>
      </c>
      <c r="R55" s="111">
        <v>6.8000000000000005E-4</v>
      </c>
      <c r="S55" s="111">
        <v>8.4000000000000003E-4</v>
      </c>
      <c r="T55" s="111">
        <v>1E-3</v>
      </c>
      <c r="U55" s="111">
        <v>1E-3</v>
      </c>
      <c r="V55" s="111">
        <v>1E-3</v>
      </c>
      <c r="W55" s="111">
        <v>1E-3</v>
      </c>
      <c r="X55" s="111">
        <v>1E-3</v>
      </c>
      <c r="Y55" s="111">
        <v>1E-3</v>
      </c>
    </row>
    <row r="56" spans="2:25" x14ac:dyDescent="0.25">
      <c r="M56" s="16" t="s">
        <v>14</v>
      </c>
      <c r="N56" s="110">
        <v>0</v>
      </c>
      <c r="O56" s="110">
        <v>0</v>
      </c>
      <c r="P56" s="110">
        <v>0</v>
      </c>
      <c r="Q56" s="110">
        <v>0</v>
      </c>
      <c r="R56" s="110">
        <v>0</v>
      </c>
      <c r="S56" s="110">
        <v>0</v>
      </c>
      <c r="T56" s="110">
        <v>0</v>
      </c>
      <c r="U56" s="110">
        <v>2E-3</v>
      </c>
      <c r="V56" s="110">
        <v>4.0000000000000001E-3</v>
      </c>
      <c r="W56" s="110">
        <v>6.0000000000000001E-3</v>
      </c>
      <c r="X56" s="110">
        <v>8.0000000000000002E-3</v>
      </c>
      <c r="Y56" s="110">
        <v>0</v>
      </c>
    </row>
    <row r="57" spans="2:25" x14ac:dyDescent="0.25">
      <c r="M57" s="16" t="s">
        <v>15</v>
      </c>
      <c r="N57" s="112">
        <v>0</v>
      </c>
      <c r="O57" s="112">
        <v>0</v>
      </c>
      <c r="P57" s="112">
        <v>0</v>
      </c>
      <c r="Q57" s="112">
        <v>0</v>
      </c>
      <c r="R57" s="112">
        <v>0</v>
      </c>
      <c r="S57" s="112">
        <v>0</v>
      </c>
      <c r="T57" s="112">
        <v>0</v>
      </c>
      <c r="U57" s="112">
        <v>0</v>
      </c>
      <c r="V57" s="112">
        <v>0</v>
      </c>
      <c r="W57" s="112">
        <v>0</v>
      </c>
      <c r="X57" s="112">
        <v>0</v>
      </c>
      <c r="Y57" s="112">
        <v>0</v>
      </c>
    </row>
    <row r="58" spans="2:25" x14ac:dyDescent="0.25">
      <c r="M58" s="42" t="s">
        <v>0</v>
      </c>
      <c r="N58" s="113">
        <v>0.99999999999999989</v>
      </c>
      <c r="O58" s="113">
        <v>1</v>
      </c>
      <c r="P58" s="113">
        <v>1</v>
      </c>
      <c r="Q58" s="113">
        <v>0.99999999999999989</v>
      </c>
      <c r="R58" s="113">
        <v>1</v>
      </c>
      <c r="S58" s="113">
        <v>1</v>
      </c>
      <c r="T58" s="113">
        <v>1</v>
      </c>
      <c r="U58" s="113">
        <v>1</v>
      </c>
      <c r="V58" s="113">
        <v>1</v>
      </c>
      <c r="W58" s="113">
        <v>1</v>
      </c>
      <c r="X58" s="113">
        <v>1</v>
      </c>
      <c r="Y58" s="113">
        <v>0.99999999999999989</v>
      </c>
    </row>
    <row r="59" spans="2:25" x14ac:dyDescent="0.25">
      <c r="M59" s="59"/>
      <c r="N59" s="59"/>
      <c r="O59" s="59"/>
      <c r="P59" s="59"/>
      <c r="Q59" s="59"/>
      <c r="R59" s="59"/>
      <c r="S59" s="59"/>
      <c r="T59" s="59"/>
      <c r="U59" s="59"/>
      <c r="V59" s="59"/>
      <c r="W59" s="59"/>
      <c r="X59" s="59"/>
      <c r="Y59" s="59"/>
    </row>
    <row r="60" spans="2:25" x14ac:dyDescent="0.25">
      <c r="M60" s="59"/>
      <c r="N60" s="59"/>
      <c r="O60" s="59"/>
      <c r="P60" s="59"/>
      <c r="Q60" s="59"/>
      <c r="R60" s="59"/>
      <c r="S60" s="59"/>
      <c r="T60" s="59"/>
      <c r="U60" s="59"/>
      <c r="V60" s="59"/>
      <c r="W60" s="59"/>
      <c r="X60" s="59"/>
      <c r="Y60" s="59"/>
    </row>
    <row r="61" spans="2:25" x14ac:dyDescent="0.25">
      <c r="B61" s="59" t="s">
        <v>318</v>
      </c>
      <c r="M61" s="59" t="s">
        <v>318</v>
      </c>
      <c r="N61" s="59"/>
      <c r="O61" s="59"/>
      <c r="P61" s="59"/>
      <c r="Q61" s="59"/>
      <c r="R61" s="59"/>
      <c r="S61" s="59"/>
      <c r="T61" s="59"/>
      <c r="U61" s="59"/>
      <c r="V61" s="59"/>
      <c r="W61" s="59"/>
      <c r="X61" s="59"/>
      <c r="Y61" s="59"/>
    </row>
    <row r="62" spans="2:25" x14ac:dyDescent="0.25">
      <c r="M62" s="62" t="s">
        <v>46</v>
      </c>
      <c r="N62" s="107">
        <v>2019</v>
      </c>
      <c r="O62" s="107">
        <v>2020</v>
      </c>
      <c r="P62" s="107">
        <v>2021</v>
      </c>
      <c r="Q62" s="107">
        <v>2022</v>
      </c>
      <c r="R62" s="107">
        <v>2023</v>
      </c>
      <c r="S62" s="107">
        <v>2024</v>
      </c>
      <c r="T62" s="107">
        <v>2025</v>
      </c>
      <c r="U62" s="107">
        <v>2026</v>
      </c>
      <c r="V62" s="107">
        <v>2027</v>
      </c>
      <c r="W62" s="107">
        <v>2028</v>
      </c>
      <c r="X62" s="107">
        <v>2029</v>
      </c>
      <c r="Y62" s="107">
        <v>2030</v>
      </c>
    </row>
    <row r="63" spans="2:25" x14ac:dyDescent="0.25">
      <c r="M63" s="15" t="s">
        <v>2</v>
      </c>
      <c r="N63" s="108">
        <v>0</v>
      </c>
      <c r="O63" s="108">
        <v>0</v>
      </c>
      <c r="P63" s="108">
        <v>0</v>
      </c>
      <c r="Q63" s="108">
        <v>0</v>
      </c>
      <c r="R63" s="108">
        <v>0</v>
      </c>
      <c r="S63" s="108">
        <v>0</v>
      </c>
      <c r="T63" s="108">
        <v>0</v>
      </c>
      <c r="U63" s="108">
        <v>0</v>
      </c>
      <c r="V63" s="108">
        <v>0</v>
      </c>
      <c r="W63" s="108">
        <v>0</v>
      </c>
      <c r="X63" s="108">
        <v>0</v>
      </c>
      <c r="Y63" s="108">
        <v>0</v>
      </c>
    </row>
    <row r="64" spans="2:25" x14ac:dyDescent="0.25">
      <c r="M64" s="16" t="s">
        <v>3</v>
      </c>
      <c r="N64" s="109">
        <v>0</v>
      </c>
      <c r="O64" s="109">
        <v>0</v>
      </c>
      <c r="P64" s="109">
        <v>0</v>
      </c>
      <c r="Q64" s="109">
        <v>0</v>
      </c>
      <c r="R64" s="109">
        <v>0</v>
      </c>
      <c r="S64" s="109">
        <v>0</v>
      </c>
      <c r="T64" s="109">
        <v>0</v>
      </c>
      <c r="U64" s="109">
        <v>0</v>
      </c>
      <c r="V64" s="109">
        <v>0</v>
      </c>
      <c r="W64" s="109">
        <v>0</v>
      </c>
      <c r="X64" s="109">
        <v>0</v>
      </c>
      <c r="Y64" s="109">
        <v>0</v>
      </c>
    </row>
    <row r="65" spans="2:25" x14ac:dyDescent="0.25">
      <c r="M65" s="16" t="s">
        <v>4</v>
      </c>
      <c r="N65" s="110">
        <v>0.94799999999999995</v>
      </c>
      <c r="O65" s="110">
        <v>0.92500000000000004</v>
      </c>
      <c r="P65" s="110">
        <v>0.85799999999999998</v>
      </c>
      <c r="Q65" s="110">
        <v>0.79099999999999993</v>
      </c>
      <c r="R65" s="110">
        <v>0.72399999999999998</v>
      </c>
      <c r="S65" s="110">
        <v>0.65700000000000003</v>
      </c>
      <c r="T65" s="110">
        <v>0.59</v>
      </c>
      <c r="U65" s="110">
        <v>0.47199999999999998</v>
      </c>
      <c r="V65" s="110">
        <v>0.35399999999999998</v>
      </c>
      <c r="W65" s="110">
        <v>0.23599999999999999</v>
      </c>
      <c r="X65" s="110">
        <v>0.11799999999999999</v>
      </c>
      <c r="Y65" s="110">
        <v>0</v>
      </c>
    </row>
    <row r="66" spans="2:25" x14ac:dyDescent="0.25">
      <c r="M66" s="16" t="s">
        <v>5</v>
      </c>
      <c r="N66" s="109">
        <v>0</v>
      </c>
      <c r="O66" s="109">
        <v>0</v>
      </c>
      <c r="P66" s="109">
        <v>0</v>
      </c>
      <c r="Q66" s="109">
        <v>0</v>
      </c>
      <c r="R66" s="109">
        <v>0</v>
      </c>
      <c r="S66" s="109">
        <v>0</v>
      </c>
      <c r="T66" s="109">
        <v>0</v>
      </c>
      <c r="U66" s="109">
        <v>0</v>
      </c>
      <c r="V66" s="109">
        <v>0</v>
      </c>
      <c r="W66" s="109">
        <v>0</v>
      </c>
      <c r="X66" s="109">
        <v>0</v>
      </c>
      <c r="Y66" s="109">
        <v>0</v>
      </c>
    </row>
    <row r="67" spans="2:25" x14ac:dyDescent="0.25">
      <c r="M67" s="16" t="s">
        <v>6</v>
      </c>
      <c r="N67" s="109">
        <v>0</v>
      </c>
      <c r="O67" s="109">
        <v>0</v>
      </c>
      <c r="P67" s="109">
        <v>0</v>
      </c>
      <c r="Q67" s="109">
        <v>0</v>
      </c>
      <c r="R67" s="109">
        <v>0</v>
      </c>
      <c r="S67" s="109">
        <v>0</v>
      </c>
      <c r="T67" s="109">
        <v>0</v>
      </c>
      <c r="U67" s="109">
        <v>0</v>
      </c>
      <c r="V67" s="109">
        <v>0</v>
      </c>
      <c r="W67" s="109">
        <v>0</v>
      </c>
      <c r="X67" s="109">
        <v>0</v>
      </c>
      <c r="Y67" s="109">
        <v>0</v>
      </c>
    </row>
    <row r="68" spans="2:25" x14ac:dyDescent="0.25">
      <c r="M68" s="16" t="s">
        <v>7</v>
      </c>
      <c r="N68" s="109">
        <v>0</v>
      </c>
      <c r="O68" s="109">
        <v>0</v>
      </c>
      <c r="P68" s="109">
        <v>0</v>
      </c>
      <c r="Q68" s="109">
        <v>0</v>
      </c>
      <c r="R68" s="109">
        <v>0</v>
      </c>
      <c r="S68" s="109">
        <v>0</v>
      </c>
      <c r="T68" s="109">
        <v>0</v>
      </c>
      <c r="U68" s="109">
        <v>0</v>
      </c>
      <c r="V68" s="109">
        <v>0</v>
      </c>
      <c r="W68" s="109">
        <v>0</v>
      </c>
      <c r="X68" s="109">
        <v>0</v>
      </c>
      <c r="Y68" s="109">
        <v>0</v>
      </c>
    </row>
    <row r="69" spans="2:25" x14ac:dyDescent="0.25">
      <c r="M69" s="16" t="s">
        <v>8</v>
      </c>
      <c r="N69" s="109">
        <v>0</v>
      </c>
      <c r="O69" s="109">
        <v>0</v>
      </c>
      <c r="P69" s="109">
        <v>0</v>
      </c>
      <c r="Q69" s="109">
        <v>0</v>
      </c>
      <c r="R69" s="109">
        <v>0</v>
      </c>
      <c r="S69" s="109">
        <v>0</v>
      </c>
      <c r="T69" s="109">
        <v>0</v>
      </c>
      <c r="U69" s="109">
        <v>0</v>
      </c>
      <c r="V69" s="109">
        <v>0</v>
      </c>
      <c r="W69" s="109">
        <v>0</v>
      </c>
      <c r="X69" s="109">
        <v>0</v>
      </c>
      <c r="Y69" s="109">
        <v>0</v>
      </c>
    </row>
    <row r="70" spans="2:25" x14ac:dyDescent="0.25">
      <c r="M70" s="16" t="s">
        <v>9</v>
      </c>
      <c r="N70" s="109">
        <v>0</v>
      </c>
      <c r="O70" s="109">
        <v>0</v>
      </c>
      <c r="P70" s="109">
        <v>0</v>
      </c>
      <c r="Q70" s="109">
        <v>0</v>
      </c>
      <c r="R70" s="109">
        <v>0</v>
      </c>
      <c r="S70" s="109">
        <v>0</v>
      </c>
      <c r="T70" s="109">
        <v>0</v>
      </c>
      <c r="U70" s="109">
        <v>0</v>
      </c>
      <c r="V70" s="109">
        <v>0</v>
      </c>
      <c r="W70" s="109">
        <v>0</v>
      </c>
      <c r="X70" s="109">
        <v>0</v>
      </c>
      <c r="Y70" s="109">
        <v>0</v>
      </c>
    </row>
    <row r="71" spans="2:25" x14ac:dyDescent="0.25">
      <c r="M71" s="16" t="s">
        <v>10</v>
      </c>
      <c r="N71" s="109">
        <v>0</v>
      </c>
      <c r="O71" s="109">
        <v>0</v>
      </c>
      <c r="P71" s="109">
        <v>0</v>
      </c>
      <c r="Q71" s="109">
        <v>0</v>
      </c>
      <c r="R71" s="109">
        <v>0</v>
      </c>
      <c r="S71" s="109">
        <v>0</v>
      </c>
      <c r="T71" s="109">
        <v>0</v>
      </c>
      <c r="U71" s="109">
        <v>0</v>
      </c>
      <c r="V71" s="109">
        <v>0</v>
      </c>
      <c r="W71" s="109">
        <v>0</v>
      </c>
      <c r="X71" s="109">
        <v>0</v>
      </c>
      <c r="Y71" s="109">
        <v>0</v>
      </c>
    </row>
    <row r="72" spans="2:25" x14ac:dyDescent="0.25">
      <c r="M72" s="16" t="s">
        <v>11</v>
      </c>
      <c r="N72" s="109">
        <v>3.7500000000000006E-2</v>
      </c>
      <c r="O72" s="109">
        <v>0.05</v>
      </c>
      <c r="P72" s="109">
        <v>7.0000000000000007E-2</v>
      </c>
      <c r="Q72" s="109">
        <v>0.09</v>
      </c>
      <c r="R72" s="109">
        <v>0.10999999999999999</v>
      </c>
      <c r="S72" s="109">
        <v>0.13</v>
      </c>
      <c r="T72" s="109">
        <v>0.15</v>
      </c>
      <c r="U72" s="109">
        <v>0.17799999999999999</v>
      </c>
      <c r="V72" s="109">
        <v>0.20599999999999999</v>
      </c>
      <c r="W72" s="109">
        <v>0.23399999999999999</v>
      </c>
      <c r="X72" s="109">
        <v>0.26200000000000001</v>
      </c>
      <c r="Y72" s="109">
        <v>0.28999999999999998</v>
      </c>
    </row>
    <row r="73" spans="2:25" x14ac:dyDescent="0.25">
      <c r="M73" s="16" t="s">
        <v>302</v>
      </c>
      <c r="N73" s="110">
        <v>0.01</v>
      </c>
      <c r="O73" s="110">
        <v>0.02</v>
      </c>
      <c r="P73" s="110">
        <v>6.6000000000000003E-2</v>
      </c>
      <c r="Q73" s="110">
        <v>0.11200000000000002</v>
      </c>
      <c r="R73" s="110">
        <v>0.158</v>
      </c>
      <c r="S73" s="110">
        <v>0.20400000000000001</v>
      </c>
      <c r="T73" s="109">
        <v>0.25</v>
      </c>
      <c r="U73" s="109">
        <v>0.33999999999999997</v>
      </c>
      <c r="V73" s="109">
        <v>0.43</v>
      </c>
      <c r="W73" s="109">
        <v>0.52</v>
      </c>
      <c r="X73" s="109">
        <v>0.61</v>
      </c>
      <c r="Y73" s="109">
        <v>0.7</v>
      </c>
    </row>
    <row r="74" spans="2:25" x14ac:dyDescent="0.25">
      <c r="M74" s="16" t="s">
        <v>13</v>
      </c>
      <c r="N74" s="111">
        <v>0</v>
      </c>
      <c r="O74" s="111">
        <v>0</v>
      </c>
      <c r="P74" s="111">
        <v>0</v>
      </c>
      <c r="Q74" s="111">
        <v>0</v>
      </c>
      <c r="R74" s="111">
        <v>0</v>
      </c>
      <c r="S74" s="111">
        <v>0</v>
      </c>
      <c r="T74" s="111">
        <v>0</v>
      </c>
      <c r="U74" s="111">
        <v>0</v>
      </c>
      <c r="V74" s="111">
        <v>0</v>
      </c>
      <c r="W74" s="111">
        <v>0</v>
      </c>
      <c r="X74" s="111">
        <v>0</v>
      </c>
      <c r="Y74" s="111">
        <v>0</v>
      </c>
    </row>
    <row r="75" spans="2:25" x14ac:dyDescent="0.25">
      <c r="M75" s="16" t="s">
        <v>14</v>
      </c>
      <c r="N75" s="110">
        <v>0</v>
      </c>
      <c r="O75" s="110">
        <v>0</v>
      </c>
      <c r="P75" s="110">
        <v>0</v>
      </c>
      <c r="Q75" s="110">
        <v>0</v>
      </c>
      <c r="R75" s="110">
        <v>0</v>
      </c>
      <c r="S75" s="110">
        <v>0</v>
      </c>
      <c r="T75" s="110">
        <v>0</v>
      </c>
      <c r="U75" s="110">
        <v>0</v>
      </c>
      <c r="V75" s="110">
        <v>0</v>
      </c>
      <c r="W75" s="110">
        <v>0</v>
      </c>
      <c r="X75" s="110">
        <v>0</v>
      </c>
      <c r="Y75" s="110">
        <v>0</v>
      </c>
    </row>
    <row r="76" spans="2:25" x14ac:dyDescent="0.25">
      <c r="M76" s="16" t="s">
        <v>15</v>
      </c>
      <c r="N76" s="112">
        <v>4.5000000000000005E-3</v>
      </c>
      <c r="O76" s="112">
        <v>5.0000000000000001E-3</v>
      </c>
      <c r="P76" s="112">
        <v>6.0000000000000001E-3</v>
      </c>
      <c r="Q76" s="112">
        <v>7.0000000000000001E-3</v>
      </c>
      <c r="R76" s="112">
        <v>8.0000000000000002E-3</v>
      </c>
      <c r="S76" s="112">
        <v>9.0000000000000011E-3</v>
      </c>
      <c r="T76" s="112">
        <v>0.01</v>
      </c>
      <c r="U76" s="112">
        <v>0.01</v>
      </c>
      <c r="V76" s="112">
        <v>0.01</v>
      </c>
      <c r="W76" s="112">
        <v>0.01</v>
      </c>
      <c r="X76" s="112">
        <v>0.01</v>
      </c>
      <c r="Y76" s="112">
        <v>0.01</v>
      </c>
    </row>
    <row r="77" spans="2:25" x14ac:dyDescent="0.25">
      <c r="M77" s="42" t="s">
        <v>0</v>
      </c>
      <c r="N77" s="113">
        <v>0.99999999999999989</v>
      </c>
      <c r="O77" s="113">
        <v>1</v>
      </c>
      <c r="P77" s="113">
        <v>1</v>
      </c>
      <c r="Q77" s="113">
        <v>0.99999999999999989</v>
      </c>
      <c r="R77" s="113">
        <v>1</v>
      </c>
      <c r="S77" s="113">
        <v>1</v>
      </c>
      <c r="T77" s="113">
        <v>1</v>
      </c>
      <c r="U77" s="113">
        <v>0.99999999999999989</v>
      </c>
      <c r="V77" s="113">
        <v>1</v>
      </c>
      <c r="W77" s="113">
        <v>1</v>
      </c>
      <c r="X77" s="113">
        <v>1</v>
      </c>
      <c r="Y77" s="113">
        <v>1</v>
      </c>
    </row>
    <row r="78" spans="2:25" x14ac:dyDescent="0.25">
      <c r="M78" s="59"/>
      <c r="N78" s="59"/>
      <c r="O78" s="59"/>
      <c r="P78" s="59"/>
      <c r="Q78" s="59"/>
      <c r="R78" s="59"/>
      <c r="S78" s="59"/>
      <c r="T78" s="59"/>
      <c r="U78" s="59"/>
      <c r="V78" s="59"/>
      <c r="W78" s="59"/>
      <c r="X78" s="59"/>
      <c r="Y78" s="59"/>
    </row>
    <row r="79" spans="2:25" x14ac:dyDescent="0.25">
      <c r="M79" s="59"/>
      <c r="N79" s="59"/>
      <c r="O79" s="59"/>
      <c r="P79" s="59"/>
      <c r="Q79" s="59"/>
      <c r="R79" s="59"/>
      <c r="S79" s="59"/>
      <c r="T79" s="59"/>
      <c r="U79" s="59"/>
      <c r="V79" s="59"/>
      <c r="W79" s="59"/>
      <c r="X79" s="59"/>
      <c r="Y79" s="59"/>
    </row>
    <row r="80" spans="2:25" x14ac:dyDescent="0.25">
      <c r="B80" s="58" t="s">
        <v>101</v>
      </c>
      <c r="M80" s="59" t="s">
        <v>101</v>
      </c>
      <c r="N80" s="59"/>
      <c r="O80" s="59"/>
      <c r="P80" s="59"/>
      <c r="Q80" s="59"/>
      <c r="R80" s="59"/>
      <c r="S80" s="59"/>
      <c r="T80" s="59"/>
      <c r="U80" s="59"/>
      <c r="V80" s="59"/>
      <c r="W80" s="59"/>
      <c r="X80" s="59"/>
      <c r="Y80" s="59"/>
    </row>
    <row r="81" spans="13:25" x14ac:dyDescent="0.25">
      <c r="M81" s="62" t="s">
        <v>46</v>
      </c>
      <c r="N81" s="107">
        <v>2019</v>
      </c>
      <c r="O81" s="107">
        <v>2020</v>
      </c>
      <c r="P81" s="107">
        <v>2021</v>
      </c>
      <c r="Q81" s="107">
        <v>2022</v>
      </c>
      <c r="R81" s="107">
        <v>2023</v>
      </c>
      <c r="S81" s="107">
        <v>2024</v>
      </c>
      <c r="T81" s="107">
        <v>2025</v>
      </c>
      <c r="U81" s="107">
        <v>2026</v>
      </c>
      <c r="V81" s="107">
        <v>2027</v>
      </c>
      <c r="W81" s="107">
        <v>2028</v>
      </c>
      <c r="X81" s="107">
        <v>2029</v>
      </c>
      <c r="Y81" s="107">
        <v>2030</v>
      </c>
    </row>
    <row r="82" spans="13:25" x14ac:dyDescent="0.25">
      <c r="M82" s="15" t="s">
        <v>2</v>
      </c>
      <c r="N82" s="108">
        <v>0</v>
      </c>
      <c r="O82" s="108">
        <v>0</v>
      </c>
      <c r="P82" s="108">
        <v>0</v>
      </c>
      <c r="Q82" s="108">
        <v>0</v>
      </c>
      <c r="R82" s="108">
        <v>0</v>
      </c>
      <c r="S82" s="108">
        <v>0</v>
      </c>
      <c r="T82" s="108">
        <v>0</v>
      </c>
      <c r="U82" s="108">
        <v>0</v>
      </c>
      <c r="V82" s="108">
        <v>0</v>
      </c>
      <c r="W82" s="108">
        <v>0</v>
      </c>
      <c r="X82" s="108">
        <v>0</v>
      </c>
      <c r="Y82" s="108">
        <v>0</v>
      </c>
    </row>
    <row r="83" spans="13:25" x14ac:dyDescent="0.25">
      <c r="M83" s="16" t="s">
        <v>3</v>
      </c>
      <c r="N83" s="109">
        <v>0</v>
      </c>
      <c r="O83" s="109">
        <v>0</v>
      </c>
      <c r="P83" s="109">
        <v>0</v>
      </c>
      <c r="Q83" s="109">
        <v>0</v>
      </c>
      <c r="R83" s="109">
        <v>0</v>
      </c>
      <c r="S83" s="109">
        <v>0</v>
      </c>
      <c r="T83" s="109">
        <v>0</v>
      </c>
      <c r="U83" s="109">
        <v>0</v>
      </c>
      <c r="V83" s="109">
        <v>0</v>
      </c>
      <c r="W83" s="109">
        <v>0</v>
      </c>
      <c r="X83" s="109">
        <v>0</v>
      </c>
      <c r="Y83" s="109">
        <v>0</v>
      </c>
    </row>
    <row r="84" spans="13:25" x14ac:dyDescent="0.25">
      <c r="M84" s="16" t="s">
        <v>4</v>
      </c>
      <c r="N84" s="110">
        <v>0.9748</v>
      </c>
      <c r="O84" s="110">
        <v>0.94979999999999998</v>
      </c>
      <c r="P84" s="110">
        <v>0.80884</v>
      </c>
      <c r="Q84" s="110">
        <v>0.66788000000000003</v>
      </c>
      <c r="R84" s="110">
        <v>0.52692000000000005</v>
      </c>
      <c r="S84" s="110">
        <v>0.38596000000000003</v>
      </c>
      <c r="T84" s="110">
        <v>0.245</v>
      </c>
      <c r="U84" s="110">
        <v>0.19599999999999995</v>
      </c>
      <c r="V84" s="110">
        <v>0.14700000000000002</v>
      </c>
      <c r="W84" s="110">
        <v>9.7999999999999976E-2</v>
      </c>
      <c r="X84" s="110">
        <v>4.900000000000005E-2</v>
      </c>
      <c r="Y84" s="110">
        <v>0</v>
      </c>
    </row>
    <row r="85" spans="13:25" x14ac:dyDescent="0.25">
      <c r="M85" s="16" t="s">
        <v>5</v>
      </c>
      <c r="N85" s="109">
        <v>0</v>
      </c>
      <c r="O85" s="109">
        <v>0</v>
      </c>
      <c r="P85" s="109">
        <v>0</v>
      </c>
      <c r="Q85" s="109">
        <v>0</v>
      </c>
      <c r="R85" s="109">
        <v>0</v>
      </c>
      <c r="S85" s="109">
        <v>0</v>
      </c>
      <c r="T85" s="109">
        <v>0</v>
      </c>
      <c r="U85" s="109">
        <v>0</v>
      </c>
      <c r="V85" s="109">
        <v>0</v>
      </c>
      <c r="W85" s="109">
        <v>0</v>
      </c>
      <c r="X85" s="109">
        <v>0</v>
      </c>
      <c r="Y85" s="109">
        <v>0</v>
      </c>
    </row>
    <row r="86" spans="13:25" x14ac:dyDescent="0.25">
      <c r="M86" s="16" t="s">
        <v>6</v>
      </c>
      <c r="N86" s="109">
        <v>0</v>
      </c>
      <c r="O86" s="109">
        <v>0</v>
      </c>
      <c r="P86" s="109">
        <v>0</v>
      </c>
      <c r="Q86" s="109">
        <v>0</v>
      </c>
      <c r="R86" s="109">
        <v>0</v>
      </c>
      <c r="S86" s="109">
        <v>0</v>
      </c>
      <c r="T86" s="109">
        <v>0</v>
      </c>
      <c r="U86" s="109">
        <v>0</v>
      </c>
      <c r="V86" s="109">
        <v>0</v>
      </c>
      <c r="W86" s="109">
        <v>0</v>
      </c>
      <c r="X86" s="109">
        <v>0</v>
      </c>
      <c r="Y86" s="109">
        <v>0</v>
      </c>
    </row>
    <row r="87" spans="13:25" x14ac:dyDescent="0.25">
      <c r="M87" s="16" t="s">
        <v>7</v>
      </c>
      <c r="N87" s="109">
        <v>0</v>
      </c>
      <c r="O87" s="109">
        <v>0</v>
      </c>
      <c r="P87" s="109">
        <v>0</v>
      </c>
      <c r="Q87" s="109">
        <v>0</v>
      </c>
      <c r="R87" s="109">
        <v>0</v>
      </c>
      <c r="S87" s="109">
        <v>0</v>
      </c>
      <c r="T87" s="109">
        <v>0</v>
      </c>
      <c r="U87" s="109">
        <v>0</v>
      </c>
      <c r="V87" s="109">
        <v>0</v>
      </c>
      <c r="W87" s="109">
        <v>0</v>
      </c>
      <c r="X87" s="109">
        <v>0</v>
      </c>
      <c r="Y87" s="109">
        <v>0</v>
      </c>
    </row>
    <row r="88" spans="13:25" x14ac:dyDescent="0.25">
      <c r="M88" s="16" t="s">
        <v>8</v>
      </c>
      <c r="N88" s="109">
        <v>0</v>
      </c>
      <c r="O88" s="109">
        <v>0</v>
      </c>
      <c r="P88" s="109">
        <v>0</v>
      </c>
      <c r="Q88" s="109">
        <v>0</v>
      </c>
      <c r="R88" s="109">
        <v>0</v>
      </c>
      <c r="S88" s="109">
        <v>0</v>
      </c>
      <c r="T88" s="109">
        <v>0</v>
      </c>
      <c r="U88" s="109">
        <v>0</v>
      </c>
      <c r="V88" s="109">
        <v>0</v>
      </c>
      <c r="W88" s="109">
        <v>0</v>
      </c>
      <c r="X88" s="109">
        <v>0</v>
      </c>
      <c r="Y88" s="109">
        <v>0</v>
      </c>
    </row>
    <row r="89" spans="13:25" x14ac:dyDescent="0.25">
      <c r="M89" s="16" t="s">
        <v>9</v>
      </c>
      <c r="N89" s="109">
        <v>0</v>
      </c>
      <c r="O89" s="109">
        <v>0</v>
      </c>
      <c r="P89" s="109">
        <v>0</v>
      </c>
      <c r="Q89" s="109">
        <v>0</v>
      </c>
      <c r="R89" s="109">
        <v>0</v>
      </c>
      <c r="S89" s="109">
        <v>0</v>
      </c>
      <c r="T89" s="109">
        <v>0</v>
      </c>
      <c r="U89" s="109">
        <v>0</v>
      </c>
      <c r="V89" s="109">
        <v>0</v>
      </c>
      <c r="W89" s="109">
        <v>0</v>
      </c>
      <c r="X89" s="109">
        <v>0</v>
      </c>
      <c r="Y89" s="109">
        <v>0</v>
      </c>
    </row>
    <row r="90" spans="13:25" x14ac:dyDescent="0.25">
      <c r="M90" s="16" t="s">
        <v>10</v>
      </c>
      <c r="N90" s="109">
        <v>0</v>
      </c>
      <c r="O90" s="109">
        <v>0</v>
      </c>
      <c r="P90" s="109">
        <v>0</v>
      </c>
      <c r="Q90" s="109">
        <v>0</v>
      </c>
      <c r="R90" s="109">
        <v>0</v>
      </c>
      <c r="S90" s="109">
        <v>0</v>
      </c>
      <c r="T90" s="109">
        <v>0</v>
      </c>
      <c r="U90" s="109">
        <v>0</v>
      </c>
      <c r="V90" s="109">
        <v>0</v>
      </c>
      <c r="W90" s="109">
        <v>0</v>
      </c>
      <c r="X90" s="109">
        <v>0</v>
      </c>
      <c r="Y90" s="109">
        <v>0</v>
      </c>
    </row>
    <row r="91" spans="13:25" x14ac:dyDescent="0.25">
      <c r="M91" s="16" t="s">
        <v>11</v>
      </c>
      <c r="N91" s="109">
        <v>0</v>
      </c>
      <c r="O91" s="109">
        <v>0</v>
      </c>
      <c r="P91" s="109">
        <v>0</v>
      </c>
      <c r="Q91" s="109">
        <v>0</v>
      </c>
      <c r="R91" s="109">
        <v>0</v>
      </c>
      <c r="S91" s="109">
        <v>0</v>
      </c>
      <c r="T91" s="109">
        <v>0</v>
      </c>
      <c r="U91" s="109">
        <v>0</v>
      </c>
      <c r="V91" s="109">
        <v>0</v>
      </c>
      <c r="W91" s="109">
        <v>0</v>
      </c>
      <c r="X91" s="109">
        <v>0</v>
      </c>
      <c r="Y91" s="109">
        <v>0</v>
      </c>
    </row>
    <row r="92" spans="13:25" x14ac:dyDescent="0.25">
      <c r="M92" s="16" t="s">
        <v>12</v>
      </c>
      <c r="N92" s="110">
        <v>2.5000000000000001E-2</v>
      </c>
      <c r="O92" s="110">
        <v>0.05</v>
      </c>
      <c r="P92" s="110">
        <v>0.19</v>
      </c>
      <c r="Q92" s="110">
        <v>0.32999999999999996</v>
      </c>
      <c r="R92" s="110">
        <v>0.47</v>
      </c>
      <c r="S92" s="110">
        <v>0.61</v>
      </c>
      <c r="T92" s="109">
        <v>0.75</v>
      </c>
      <c r="U92" s="109">
        <v>0.79800000000000004</v>
      </c>
      <c r="V92" s="109">
        <v>0.84599999999999997</v>
      </c>
      <c r="W92" s="109">
        <v>0.89400000000000002</v>
      </c>
      <c r="X92" s="109">
        <v>0.94199999999999995</v>
      </c>
      <c r="Y92" s="109">
        <v>0.99</v>
      </c>
    </row>
    <row r="93" spans="13:25" x14ac:dyDescent="0.25">
      <c r="M93" s="16" t="s">
        <v>13</v>
      </c>
      <c r="N93" s="111">
        <v>0</v>
      </c>
      <c r="O93" s="111">
        <v>0</v>
      </c>
      <c r="P93" s="111">
        <v>0</v>
      </c>
      <c r="Q93" s="111">
        <v>0</v>
      </c>
      <c r="R93" s="111">
        <v>0</v>
      </c>
      <c r="S93" s="111">
        <v>0</v>
      </c>
      <c r="T93" s="111">
        <v>0</v>
      </c>
      <c r="U93" s="111">
        <v>0</v>
      </c>
      <c r="V93" s="111">
        <v>0</v>
      </c>
      <c r="W93" s="111">
        <v>0</v>
      </c>
      <c r="X93" s="111">
        <v>0</v>
      </c>
      <c r="Y93" s="111">
        <v>0</v>
      </c>
    </row>
    <row r="94" spans="13:25" x14ac:dyDescent="0.25">
      <c r="M94" s="16" t="s">
        <v>14</v>
      </c>
      <c r="N94" s="110">
        <v>2.0000000000000001E-4</v>
      </c>
      <c r="O94" s="110">
        <v>2.0000000000000001E-4</v>
      </c>
      <c r="P94" s="110">
        <v>1.1600000000000002E-3</v>
      </c>
      <c r="Q94" s="110">
        <v>2.1200000000000004E-3</v>
      </c>
      <c r="R94" s="110">
        <v>3.0800000000000003E-3</v>
      </c>
      <c r="S94" s="110">
        <v>4.0400000000000002E-3</v>
      </c>
      <c r="T94" s="110">
        <v>5.0000000000000001E-3</v>
      </c>
      <c r="U94" s="110">
        <v>6.0000000000000001E-3</v>
      </c>
      <c r="V94" s="110">
        <v>7.0000000000000001E-3</v>
      </c>
      <c r="W94" s="110">
        <v>8.0000000000000002E-3</v>
      </c>
      <c r="X94" s="110">
        <v>9.0000000000000011E-3</v>
      </c>
      <c r="Y94" s="110">
        <v>0.01</v>
      </c>
    </row>
    <row r="95" spans="13:25" x14ac:dyDescent="0.25">
      <c r="M95" s="16" t="s">
        <v>15</v>
      </c>
      <c r="N95" s="112">
        <v>0</v>
      </c>
      <c r="O95" s="112">
        <v>0</v>
      </c>
      <c r="P95" s="112">
        <v>0</v>
      </c>
      <c r="Q95" s="112">
        <v>0</v>
      </c>
      <c r="R95" s="112">
        <v>0</v>
      </c>
      <c r="S95" s="112">
        <v>0</v>
      </c>
      <c r="T95" s="112">
        <v>0</v>
      </c>
      <c r="U95" s="112">
        <v>0</v>
      </c>
      <c r="V95" s="112">
        <v>0</v>
      </c>
      <c r="W95" s="112">
        <v>0</v>
      </c>
      <c r="X95" s="112">
        <v>0</v>
      </c>
      <c r="Y95" s="112">
        <v>0</v>
      </c>
    </row>
    <row r="96" spans="13:25" x14ac:dyDescent="0.25">
      <c r="M96" s="42" t="s">
        <v>0</v>
      </c>
      <c r="N96" s="113">
        <v>1</v>
      </c>
      <c r="O96" s="113">
        <v>1</v>
      </c>
      <c r="P96" s="113">
        <v>1</v>
      </c>
      <c r="Q96" s="113">
        <v>1</v>
      </c>
      <c r="R96" s="113">
        <v>1</v>
      </c>
      <c r="S96" s="113">
        <v>1</v>
      </c>
      <c r="T96" s="113">
        <v>1</v>
      </c>
      <c r="U96" s="113">
        <v>1</v>
      </c>
      <c r="V96" s="113">
        <v>1</v>
      </c>
      <c r="W96" s="113">
        <v>1</v>
      </c>
      <c r="X96" s="113">
        <v>1</v>
      </c>
      <c r="Y96" s="113">
        <v>1</v>
      </c>
    </row>
    <row r="97" spans="2:25" x14ac:dyDescent="0.25">
      <c r="M97" s="59"/>
      <c r="N97" s="59"/>
      <c r="O97" s="59"/>
      <c r="P97" s="59"/>
      <c r="Q97" s="59"/>
      <c r="R97" s="59"/>
      <c r="S97" s="59"/>
      <c r="T97" s="59"/>
      <c r="U97" s="59"/>
      <c r="V97" s="59"/>
      <c r="W97" s="59"/>
      <c r="X97" s="59"/>
      <c r="Y97" s="59"/>
    </row>
    <row r="98" spans="2:25" x14ac:dyDescent="0.25">
      <c r="M98" s="59"/>
      <c r="N98" s="59"/>
      <c r="O98" s="59"/>
      <c r="P98" s="59"/>
      <c r="Q98" s="59"/>
      <c r="R98" s="59"/>
      <c r="S98" s="59"/>
      <c r="T98" s="59"/>
      <c r="U98" s="59"/>
      <c r="V98" s="59"/>
      <c r="W98" s="59"/>
      <c r="X98" s="59"/>
      <c r="Y98" s="59"/>
    </row>
    <row r="99" spans="2:25" x14ac:dyDescent="0.25">
      <c r="B99" s="59" t="s">
        <v>317</v>
      </c>
      <c r="M99" s="59" t="s">
        <v>317</v>
      </c>
      <c r="N99" s="59"/>
      <c r="O99" s="59"/>
      <c r="P99" s="59"/>
      <c r="Q99" s="59"/>
      <c r="R99" s="59"/>
      <c r="S99" s="59"/>
      <c r="T99" s="59"/>
      <c r="U99" s="59"/>
      <c r="V99" s="59"/>
      <c r="W99" s="59"/>
      <c r="X99" s="59"/>
      <c r="Y99" s="59"/>
    </row>
    <row r="100" spans="2:25" x14ac:dyDescent="0.25">
      <c r="M100" s="62" t="s">
        <v>46</v>
      </c>
      <c r="N100" s="107">
        <v>2019</v>
      </c>
      <c r="O100" s="107">
        <v>2020</v>
      </c>
      <c r="P100" s="107">
        <v>2021</v>
      </c>
      <c r="Q100" s="107">
        <v>2022</v>
      </c>
      <c r="R100" s="107">
        <v>2023</v>
      </c>
      <c r="S100" s="107">
        <v>2024</v>
      </c>
      <c r="T100" s="107">
        <v>2025</v>
      </c>
      <c r="U100" s="107">
        <v>2026</v>
      </c>
      <c r="V100" s="107">
        <v>2027</v>
      </c>
      <c r="W100" s="107">
        <v>2028</v>
      </c>
      <c r="X100" s="107">
        <v>2029</v>
      </c>
      <c r="Y100" s="107">
        <v>2030</v>
      </c>
    </row>
    <row r="101" spans="2:25" x14ac:dyDescent="0.25">
      <c r="M101" s="15" t="s">
        <v>2</v>
      </c>
      <c r="N101" s="108">
        <v>0</v>
      </c>
      <c r="O101" s="108">
        <v>0</v>
      </c>
      <c r="P101" s="108">
        <v>0</v>
      </c>
      <c r="Q101" s="108">
        <v>0</v>
      </c>
      <c r="R101" s="108">
        <v>0</v>
      </c>
      <c r="S101" s="108">
        <v>0</v>
      </c>
      <c r="T101" s="108">
        <v>0</v>
      </c>
      <c r="U101" s="108">
        <v>0</v>
      </c>
      <c r="V101" s="108">
        <v>0</v>
      </c>
      <c r="W101" s="108">
        <v>0</v>
      </c>
      <c r="X101" s="108">
        <v>0</v>
      </c>
      <c r="Y101" s="108">
        <v>0</v>
      </c>
    </row>
    <row r="102" spans="2:25" x14ac:dyDescent="0.25">
      <c r="M102" s="16" t="s">
        <v>3</v>
      </c>
      <c r="N102" s="109">
        <v>0</v>
      </c>
      <c r="O102" s="109">
        <v>0</v>
      </c>
      <c r="P102" s="109">
        <v>0</v>
      </c>
      <c r="Q102" s="109">
        <v>0</v>
      </c>
      <c r="R102" s="109">
        <v>0</v>
      </c>
      <c r="S102" s="109">
        <v>0</v>
      </c>
      <c r="T102" s="109">
        <v>0</v>
      </c>
      <c r="U102" s="109">
        <v>0</v>
      </c>
      <c r="V102" s="109">
        <v>0</v>
      </c>
      <c r="W102" s="109">
        <v>0</v>
      </c>
      <c r="X102" s="109">
        <v>0</v>
      </c>
      <c r="Y102" s="109">
        <v>0</v>
      </c>
    </row>
    <row r="103" spans="2:25" x14ac:dyDescent="0.25">
      <c r="M103" s="16" t="s">
        <v>4</v>
      </c>
      <c r="N103" s="110">
        <v>0.65</v>
      </c>
      <c r="O103" s="110">
        <v>0.65</v>
      </c>
      <c r="P103" s="110">
        <v>0.61499999999999999</v>
      </c>
      <c r="Q103" s="110">
        <v>0.57999999999999996</v>
      </c>
      <c r="R103" s="110">
        <v>0.54499999999999993</v>
      </c>
      <c r="S103" s="110">
        <v>0.5099999999999999</v>
      </c>
      <c r="T103" s="110">
        <v>0.47499999999999998</v>
      </c>
      <c r="U103" s="110">
        <v>0.38</v>
      </c>
      <c r="V103" s="110">
        <v>0.28500000000000003</v>
      </c>
      <c r="W103" s="110">
        <v>0.19000000000000006</v>
      </c>
      <c r="X103" s="110">
        <v>9.4999999999999973E-2</v>
      </c>
      <c r="Y103" s="110">
        <v>0</v>
      </c>
    </row>
    <row r="104" spans="2:25" x14ac:dyDescent="0.25">
      <c r="M104" s="16" t="s">
        <v>5</v>
      </c>
      <c r="N104" s="109">
        <v>0</v>
      </c>
      <c r="O104" s="109">
        <v>0</v>
      </c>
      <c r="P104" s="109">
        <v>0</v>
      </c>
      <c r="Q104" s="109">
        <v>0</v>
      </c>
      <c r="R104" s="109">
        <v>0</v>
      </c>
      <c r="S104" s="109">
        <v>0</v>
      </c>
      <c r="T104" s="109">
        <v>0</v>
      </c>
      <c r="U104" s="109">
        <v>0</v>
      </c>
      <c r="V104" s="109">
        <v>0</v>
      </c>
      <c r="W104" s="109">
        <v>0</v>
      </c>
      <c r="X104" s="109">
        <v>0</v>
      </c>
      <c r="Y104" s="109">
        <v>0</v>
      </c>
    </row>
    <row r="105" spans="2:25" x14ac:dyDescent="0.25">
      <c r="M105" s="16" t="s">
        <v>6</v>
      </c>
      <c r="N105" s="109">
        <v>0</v>
      </c>
      <c r="O105" s="109">
        <v>0</v>
      </c>
      <c r="P105" s="109">
        <v>0</v>
      </c>
      <c r="Q105" s="109">
        <v>0</v>
      </c>
      <c r="R105" s="109">
        <v>0</v>
      </c>
      <c r="S105" s="109">
        <v>0</v>
      </c>
      <c r="T105" s="109">
        <v>0</v>
      </c>
      <c r="U105" s="109">
        <v>0</v>
      </c>
      <c r="V105" s="109">
        <v>0</v>
      </c>
      <c r="W105" s="109">
        <v>0</v>
      </c>
      <c r="X105" s="109">
        <v>0</v>
      </c>
      <c r="Y105" s="109">
        <v>0</v>
      </c>
    </row>
    <row r="106" spans="2:25" x14ac:dyDescent="0.25">
      <c r="M106" s="16" t="s">
        <v>7</v>
      </c>
      <c r="N106" s="109">
        <v>0.35</v>
      </c>
      <c r="O106" s="109">
        <v>0.35</v>
      </c>
      <c r="P106" s="109">
        <v>0.32</v>
      </c>
      <c r="Q106" s="109">
        <v>0.29000000000000004</v>
      </c>
      <c r="R106" s="109">
        <v>0.26000000000000006</v>
      </c>
      <c r="S106" s="109">
        <v>0.23000000000000007</v>
      </c>
      <c r="T106" s="109">
        <v>0.2</v>
      </c>
      <c r="U106" s="109">
        <v>0.16</v>
      </c>
      <c r="V106" s="109">
        <v>0.12</v>
      </c>
      <c r="W106" s="109">
        <v>7.9999999999999988E-2</v>
      </c>
      <c r="X106" s="109">
        <v>3.9999999999999987E-2</v>
      </c>
      <c r="Y106" s="109">
        <v>0</v>
      </c>
    </row>
    <row r="107" spans="2:25" x14ac:dyDescent="0.25">
      <c r="M107" s="16" t="s">
        <v>8</v>
      </c>
      <c r="N107" s="109">
        <v>0</v>
      </c>
      <c r="O107" s="109">
        <v>0</v>
      </c>
      <c r="P107" s="109">
        <v>0</v>
      </c>
      <c r="Q107" s="109">
        <v>0</v>
      </c>
      <c r="R107" s="109">
        <v>0</v>
      </c>
      <c r="S107" s="109">
        <v>0</v>
      </c>
      <c r="T107" s="109">
        <v>0</v>
      </c>
      <c r="U107" s="109">
        <v>0</v>
      </c>
      <c r="V107" s="109">
        <v>0</v>
      </c>
      <c r="W107" s="109">
        <v>0</v>
      </c>
      <c r="X107" s="109">
        <v>0</v>
      </c>
      <c r="Y107" s="109">
        <v>0</v>
      </c>
    </row>
    <row r="108" spans="2:25" x14ac:dyDescent="0.25">
      <c r="M108" s="16" t="s">
        <v>9</v>
      </c>
      <c r="N108" s="109">
        <v>0</v>
      </c>
      <c r="O108" s="109">
        <v>0</v>
      </c>
      <c r="P108" s="109">
        <v>0</v>
      </c>
      <c r="Q108" s="109">
        <v>0</v>
      </c>
      <c r="R108" s="109">
        <v>0</v>
      </c>
      <c r="S108" s="109">
        <v>0</v>
      </c>
      <c r="T108" s="109">
        <v>0</v>
      </c>
      <c r="U108" s="109">
        <v>0</v>
      </c>
      <c r="V108" s="109">
        <v>0</v>
      </c>
      <c r="W108" s="109">
        <v>0</v>
      </c>
      <c r="X108" s="109">
        <v>0</v>
      </c>
      <c r="Y108" s="109">
        <v>0</v>
      </c>
    </row>
    <row r="109" spans="2:25" x14ac:dyDescent="0.25">
      <c r="M109" s="16" t="s">
        <v>10</v>
      </c>
      <c r="N109" s="109">
        <v>0</v>
      </c>
      <c r="O109" s="109">
        <v>0</v>
      </c>
      <c r="P109" s="109">
        <v>0</v>
      </c>
      <c r="Q109" s="109">
        <v>0</v>
      </c>
      <c r="R109" s="109">
        <v>0</v>
      </c>
      <c r="S109" s="109">
        <v>0</v>
      </c>
      <c r="T109" s="109">
        <v>0</v>
      </c>
      <c r="U109" s="109">
        <v>0</v>
      </c>
      <c r="V109" s="109">
        <v>0</v>
      </c>
      <c r="W109" s="109">
        <v>0</v>
      </c>
      <c r="X109" s="109">
        <v>0</v>
      </c>
      <c r="Y109" s="109">
        <v>0</v>
      </c>
    </row>
    <row r="110" spans="2:25" x14ac:dyDescent="0.25">
      <c r="M110" s="16" t="s">
        <v>11</v>
      </c>
      <c r="N110" s="109">
        <v>0</v>
      </c>
      <c r="O110" s="109">
        <v>0</v>
      </c>
      <c r="P110" s="109">
        <v>0.06</v>
      </c>
      <c r="Q110" s="109">
        <v>0.12</v>
      </c>
      <c r="R110" s="109">
        <v>0.18</v>
      </c>
      <c r="S110" s="109">
        <v>0.24</v>
      </c>
      <c r="T110" s="109">
        <v>0.3</v>
      </c>
      <c r="U110" s="109">
        <v>0.42999999999999994</v>
      </c>
      <c r="V110" s="109">
        <v>0.55999999999999994</v>
      </c>
      <c r="W110" s="109">
        <v>0.69</v>
      </c>
      <c r="X110" s="109">
        <v>0.82</v>
      </c>
      <c r="Y110" s="109">
        <v>0.95</v>
      </c>
    </row>
    <row r="111" spans="2:25" x14ac:dyDescent="0.25">
      <c r="M111" s="16" t="s">
        <v>12</v>
      </c>
      <c r="N111" s="110">
        <v>0</v>
      </c>
      <c r="O111" s="110">
        <v>0</v>
      </c>
      <c r="P111" s="110">
        <v>0</v>
      </c>
      <c r="Q111" s="110">
        <v>0</v>
      </c>
      <c r="R111" s="110">
        <v>0</v>
      </c>
      <c r="S111" s="110">
        <v>0</v>
      </c>
      <c r="T111" s="109">
        <v>0</v>
      </c>
      <c r="U111" s="109">
        <v>0</v>
      </c>
      <c r="V111" s="109">
        <v>0</v>
      </c>
      <c r="W111" s="109">
        <v>0</v>
      </c>
      <c r="X111" s="109">
        <v>0</v>
      </c>
      <c r="Y111" s="109">
        <v>0</v>
      </c>
    </row>
    <row r="112" spans="2:25" x14ac:dyDescent="0.25">
      <c r="M112" s="16" t="s">
        <v>13</v>
      </c>
      <c r="N112" s="111">
        <v>0</v>
      </c>
      <c r="O112" s="111">
        <v>0</v>
      </c>
      <c r="P112" s="111">
        <v>0</v>
      </c>
      <c r="Q112" s="111">
        <v>0</v>
      </c>
      <c r="R112" s="111">
        <v>0</v>
      </c>
      <c r="S112" s="111">
        <v>0</v>
      </c>
      <c r="T112" s="111">
        <v>0</v>
      </c>
      <c r="U112" s="111">
        <v>0</v>
      </c>
      <c r="V112" s="111">
        <v>0</v>
      </c>
      <c r="W112" s="111">
        <v>0</v>
      </c>
      <c r="X112" s="111">
        <v>0</v>
      </c>
      <c r="Y112" s="111">
        <v>0</v>
      </c>
    </row>
    <row r="113" spans="2:25" x14ac:dyDescent="0.25">
      <c r="M113" s="16" t="s">
        <v>14</v>
      </c>
      <c r="N113" s="110">
        <v>0</v>
      </c>
      <c r="O113" s="110">
        <v>0</v>
      </c>
      <c r="P113" s="110">
        <v>5.0000000000000001E-3</v>
      </c>
      <c r="Q113" s="110">
        <v>0.01</v>
      </c>
      <c r="R113" s="110">
        <v>1.4999999999999999E-2</v>
      </c>
      <c r="S113" s="110">
        <v>0.02</v>
      </c>
      <c r="T113" s="110">
        <v>2.5000000000000001E-2</v>
      </c>
      <c r="U113" s="110">
        <v>3.0000000000000002E-2</v>
      </c>
      <c r="V113" s="110">
        <v>3.5000000000000003E-2</v>
      </c>
      <c r="W113" s="110">
        <v>0.04</v>
      </c>
      <c r="X113" s="110">
        <v>4.4999999999999998E-2</v>
      </c>
      <c r="Y113" s="110">
        <v>0.05</v>
      </c>
    </row>
    <row r="114" spans="2:25" x14ac:dyDescent="0.25">
      <c r="M114" s="16" t="s">
        <v>15</v>
      </c>
      <c r="N114" s="112">
        <v>0</v>
      </c>
      <c r="O114" s="112">
        <v>0</v>
      </c>
      <c r="P114" s="112">
        <v>0</v>
      </c>
      <c r="Q114" s="112">
        <v>0</v>
      </c>
      <c r="R114" s="112">
        <v>0</v>
      </c>
      <c r="S114" s="112">
        <v>0</v>
      </c>
      <c r="T114" s="112">
        <v>0</v>
      </c>
      <c r="U114" s="112">
        <v>0</v>
      </c>
      <c r="V114" s="112">
        <v>0</v>
      </c>
      <c r="W114" s="112">
        <v>0</v>
      </c>
      <c r="X114" s="112">
        <v>0</v>
      </c>
      <c r="Y114" s="112">
        <v>0</v>
      </c>
    </row>
    <row r="115" spans="2:25" x14ac:dyDescent="0.25">
      <c r="M115" s="42" t="s">
        <v>0</v>
      </c>
      <c r="N115" s="113">
        <v>1</v>
      </c>
      <c r="O115" s="113">
        <v>1</v>
      </c>
      <c r="P115" s="113">
        <v>1</v>
      </c>
      <c r="Q115" s="113">
        <v>1</v>
      </c>
      <c r="R115" s="113">
        <v>0.99999999999999989</v>
      </c>
      <c r="S115" s="113">
        <v>1</v>
      </c>
      <c r="T115" s="113">
        <v>1</v>
      </c>
      <c r="U115" s="113">
        <v>1</v>
      </c>
      <c r="V115" s="113">
        <v>1</v>
      </c>
      <c r="W115" s="113">
        <v>1</v>
      </c>
      <c r="X115" s="113">
        <v>0.99999999999999989</v>
      </c>
      <c r="Y115" s="113">
        <v>1</v>
      </c>
    </row>
    <row r="116" spans="2:25" x14ac:dyDescent="0.25">
      <c r="M116" s="59"/>
      <c r="N116" s="59"/>
      <c r="O116" s="59"/>
      <c r="P116" s="59"/>
      <c r="Q116" s="59"/>
      <c r="R116" s="59"/>
      <c r="S116" s="59"/>
      <c r="T116" s="59"/>
      <c r="U116" s="59"/>
      <c r="V116" s="59"/>
      <c r="W116" s="59"/>
      <c r="X116" s="59"/>
      <c r="Y116" s="59"/>
    </row>
    <row r="117" spans="2:25" x14ac:dyDescent="0.25">
      <c r="M117" s="59"/>
      <c r="N117" s="59"/>
      <c r="O117" s="59"/>
      <c r="P117" s="59"/>
      <c r="Q117" s="59"/>
      <c r="R117" s="59"/>
      <c r="S117" s="59"/>
      <c r="T117" s="59"/>
      <c r="U117" s="59"/>
      <c r="V117" s="59"/>
      <c r="W117" s="59"/>
      <c r="X117" s="59"/>
      <c r="Y117" s="59"/>
    </row>
    <row r="118" spans="2:25" x14ac:dyDescent="0.25">
      <c r="B118" s="58" t="s">
        <v>33</v>
      </c>
      <c r="M118" s="59" t="s">
        <v>323</v>
      </c>
      <c r="N118" s="59"/>
      <c r="O118" s="59"/>
      <c r="P118" s="59"/>
      <c r="Q118" s="59"/>
      <c r="R118" s="59"/>
      <c r="S118" s="59"/>
      <c r="T118" s="59"/>
      <c r="U118" s="59"/>
      <c r="V118" s="59"/>
      <c r="W118" s="59"/>
      <c r="X118" s="59"/>
      <c r="Y118" s="59"/>
    </row>
    <row r="119" spans="2:25" x14ac:dyDescent="0.25">
      <c r="M119" s="62"/>
      <c r="N119" s="107">
        <v>2019</v>
      </c>
      <c r="O119" s="107">
        <v>2020</v>
      </c>
      <c r="P119" s="107">
        <v>2021</v>
      </c>
      <c r="Q119" s="107">
        <v>2022</v>
      </c>
      <c r="R119" s="107">
        <v>2023</v>
      </c>
      <c r="S119" s="107">
        <v>2024</v>
      </c>
      <c r="T119" s="107">
        <v>2025</v>
      </c>
      <c r="U119" s="107">
        <v>2026</v>
      </c>
      <c r="V119" s="107">
        <v>2027</v>
      </c>
      <c r="W119" s="107">
        <v>2028</v>
      </c>
      <c r="X119" s="107">
        <v>2029</v>
      </c>
      <c r="Y119" s="107">
        <v>2030</v>
      </c>
    </row>
    <row r="120" spans="2:25" x14ac:dyDescent="0.25">
      <c r="M120" s="15" t="s">
        <v>2</v>
      </c>
      <c r="N120" s="108">
        <v>0</v>
      </c>
      <c r="O120" s="108">
        <v>0</v>
      </c>
      <c r="P120" s="108">
        <v>0</v>
      </c>
      <c r="Q120" s="108">
        <v>0</v>
      </c>
      <c r="R120" s="108">
        <v>0</v>
      </c>
      <c r="S120" s="108">
        <v>0</v>
      </c>
      <c r="T120" s="108">
        <v>0</v>
      </c>
      <c r="U120" s="108">
        <v>0</v>
      </c>
      <c r="V120" s="108">
        <v>0</v>
      </c>
      <c r="W120" s="108">
        <v>0</v>
      </c>
      <c r="X120" s="108">
        <v>0</v>
      </c>
      <c r="Y120" s="108">
        <v>0</v>
      </c>
    </row>
    <row r="121" spans="2:25" x14ac:dyDescent="0.25">
      <c r="M121" s="16" t="s">
        <v>3</v>
      </c>
      <c r="N121" s="109">
        <v>0</v>
      </c>
      <c r="O121" s="109">
        <v>0</v>
      </c>
      <c r="P121" s="109">
        <v>0</v>
      </c>
      <c r="Q121" s="109">
        <v>0</v>
      </c>
      <c r="R121" s="109">
        <v>0</v>
      </c>
      <c r="S121" s="109">
        <v>0</v>
      </c>
      <c r="T121" s="109">
        <v>0</v>
      </c>
      <c r="U121" s="109">
        <v>0</v>
      </c>
      <c r="V121" s="109">
        <v>0</v>
      </c>
      <c r="W121" s="109">
        <v>0</v>
      </c>
      <c r="X121" s="109">
        <v>0</v>
      </c>
      <c r="Y121" s="109">
        <v>0</v>
      </c>
    </row>
    <row r="122" spans="2:25" x14ac:dyDescent="0.25">
      <c r="M122" s="16" t="s">
        <v>4</v>
      </c>
      <c r="N122" s="110">
        <v>0.01</v>
      </c>
      <c r="O122" s="110">
        <v>0</v>
      </c>
      <c r="P122" s="110">
        <v>0</v>
      </c>
      <c r="Q122" s="110">
        <v>0</v>
      </c>
      <c r="R122" s="110">
        <v>0</v>
      </c>
      <c r="S122" s="110">
        <v>0</v>
      </c>
      <c r="T122" s="110">
        <v>0</v>
      </c>
      <c r="U122" s="110">
        <v>0</v>
      </c>
      <c r="V122" s="110">
        <v>0</v>
      </c>
      <c r="W122" s="110">
        <v>0</v>
      </c>
      <c r="X122" s="110">
        <v>0</v>
      </c>
      <c r="Y122" s="110">
        <v>0</v>
      </c>
    </row>
    <row r="123" spans="2:25" x14ac:dyDescent="0.25">
      <c r="M123" s="16" t="s">
        <v>5</v>
      </c>
      <c r="N123" s="109">
        <v>0</v>
      </c>
      <c r="O123" s="109">
        <v>0</v>
      </c>
      <c r="P123" s="109">
        <v>0</v>
      </c>
      <c r="Q123" s="109">
        <v>0</v>
      </c>
      <c r="R123" s="109">
        <v>0</v>
      </c>
      <c r="S123" s="109">
        <v>0</v>
      </c>
      <c r="T123" s="109">
        <v>0</v>
      </c>
      <c r="U123" s="109">
        <v>0</v>
      </c>
      <c r="V123" s="109">
        <v>0</v>
      </c>
      <c r="W123" s="109">
        <v>0</v>
      </c>
      <c r="X123" s="109">
        <v>0</v>
      </c>
      <c r="Y123" s="109">
        <v>0</v>
      </c>
    </row>
    <row r="124" spans="2:25" x14ac:dyDescent="0.25">
      <c r="M124" s="16" t="s">
        <v>6</v>
      </c>
      <c r="N124" s="109">
        <v>0</v>
      </c>
      <c r="O124" s="109">
        <v>0</v>
      </c>
      <c r="P124" s="109">
        <v>0</v>
      </c>
      <c r="Q124" s="109">
        <v>0</v>
      </c>
      <c r="R124" s="109">
        <v>0</v>
      </c>
      <c r="S124" s="109">
        <v>0</v>
      </c>
      <c r="T124" s="109">
        <v>0</v>
      </c>
      <c r="U124" s="109">
        <v>0</v>
      </c>
      <c r="V124" s="109">
        <v>0</v>
      </c>
      <c r="W124" s="109">
        <v>0</v>
      </c>
      <c r="X124" s="109">
        <v>0</v>
      </c>
      <c r="Y124" s="109">
        <v>0</v>
      </c>
    </row>
    <row r="125" spans="2:25" x14ac:dyDescent="0.25">
      <c r="M125" s="16" t="s">
        <v>7</v>
      </c>
      <c r="N125" s="109">
        <v>0</v>
      </c>
      <c r="O125" s="109">
        <v>0</v>
      </c>
      <c r="P125" s="109">
        <v>0</v>
      </c>
      <c r="Q125" s="109">
        <v>0</v>
      </c>
      <c r="R125" s="109">
        <v>0</v>
      </c>
      <c r="S125" s="109">
        <v>0</v>
      </c>
      <c r="T125" s="109">
        <v>0</v>
      </c>
      <c r="U125" s="109">
        <v>0</v>
      </c>
      <c r="V125" s="109">
        <v>0</v>
      </c>
      <c r="W125" s="109">
        <v>0</v>
      </c>
      <c r="X125" s="109">
        <v>0</v>
      </c>
      <c r="Y125" s="109">
        <v>0</v>
      </c>
    </row>
    <row r="126" spans="2:25" x14ac:dyDescent="0.25">
      <c r="M126" s="16" t="s">
        <v>8</v>
      </c>
      <c r="N126" s="109">
        <v>0</v>
      </c>
      <c r="O126" s="109">
        <v>0</v>
      </c>
      <c r="P126" s="109">
        <v>0</v>
      </c>
      <c r="Q126" s="109">
        <v>0</v>
      </c>
      <c r="R126" s="109">
        <v>0</v>
      </c>
      <c r="S126" s="109">
        <v>0</v>
      </c>
      <c r="T126" s="109">
        <v>0</v>
      </c>
      <c r="U126" s="109">
        <v>0</v>
      </c>
      <c r="V126" s="109">
        <v>0</v>
      </c>
      <c r="W126" s="109">
        <v>0</v>
      </c>
      <c r="X126" s="109">
        <v>0</v>
      </c>
      <c r="Y126" s="109">
        <v>0</v>
      </c>
    </row>
    <row r="127" spans="2:25" x14ac:dyDescent="0.25">
      <c r="M127" s="16" t="s">
        <v>9</v>
      </c>
      <c r="N127" s="109">
        <v>0</v>
      </c>
      <c r="O127" s="109">
        <v>0</v>
      </c>
      <c r="P127" s="109">
        <v>0</v>
      </c>
      <c r="Q127" s="109">
        <v>0</v>
      </c>
      <c r="R127" s="109">
        <v>0</v>
      </c>
      <c r="S127" s="109">
        <v>0</v>
      </c>
      <c r="T127" s="109">
        <v>0</v>
      </c>
      <c r="U127" s="109">
        <v>0</v>
      </c>
      <c r="V127" s="109">
        <v>0</v>
      </c>
      <c r="W127" s="109">
        <v>0</v>
      </c>
      <c r="X127" s="109">
        <v>0</v>
      </c>
      <c r="Y127" s="109">
        <v>0</v>
      </c>
    </row>
    <row r="128" spans="2:25" x14ac:dyDescent="0.25">
      <c r="M128" s="16" t="s">
        <v>10</v>
      </c>
      <c r="N128" s="109">
        <v>0</v>
      </c>
      <c r="O128" s="109">
        <v>0</v>
      </c>
      <c r="P128" s="109">
        <v>0</v>
      </c>
      <c r="Q128" s="109">
        <v>0</v>
      </c>
      <c r="R128" s="109">
        <v>0</v>
      </c>
      <c r="S128" s="109">
        <v>0</v>
      </c>
      <c r="T128" s="109">
        <v>0</v>
      </c>
      <c r="U128" s="109">
        <v>0</v>
      </c>
      <c r="V128" s="109">
        <v>0</v>
      </c>
      <c r="W128" s="109">
        <v>0</v>
      </c>
      <c r="X128" s="109">
        <v>0</v>
      </c>
      <c r="Y128" s="109">
        <v>0</v>
      </c>
    </row>
    <row r="129" spans="2:25" x14ac:dyDescent="0.25">
      <c r="M129" s="16" t="s">
        <v>11</v>
      </c>
      <c r="N129" s="109">
        <v>0</v>
      </c>
      <c r="O129" s="109">
        <v>0</v>
      </c>
      <c r="P129" s="109">
        <v>0</v>
      </c>
      <c r="Q129" s="109">
        <v>0</v>
      </c>
      <c r="R129" s="109">
        <v>0</v>
      </c>
      <c r="S129" s="109">
        <v>0</v>
      </c>
      <c r="T129" s="109">
        <v>0</v>
      </c>
      <c r="U129" s="109">
        <v>0</v>
      </c>
      <c r="V129" s="109">
        <v>0</v>
      </c>
      <c r="W129" s="109">
        <v>0</v>
      </c>
      <c r="X129" s="109">
        <v>0</v>
      </c>
      <c r="Y129" s="109">
        <v>0</v>
      </c>
    </row>
    <row r="130" spans="2:25" x14ac:dyDescent="0.25">
      <c r="M130" s="16" t="s">
        <v>12</v>
      </c>
      <c r="N130" s="110">
        <v>0</v>
      </c>
      <c r="O130" s="110">
        <v>0</v>
      </c>
      <c r="P130" s="110">
        <v>0</v>
      </c>
      <c r="Q130" s="110">
        <v>0</v>
      </c>
      <c r="R130" s="110">
        <v>0</v>
      </c>
      <c r="S130" s="110">
        <v>0</v>
      </c>
      <c r="T130" s="109">
        <v>0</v>
      </c>
      <c r="U130" s="109">
        <v>0</v>
      </c>
      <c r="V130" s="109">
        <v>0</v>
      </c>
      <c r="W130" s="109">
        <v>0</v>
      </c>
      <c r="X130" s="109">
        <v>0</v>
      </c>
      <c r="Y130" s="109">
        <v>0</v>
      </c>
    </row>
    <row r="131" spans="2:25" x14ac:dyDescent="0.25">
      <c r="M131" s="16" t="s">
        <v>13</v>
      </c>
      <c r="N131" s="111">
        <v>0.99</v>
      </c>
      <c r="O131" s="111">
        <v>1</v>
      </c>
      <c r="P131" s="111">
        <v>1</v>
      </c>
      <c r="Q131" s="111">
        <v>1</v>
      </c>
      <c r="R131" s="111">
        <v>1</v>
      </c>
      <c r="S131" s="111">
        <v>1</v>
      </c>
      <c r="T131" s="111">
        <v>1</v>
      </c>
      <c r="U131" s="111">
        <v>1</v>
      </c>
      <c r="V131" s="111">
        <v>1</v>
      </c>
      <c r="W131" s="111">
        <v>1</v>
      </c>
      <c r="X131" s="111">
        <v>1</v>
      </c>
      <c r="Y131" s="111">
        <v>1</v>
      </c>
    </row>
    <row r="132" spans="2:25" x14ac:dyDescent="0.25">
      <c r="M132" s="16" t="s">
        <v>14</v>
      </c>
      <c r="N132" s="110">
        <v>0</v>
      </c>
      <c r="O132" s="110">
        <v>0</v>
      </c>
      <c r="P132" s="110">
        <v>0</v>
      </c>
      <c r="Q132" s="110">
        <v>0</v>
      </c>
      <c r="R132" s="110">
        <v>0</v>
      </c>
      <c r="S132" s="110">
        <v>0</v>
      </c>
      <c r="T132" s="110">
        <v>0</v>
      </c>
      <c r="U132" s="110">
        <v>0</v>
      </c>
      <c r="V132" s="110">
        <v>0</v>
      </c>
      <c r="W132" s="110">
        <v>0</v>
      </c>
      <c r="X132" s="110">
        <v>0</v>
      </c>
      <c r="Y132" s="110">
        <v>0</v>
      </c>
    </row>
    <row r="133" spans="2:25" x14ac:dyDescent="0.25">
      <c r="M133" s="16" t="s">
        <v>15</v>
      </c>
      <c r="N133" s="112">
        <v>0</v>
      </c>
      <c r="O133" s="112">
        <v>0</v>
      </c>
      <c r="P133" s="112">
        <v>0</v>
      </c>
      <c r="Q133" s="112">
        <v>0</v>
      </c>
      <c r="R133" s="112">
        <v>0</v>
      </c>
      <c r="S133" s="112">
        <v>0</v>
      </c>
      <c r="T133" s="112">
        <v>0</v>
      </c>
      <c r="U133" s="112">
        <v>0</v>
      </c>
      <c r="V133" s="112">
        <v>0</v>
      </c>
      <c r="W133" s="112">
        <v>0</v>
      </c>
      <c r="X133" s="112">
        <v>0</v>
      </c>
      <c r="Y133" s="112">
        <v>0</v>
      </c>
    </row>
    <row r="134" spans="2:25" x14ac:dyDescent="0.25">
      <c r="M134" s="42" t="s">
        <v>0</v>
      </c>
      <c r="N134" s="113">
        <v>1</v>
      </c>
      <c r="O134" s="113">
        <v>1</v>
      </c>
      <c r="P134" s="113">
        <v>1</v>
      </c>
      <c r="Q134" s="113">
        <v>1</v>
      </c>
      <c r="R134" s="113">
        <v>1</v>
      </c>
      <c r="S134" s="113">
        <v>1</v>
      </c>
      <c r="T134" s="113">
        <v>1</v>
      </c>
      <c r="U134" s="113">
        <v>1</v>
      </c>
      <c r="V134" s="113">
        <v>1</v>
      </c>
      <c r="W134" s="113">
        <v>1</v>
      </c>
      <c r="X134" s="113">
        <v>1</v>
      </c>
      <c r="Y134" s="113">
        <v>1</v>
      </c>
    </row>
    <row r="135" spans="2:25" x14ac:dyDescent="0.25">
      <c r="M135" s="59"/>
      <c r="N135" s="59"/>
      <c r="O135" s="59"/>
      <c r="P135" s="59"/>
      <c r="Q135" s="59"/>
      <c r="R135" s="59"/>
      <c r="S135" s="59"/>
      <c r="T135" s="59"/>
      <c r="U135" s="59"/>
      <c r="V135" s="59"/>
      <c r="W135" s="59"/>
      <c r="X135" s="59"/>
      <c r="Y135" s="59"/>
    </row>
    <row r="136" spans="2:25" x14ac:dyDescent="0.25">
      <c r="M136" s="59"/>
      <c r="N136" s="59"/>
      <c r="O136" s="59"/>
      <c r="P136" s="59"/>
      <c r="Q136" s="59"/>
      <c r="R136" s="59"/>
      <c r="S136" s="59"/>
      <c r="T136" s="59"/>
      <c r="U136" s="59"/>
      <c r="V136" s="59"/>
      <c r="W136" s="59"/>
      <c r="X136" s="59"/>
      <c r="Y136" s="59"/>
    </row>
    <row r="137" spans="2:25" x14ac:dyDescent="0.25">
      <c r="B137" s="58" t="s">
        <v>324</v>
      </c>
      <c r="M137" s="58" t="s">
        <v>324</v>
      </c>
      <c r="N137" s="59"/>
      <c r="O137" s="59"/>
      <c r="P137" s="59"/>
      <c r="Q137" s="59"/>
      <c r="R137" s="59"/>
      <c r="S137" s="59"/>
      <c r="T137" s="59"/>
      <c r="U137" s="59"/>
      <c r="V137" s="59"/>
      <c r="W137" s="59"/>
      <c r="X137" s="59"/>
      <c r="Y137" s="59"/>
    </row>
    <row r="138" spans="2:25" x14ac:dyDescent="0.25">
      <c r="M138" s="62" t="s">
        <v>46</v>
      </c>
      <c r="N138" s="107">
        <v>2019</v>
      </c>
      <c r="O138" s="107">
        <v>2020</v>
      </c>
      <c r="P138" s="107">
        <v>2021</v>
      </c>
      <c r="Q138" s="107">
        <v>2022</v>
      </c>
      <c r="R138" s="107">
        <v>2023</v>
      </c>
      <c r="S138" s="107">
        <v>2024</v>
      </c>
      <c r="T138" s="107">
        <v>2025</v>
      </c>
      <c r="U138" s="107">
        <v>2026</v>
      </c>
      <c r="V138" s="107">
        <v>2027</v>
      </c>
      <c r="W138" s="107">
        <v>2028</v>
      </c>
      <c r="X138" s="107">
        <v>2029</v>
      </c>
      <c r="Y138" s="107">
        <v>2030</v>
      </c>
    </row>
    <row r="139" spans="2:25" x14ac:dyDescent="0.25">
      <c r="M139" s="15" t="s">
        <v>2</v>
      </c>
      <c r="N139" s="108">
        <v>0</v>
      </c>
      <c r="O139" s="108">
        <v>0</v>
      </c>
      <c r="P139" s="108">
        <v>0</v>
      </c>
      <c r="Q139" s="108">
        <v>0</v>
      </c>
      <c r="R139" s="108">
        <v>0</v>
      </c>
      <c r="S139" s="108">
        <v>0</v>
      </c>
      <c r="T139" s="108">
        <v>0</v>
      </c>
      <c r="U139" s="108">
        <v>0</v>
      </c>
      <c r="V139" s="108">
        <v>0</v>
      </c>
      <c r="W139" s="108">
        <v>0</v>
      </c>
      <c r="X139" s="108">
        <v>0</v>
      </c>
      <c r="Y139" s="108">
        <v>0</v>
      </c>
    </row>
    <row r="140" spans="2:25" x14ac:dyDescent="0.25">
      <c r="M140" s="16" t="s">
        <v>3</v>
      </c>
      <c r="N140" s="109">
        <v>0</v>
      </c>
      <c r="O140" s="109">
        <v>0</v>
      </c>
      <c r="P140" s="109">
        <v>0</v>
      </c>
      <c r="Q140" s="109">
        <v>0</v>
      </c>
      <c r="R140" s="109">
        <v>0</v>
      </c>
      <c r="S140" s="109">
        <v>0</v>
      </c>
      <c r="T140" s="109">
        <v>0</v>
      </c>
      <c r="U140" s="109">
        <v>0</v>
      </c>
      <c r="V140" s="109">
        <v>0</v>
      </c>
      <c r="W140" s="109">
        <v>0</v>
      </c>
      <c r="X140" s="109">
        <v>0</v>
      </c>
      <c r="Y140" s="109">
        <v>0</v>
      </c>
    </row>
    <row r="141" spans="2:25" x14ac:dyDescent="0.25">
      <c r="M141" s="16" t="s">
        <v>4</v>
      </c>
      <c r="N141" s="110">
        <v>0.35999999999999988</v>
      </c>
      <c r="O141" s="110">
        <v>0.33499999999999996</v>
      </c>
      <c r="P141" s="110">
        <v>0.30799999999999994</v>
      </c>
      <c r="Q141" s="110">
        <v>0.28099999999999992</v>
      </c>
      <c r="R141" s="110">
        <v>0.25399999999999989</v>
      </c>
      <c r="S141" s="110">
        <v>0.22699999999999987</v>
      </c>
      <c r="T141" s="110">
        <v>0.19999999999999996</v>
      </c>
      <c r="U141" s="110">
        <v>0.15999999999999992</v>
      </c>
      <c r="V141" s="110">
        <v>0.11999999999999988</v>
      </c>
      <c r="W141" s="110">
        <v>7.9999999999999849E-2</v>
      </c>
      <c r="X141" s="110">
        <v>3.9999999999999813E-2</v>
      </c>
      <c r="Y141" s="110">
        <v>0</v>
      </c>
    </row>
    <row r="142" spans="2:25" x14ac:dyDescent="0.25">
      <c r="M142" s="16" t="s">
        <v>5</v>
      </c>
      <c r="N142" s="109">
        <v>0.1125</v>
      </c>
      <c r="O142" s="109">
        <v>0.1</v>
      </c>
      <c r="P142" s="109">
        <v>9.0000000000000011E-2</v>
      </c>
      <c r="Q142" s="109">
        <v>8.0000000000000016E-2</v>
      </c>
      <c r="R142" s="109">
        <v>7.0000000000000021E-2</v>
      </c>
      <c r="S142" s="109">
        <v>6.0000000000000019E-2</v>
      </c>
      <c r="T142" s="109">
        <v>0.05</v>
      </c>
      <c r="U142" s="109">
        <v>0.04</v>
      </c>
      <c r="V142" s="109">
        <v>0.03</v>
      </c>
      <c r="W142" s="109">
        <v>1.9999999999999997E-2</v>
      </c>
      <c r="X142" s="109">
        <v>9.9999999999999967E-3</v>
      </c>
      <c r="Y142" s="109">
        <v>0</v>
      </c>
    </row>
    <row r="143" spans="2:25" x14ac:dyDescent="0.25">
      <c r="M143" s="16" t="s">
        <v>6</v>
      </c>
      <c r="N143" s="109">
        <v>0</v>
      </c>
      <c r="O143" s="109">
        <v>0</v>
      </c>
      <c r="P143" s="109">
        <v>0</v>
      </c>
      <c r="Q143" s="109">
        <v>0</v>
      </c>
      <c r="R143" s="109">
        <v>0</v>
      </c>
      <c r="S143" s="109">
        <v>0</v>
      </c>
      <c r="T143" s="109">
        <v>0</v>
      </c>
      <c r="U143" s="109">
        <v>0</v>
      </c>
      <c r="V143" s="109">
        <v>0</v>
      </c>
      <c r="W143" s="109">
        <v>0</v>
      </c>
      <c r="X143" s="109">
        <v>0</v>
      </c>
      <c r="Y143" s="109">
        <v>0</v>
      </c>
    </row>
    <row r="144" spans="2:25" x14ac:dyDescent="0.25">
      <c r="M144" s="16" t="s">
        <v>7</v>
      </c>
      <c r="N144" s="109">
        <v>0</v>
      </c>
      <c r="O144" s="109">
        <v>0</v>
      </c>
      <c r="P144" s="109">
        <v>0</v>
      </c>
      <c r="Q144" s="109">
        <v>0</v>
      </c>
      <c r="R144" s="109">
        <v>0</v>
      </c>
      <c r="S144" s="109">
        <v>0</v>
      </c>
      <c r="T144" s="109">
        <v>0</v>
      </c>
      <c r="U144" s="109">
        <v>0</v>
      </c>
      <c r="V144" s="109">
        <v>0</v>
      </c>
      <c r="W144" s="109">
        <v>0</v>
      </c>
      <c r="X144" s="109">
        <v>0</v>
      </c>
      <c r="Y144" s="109">
        <v>0</v>
      </c>
    </row>
    <row r="145" spans="2:25" x14ac:dyDescent="0.25">
      <c r="M145" s="16" t="s">
        <v>8</v>
      </c>
      <c r="N145" s="109">
        <v>0</v>
      </c>
      <c r="O145" s="109">
        <v>0</v>
      </c>
      <c r="P145" s="109">
        <v>0</v>
      </c>
      <c r="Q145" s="109">
        <v>0</v>
      </c>
      <c r="R145" s="109">
        <v>0</v>
      </c>
      <c r="S145" s="109">
        <v>0</v>
      </c>
      <c r="T145" s="109">
        <v>0</v>
      </c>
      <c r="U145" s="109">
        <v>0</v>
      </c>
      <c r="V145" s="109">
        <v>0</v>
      </c>
      <c r="W145" s="109">
        <v>0</v>
      </c>
      <c r="X145" s="109">
        <v>0</v>
      </c>
      <c r="Y145" s="109">
        <v>0</v>
      </c>
    </row>
    <row r="146" spans="2:25" x14ac:dyDescent="0.25">
      <c r="M146" s="16" t="s">
        <v>9</v>
      </c>
      <c r="N146" s="109">
        <v>0</v>
      </c>
      <c r="O146" s="109">
        <v>0</v>
      </c>
      <c r="P146" s="109">
        <v>0</v>
      </c>
      <c r="Q146" s="109">
        <v>0</v>
      </c>
      <c r="R146" s="109">
        <v>0</v>
      </c>
      <c r="S146" s="109">
        <v>0</v>
      </c>
      <c r="T146" s="109">
        <v>0</v>
      </c>
      <c r="U146" s="109">
        <v>0</v>
      </c>
      <c r="V146" s="109">
        <v>0</v>
      </c>
      <c r="W146" s="109">
        <v>0</v>
      </c>
      <c r="X146" s="109">
        <v>0</v>
      </c>
      <c r="Y146" s="109">
        <v>0</v>
      </c>
    </row>
    <row r="147" spans="2:25" x14ac:dyDescent="0.25">
      <c r="M147" s="16" t="s">
        <v>10</v>
      </c>
      <c r="N147" s="109">
        <v>3.7500000000000006E-2</v>
      </c>
      <c r="O147" s="109">
        <v>0.05</v>
      </c>
      <c r="P147" s="109">
        <v>6.0000000000000005E-2</v>
      </c>
      <c r="Q147" s="109">
        <v>7.0000000000000007E-2</v>
      </c>
      <c r="R147" s="109">
        <v>0.08</v>
      </c>
      <c r="S147" s="109">
        <v>0.09</v>
      </c>
      <c r="T147" s="109">
        <v>0.1</v>
      </c>
      <c r="U147" s="109">
        <v>0.12000000000000001</v>
      </c>
      <c r="V147" s="109">
        <v>0.14000000000000001</v>
      </c>
      <c r="W147" s="109">
        <v>0.16</v>
      </c>
      <c r="X147" s="109">
        <v>0.18</v>
      </c>
      <c r="Y147" s="109">
        <v>0.2</v>
      </c>
    </row>
    <row r="148" spans="2:25" x14ac:dyDescent="0.25">
      <c r="M148" s="16" t="s">
        <v>11</v>
      </c>
      <c r="N148" s="109">
        <v>0</v>
      </c>
      <c r="O148" s="109">
        <v>0</v>
      </c>
      <c r="P148" s="109">
        <v>0</v>
      </c>
      <c r="Q148" s="109">
        <v>0</v>
      </c>
      <c r="R148" s="109">
        <v>0</v>
      </c>
      <c r="S148" s="109">
        <v>0</v>
      </c>
      <c r="T148" s="109">
        <v>0</v>
      </c>
      <c r="U148" s="109">
        <v>0</v>
      </c>
      <c r="V148" s="109">
        <v>0</v>
      </c>
      <c r="W148" s="109">
        <v>0</v>
      </c>
      <c r="X148" s="109">
        <v>0</v>
      </c>
      <c r="Y148" s="109">
        <v>0</v>
      </c>
    </row>
    <row r="149" spans="2:25" x14ac:dyDescent="0.25">
      <c r="M149" s="16" t="s">
        <v>12</v>
      </c>
      <c r="N149" s="110">
        <v>0</v>
      </c>
      <c r="O149" s="110">
        <v>0</v>
      </c>
      <c r="P149" s="110">
        <v>0</v>
      </c>
      <c r="Q149" s="110">
        <v>0</v>
      </c>
      <c r="R149" s="110">
        <v>0</v>
      </c>
      <c r="S149" s="110">
        <v>0</v>
      </c>
      <c r="T149" s="109">
        <v>0</v>
      </c>
      <c r="U149" s="109">
        <v>0</v>
      </c>
      <c r="V149" s="109">
        <v>0</v>
      </c>
      <c r="W149" s="109">
        <v>0</v>
      </c>
      <c r="X149" s="109">
        <v>0</v>
      </c>
      <c r="Y149" s="109">
        <v>0</v>
      </c>
    </row>
    <row r="150" spans="2:25" x14ac:dyDescent="0.25">
      <c r="M150" s="16" t="s">
        <v>13</v>
      </c>
      <c r="N150" s="111">
        <v>0.47500000000000009</v>
      </c>
      <c r="O150" s="111">
        <v>0.5</v>
      </c>
      <c r="P150" s="111">
        <v>0.53</v>
      </c>
      <c r="Q150" s="111">
        <v>0.56000000000000005</v>
      </c>
      <c r="R150" s="111">
        <v>0.59000000000000008</v>
      </c>
      <c r="S150" s="111">
        <v>0.62000000000000011</v>
      </c>
      <c r="T150" s="111">
        <v>0.65</v>
      </c>
      <c r="U150" s="111">
        <v>0.68</v>
      </c>
      <c r="V150" s="111">
        <v>0.71000000000000008</v>
      </c>
      <c r="W150" s="111">
        <v>0.7400000000000001</v>
      </c>
      <c r="X150" s="111">
        <v>0.77000000000000013</v>
      </c>
      <c r="Y150" s="111">
        <v>0.8</v>
      </c>
    </row>
    <row r="151" spans="2:25" x14ac:dyDescent="0.25">
      <c r="M151" s="16" t="s">
        <v>14</v>
      </c>
      <c r="N151" s="110">
        <v>1.4999999999999999E-2</v>
      </c>
      <c r="O151" s="110">
        <v>1.4999999999999999E-2</v>
      </c>
      <c r="P151" s="110">
        <v>1.2E-2</v>
      </c>
      <c r="Q151" s="110">
        <v>9.0000000000000011E-3</v>
      </c>
      <c r="R151" s="110">
        <v>6.000000000000001E-3</v>
      </c>
      <c r="S151" s="110">
        <v>3.0000000000000009E-3</v>
      </c>
      <c r="T151" s="110">
        <v>0</v>
      </c>
      <c r="U151" s="110">
        <v>0</v>
      </c>
      <c r="V151" s="110">
        <v>0</v>
      </c>
      <c r="W151" s="110">
        <v>0</v>
      </c>
      <c r="X151" s="110">
        <v>0</v>
      </c>
      <c r="Y151" s="110">
        <v>0</v>
      </c>
    </row>
    <row r="152" spans="2:25" x14ac:dyDescent="0.25">
      <c r="M152" s="16" t="s">
        <v>15</v>
      </c>
      <c r="N152" s="112">
        <v>0</v>
      </c>
      <c r="O152" s="112">
        <v>0</v>
      </c>
      <c r="P152" s="112">
        <v>0</v>
      </c>
      <c r="Q152" s="112">
        <v>0</v>
      </c>
      <c r="R152" s="112">
        <v>0</v>
      </c>
      <c r="S152" s="112">
        <v>0</v>
      </c>
      <c r="T152" s="112">
        <v>0</v>
      </c>
      <c r="U152" s="112">
        <v>0</v>
      </c>
      <c r="V152" s="112">
        <v>0</v>
      </c>
      <c r="W152" s="112">
        <v>0</v>
      </c>
      <c r="X152" s="112">
        <v>0</v>
      </c>
      <c r="Y152" s="112">
        <v>0</v>
      </c>
    </row>
    <row r="153" spans="2:25" x14ac:dyDescent="0.25">
      <c r="M153" s="42" t="s">
        <v>0</v>
      </c>
      <c r="N153" s="113">
        <v>1</v>
      </c>
      <c r="O153" s="113">
        <v>0.99999999999999989</v>
      </c>
      <c r="P153" s="113">
        <v>1</v>
      </c>
      <c r="Q153" s="113">
        <v>1</v>
      </c>
      <c r="R153" s="113">
        <v>1</v>
      </c>
      <c r="S153" s="113">
        <v>1</v>
      </c>
      <c r="T153" s="113">
        <v>1</v>
      </c>
      <c r="U153" s="113">
        <v>1</v>
      </c>
      <c r="V153" s="113">
        <v>1</v>
      </c>
      <c r="W153" s="113">
        <v>1</v>
      </c>
      <c r="X153" s="113">
        <v>1</v>
      </c>
      <c r="Y153" s="113">
        <v>1</v>
      </c>
    </row>
    <row r="154" spans="2:25" x14ac:dyDescent="0.25">
      <c r="M154" s="59"/>
      <c r="N154" s="59"/>
      <c r="O154" s="59"/>
      <c r="P154" s="59"/>
      <c r="Q154" s="59"/>
      <c r="R154" s="59"/>
      <c r="S154" s="59"/>
      <c r="T154" s="59"/>
      <c r="U154" s="59"/>
      <c r="V154" s="59"/>
      <c r="W154" s="59"/>
      <c r="X154" s="59"/>
      <c r="Y154" s="59"/>
    </row>
    <row r="155" spans="2:25" x14ac:dyDescent="0.25">
      <c r="M155" s="59"/>
      <c r="N155" s="59"/>
      <c r="O155" s="59"/>
      <c r="P155" s="59"/>
      <c r="Q155" s="59"/>
      <c r="R155" s="59"/>
      <c r="S155" s="59"/>
      <c r="T155" s="59"/>
      <c r="U155" s="59"/>
      <c r="V155" s="59"/>
      <c r="W155" s="59"/>
      <c r="X155" s="59"/>
      <c r="Y155" s="59"/>
    </row>
    <row r="156" spans="2:25" x14ac:dyDescent="0.25">
      <c r="B156" s="59" t="s">
        <v>325</v>
      </c>
      <c r="M156" s="59" t="s">
        <v>325</v>
      </c>
      <c r="N156" s="59"/>
      <c r="O156" s="59"/>
      <c r="P156" s="59"/>
      <c r="Q156" s="59"/>
      <c r="R156" s="59"/>
      <c r="S156" s="59"/>
      <c r="T156" s="59"/>
      <c r="U156" s="59"/>
      <c r="V156" s="59"/>
      <c r="W156" s="59"/>
      <c r="X156" s="59"/>
      <c r="Y156" s="59"/>
    </row>
    <row r="157" spans="2:25" x14ac:dyDescent="0.25">
      <c r="M157" s="62" t="s">
        <v>46</v>
      </c>
      <c r="N157" s="107">
        <v>2019</v>
      </c>
      <c r="O157" s="107">
        <v>2020</v>
      </c>
      <c r="P157" s="107">
        <v>2021</v>
      </c>
      <c r="Q157" s="107">
        <v>2022</v>
      </c>
      <c r="R157" s="107">
        <v>2023</v>
      </c>
      <c r="S157" s="107">
        <v>2024</v>
      </c>
      <c r="T157" s="107">
        <v>2025</v>
      </c>
      <c r="U157" s="107">
        <v>2026</v>
      </c>
      <c r="V157" s="107">
        <v>2027</v>
      </c>
      <c r="W157" s="107">
        <v>2028</v>
      </c>
      <c r="X157" s="107">
        <v>2029</v>
      </c>
      <c r="Y157" s="107">
        <v>2030</v>
      </c>
    </row>
    <row r="158" spans="2:25" x14ac:dyDescent="0.25">
      <c r="M158" s="15" t="s">
        <v>2</v>
      </c>
      <c r="N158" s="108">
        <v>0</v>
      </c>
      <c r="O158" s="108">
        <v>0</v>
      </c>
      <c r="P158" s="108">
        <v>0</v>
      </c>
      <c r="Q158" s="108">
        <v>0</v>
      </c>
      <c r="R158" s="108">
        <v>0</v>
      </c>
      <c r="S158" s="108">
        <v>0</v>
      </c>
      <c r="T158" s="108">
        <v>0</v>
      </c>
      <c r="U158" s="108">
        <v>0</v>
      </c>
      <c r="V158" s="108">
        <v>0</v>
      </c>
      <c r="W158" s="108">
        <v>0</v>
      </c>
      <c r="X158" s="108">
        <v>0</v>
      </c>
      <c r="Y158" s="108">
        <v>0</v>
      </c>
    </row>
    <row r="159" spans="2:25" x14ac:dyDescent="0.25">
      <c r="M159" s="16" t="s">
        <v>3</v>
      </c>
      <c r="N159" s="109">
        <v>0</v>
      </c>
      <c r="O159" s="109">
        <v>0</v>
      </c>
      <c r="P159" s="109">
        <v>0</v>
      </c>
      <c r="Q159" s="109">
        <v>0</v>
      </c>
      <c r="R159" s="109">
        <v>0</v>
      </c>
      <c r="S159" s="109">
        <v>0</v>
      </c>
      <c r="T159" s="109">
        <v>0</v>
      </c>
      <c r="U159" s="109">
        <v>0</v>
      </c>
      <c r="V159" s="109">
        <v>0</v>
      </c>
      <c r="W159" s="109">
        <v>0</v>
      </c>
      <c r="X159" s="109">
        <v>0</v>
      </c>
      <c r="Y159" s="109">
        <v>0</v>
      </c>
    </row>
    <row r="160" spans="2:25" x14ac:dyDescent="0.25">
      <c r="M160" s="16" t="s">
        <v>4</v>
      </c>
      <c r="N160" s="110">
        <v>0.36249999999999993</v>
      </c>
      <c r="O160" s="110">
        <v>0.4</v>
      </c>
      <c r="P160" s="110">
        <v>0.39</v>
      </c>
      <c r="Q160" s="110">
        <v>0.38</v>
      </c>
      <c r="R160" s="110">
        <v>0.37</v>
      </c>
      <c r="S160" s="110">
        <v>0.36</v>
      </c>
      <c r="T160" s="110">
        <v>0.35</v>
      </c>
      <c r="U160" s="110">
        <v>0.31</v>
      </c>
      <c r="V160" s="110">
        <v>0.27</v>
      </c>
      <c r="W160" s="110">
        <v>0.23000000000000004</v>
      </c>
      <c r="X160" s="110">
        <v>0.19000000000000006</v>
      </c>
      <c r="Y160" s="110">
        <v>0.15</v>
      </c>
    </row>
    <row r="161" spans="2:25" x14ac:dyDescent="0.25">
      <c r="M161" s="16" t="s">
        <v>5</v>
      </c>
      <c r="N161" s="109">
        <v>0.63750000000000007</v>
      </c>
      <c r="O161" s="109">
        <v>0.6</v>
      </c>
      <c r="P161" s="109">
        <v>0.52</v>
      </c>
      <c r="Q161" s="109">
        <v>0.44</v>
      </c>
      <c r="R161" s="109">
        <v>0.36</v>
      </c>
      <c r="S161" s="109">
        <v>0.28000000000000003</v>
      </c>
      <c r="T161" s="109">
        <v>0.2</v>
      </c>
      <c r="U161" s="109">
        <v>0.15999999999999992</v>
      </c>
      <c r="V161" s="109">
        <v>0.12000000000000011</v>
      </c>
      <c r="W161" s="109">
        <v>8.0000000000000182E-2</v>
      </c>
      <c r="X161" s="109">
        <v>4.0000000000000036E-2</v>
      </c>
      <c r="Y161" s="109">
        <v>0</v>
      </c>
    </row>
    <row r="162" spans="2:25" x14ac:dyDescent="0.25">
      <c r="M162" s="16" t="s">
        <v>6</v>
      </c>
      <c r="N162" s="109">
        <v>0</v>
      </c>
      <c r="O162" s="109">
        <v>0</v>
      </c>
      <c r="P162" s="109">
        <v>0</v>
      </c>
      <c r="Q162" s="109">
        <v>0</v>
      </c>
      <c r="R162" s="109">
        <v>0</v>
      </c>
      <c r="S162" s="109">
        <v>0</v>
      </c>
      <c r="T162" s="109">
        <v>0</v>
      </c>
      <c r="U162" s="109">
        <v>0</v>
      </c>
      <c r="V162" s="109">
        <v>0</v>
      </c>
      <c r="W162" s="109">
        <v>0</v>
      </c>
      <c r="X162" s="109">
        <v>0</v>
      </c>
      <c r="Y162" s="109">
        <v>0</v>
      </c>
    </row>
    <row r="163" spans="2:25" x14ac:dyDescent="0.25">
      <c r="M163" s="16" t="s">
        <v>7</v>
      </c>
      <c r="N163" s="109">
        <v>0</v>
      </c>
      <c r="O163" s="109">
        <v>0</v>
      </c>
      <c r="P163" s="109">
        <v>0</v>
      </c>
      <c r="Q163" s="109">
        <v>0</v>
      </c>
      <c r="R163" s="109">
        <v>0</v>
      </c>
      <c r="S163" s="109">
        <v>0</v>
      </c>
      <c r="T163" s="109">
        <v>0</v>
      </c>
      <c r="U163" s="109">
        <v>0</v>
      </c>
      <c r="V163" s="109">
        <v>0</v>
      </c>
      <c r="W163" s="109">
        <v>0</v>
      </c>
      <c r="X163" s="109">
        <v>0</v>
      </c>
      <c r="Y163" s="109">
        <v>0</v>
      </c>
    </row>
    <row r="164" spans="2:25" x14ac:dyDescent="0.25">
      <c r="M164" s="16" t="s">
        <v>8</v>
      </c>
      <c r="N164" s="109">
        <v>0</v>
      </c>
      <c r="O164" s="109">
        <v>0</v>
      </c>
      <c r="P164" s="109">
        <v>0</v>
      </c>
      <c r="Q164" s="109">
        <v>0</v>
      </c>
      <c r="R164" s="109">
        <v>0</v>
      </c>
      <c r="S164" s="109">
        <v>0</v>
      </c>
      <c r="T164" s="109">
        <v>0</v>
      </c>
      <c r="U164" s="109">
        <v>0</v>
      </c>
      <c r="V164" s="109">
        <v>0</v>
      </c>
      <c r="W164" s="109">
        <v>0</v>
      </c>
      <c r="X164" s="109">
        <v>0</v>
      </c>
      <c r="Y164" s="109">
        <v>0</v>
      </c>
    </row>
    <row r="165" spans="2:25" x14ac:dyDescent="0.25">
      <c r="M165" s="16" t="s">
        <v>9</v>
      </c>
      <c r="N165" s="109">
        <v>0</v>
      </c>
      <c r="O165" s="109">
        <v>0</v>
      </c>
      <c r="P165" s="109">
        <v>0</v>
      </c>
      <c r="Q165" s="109">
        <v>0</v>
      </c>
      <c r="R165" s="109">
        <v>0</v>
      </c>
      <c r="S165" s="109">
        <v>0</v>
      </c>
      <c r="T165" s="109">
        <v>0</v>
      </c>
      <c r="U165" s="109">
        <v>0</v>
      </c>
      <c r="V165" s="109">
        <v>0</v>
      </c>
      <c r="W165" s="109">
        <v>0</v>
      </c>
      <c r="X165" s="109">
        <v>0</v>
      </c>
      <c r="Y165" s="109">
        <v>0</v>
      </c>
    </row>
    <row r="166" spans="2:25" x14ac:dyDescent="0.25">
      <c r="M166" s="16" t="s">
        <v>10</v>
      </c>
      <c r="N166" s="109">
        <v>0</v>
      </c>
      <c r="O166" s="109">
        <v>0</v>
      </c>
      <c r="P166" s="109">
        <v>0.06</v>
      </c>
      <c r="Q166" s="109">
        <v>0.12</v>
      </c>
      <c r="R166" s="109">
        <v>0.18</v>
      </c>
      <c r="S166" s="109">
        <v>0.24</v>
      </c>
      <c r="T166" s="109">
        <v>0.3</v>
      </c>
      <c r="U166" s="109">
        <v>0.33999999999999997</v>
      </c>
      <c r="V166" s="109">
        <v>0.37999999999999995</v>
      </c>
      <c r="W166" s="109">
        <v>0.41999999999999993</v>
      </c>
      <c r="X166" s="109">
        <v>0.45999999999999991</v>
      </c>
      <c r="Y166" s="109">
        <v>0.5</v>
      </c>
    </row>
    <row r="167" spans="2:25" x14ac:dyDescent="0.25">
      <c r="M167" s="16" t="s">
        <v>11</v>
      </c>
      <c r="N167" s="109">
        <v>0</v>
      </c>
      <c r="O167" s="109">
        <v>0</v>
      </c>
      <c r="P167" s="109">
        <v>0.02</v>
      </c>
      <c r="Q167" s="109">
        <v>0.04</v>
      </c>
      <c r="R167" s="109">
        <v>0.06</v>
      </c>
      <c r="S167" s="109">
        <v>0.08</v>
      </c>
      <c r="T167" s="109">
        <v>0.1</v>
      </c>
      <c r="U167" s="109">
        <v>0.13</v>
      </c>
      <c r="V167" s="109">
        <v>0.16</v>
      </c>
      <c r="W167" s="109">
        <v>0.19</v>
      </c>
      <c r="X167" s="109">
        <v>0.22</v>
      </c>
      <c r="Y167" s="109">
        <v>0.25</v>
      </c>
    </row>
    <row r="168" spans="2:25" x14ac:dyDescent="0.25">
      <c r="M168" s="16" t="s">
        <v>12</v>
      </c>
      <c r="N168" s="110">
        <v>0</v>
      </c>
      <c r="O168" s="110">
        <v>0</v>
      </c>
      <c r="P168" s="110">
        <v>0</v>
      </c>
      <c r="Q168" s="110">
        <v>0</v>
      </c>
      <c r="R168" s="110">
        <v>0</v>
      </c>
      <c r="S168" s="110">
        <v>0</v>
      </c>
      <c r="T168" s="109">
        <v>0</v>
      </c>
      <c r="U168" s="109">
        <v>0</v>
      </c>
      <c r="V168" s="109">
        <v>0</v>
      </c>
      <c r="W168" s="109">
        <v>0</v>
      </c>
      <c r="X168" s="109">
        <v>0</v>
      </c>
      <c r="Y168" s="109">
        <v>0</v>
      </c>
    </row>
    <row r="169" spans="2:25" x14ac:dyDescent="0.25">
      <c r="M169" s="16" t="s">
        <v>13</v>
      </c>
      <c r="N169" s="111">
        <v>0</v>
      </c>
      <c r="O169" s="111">
        <v>0</v>
      </c>
      <c r="P169" s="111">
        <v>0</v>
      </c>
      <c r="Q169" s="111">
        <v>0</v>
      </c>
      <c r="R169" s="111">
        <v>0</v>
      </c>
      <c r="S169" s="111">
        <v>0</v>
      </c>
      <c r="T169" s="111">
        <v>0</v>
      </c>
      <c r="U169" s="111">
        <v>0</v>
      </c>
      <c r="V169" s="111">
        <v>0</v>
      </c>
      <c r="W169" s="111">
        <v>0</v>
      </c>
      <c r="X169" s="111">
        <v>0</v>
      </c>
      <c r="Y169" s="111">
        <v>0</v>
      </c>
    </row>
    <row r="170" spans="2:25" x14ac:dyDescent="0.25">
      <c r="M170" s="16" t="s">
        <v>14</v>
      </c>
      <c r="N170" s="110">
        <v>0</v>
      </c>
      <c r="O170" s="110">
        <v>0</v>
      </c>
      <c r="P170" s="110">
        <v>0.01</v>
      </c>
      <c r="Q170" s="110">
        <v>0.02</v>
      </c>
      <c r="R170" s="110">
        <v>0.03</v>
      </c>
      <c r="S170" s="110">
        <v>0.04</v>
      </c>
      <c r="T170" s="110">
        <v>0.05</v>
      </c>
      <c r="U170" s="110">
        <v>6.0000000000000005E-2</v>
      </c>
      <c r="V170" s="110">
        <v>7.0000000000000007E-2</v>
      </c>
      <c r="W170" s="110">
        <v>0.08</v>
      </c>
      <c r="X170" s="110">
        <v>0.09</v>
      </c>
      <c r="Y170" s="110">
        <v>0.1</v>
      </c>
    </row>
    <row r="171" spans="2:25" x14ac:dyDescent="0.25">
      <c r="M171" s="16" t="s">
        <v>15</v>
      </c>
      <c r="N171" s="112">
        <v>0</v>
      </c>
      <c r="O171" s="112">
        <v>0</v>
      </c>
      <c r="P171" s="112">
        <v>0</v>
      </c>
      <c r="Q171" s="112">
        <v>0</v>
      </c>
      <c r="R171" s="112">
        <v>0</v>
      </c>
      <c r="S171" s="112">
        <v>0</v>
      </c>
      <c r="T171" s="112">
        <v>0</v>
      </c>
      <c r="U171" s="112">
        <v>0</v>
      </c>
      <c r="V171" s="112">
        <v>0</v>
      </c>
      <c r="W171" s="112">
        <v>0</v>
      </c>
      <c r="X171" s="112">
        <v>0</v>
      </c>
      <c r="Y171" s="112">
        <v>0</v>
      </c>
    </row>
    <row r="172" spans="2:25" x14ac:dyDescent="0.25">
      <c r="M172" s="42" t="s">
        <v>0</v>
      </c>
      <c r="N172" s="113">
        <v>1</v>
      </c>
      <c r="O172" s="113">
        <v>1</v>
      </c>
      <c r="P172" s="113">
        <v>1</v>
      </c>
      <c r="Q172" s="113">
        <v>1</v>
      </c>
      <c r="R172" s="113">
        <v>1</v>
      </c>
      <c r="S172" s="113">
        <v>1</v>
      </c>
      <c r="T172" s="113">
        <v>1</v>
      </c>
      <c r="U172" s="113">
        <v>0.99999999999999989</v>
      </c>
      <c r="V172" s="113">
        <v>1</v>
      </c>
      <c r="W172" s="113">
        <v>1.0000000000000002</v>
      </c>
      <c r="X172" s="113">
        <v>0.99999999999999989</v>
      </c>
      <c r="Y172" s="113">
        <v>1</v>
      </c>
    </row>
    <row r="173" spans="2:25" x14ac:dyDescent="0.25">
      <c r="M173" s="59"/>
      <c r="N173" s="59"/>
      <c r="O173" s="59"/>
      <c r="P173" s="59"/>
      <c r="Q173" s="59"/>
      <c r="R173" s="59"/>
      <c r="S173" s="59"/>
      <c r="T173" s="59"/>
      <c r="U173" s="59"/>
      <c r="V173" s="59"/>
      <c r="W173" s="59"/>
      <c r="X173" s="59"/>
      <c r="Y173" s="59"/>
    </row>
    <row r="174" spans="2:25" x14ac:dyDescent="0.25">
      <c r="M174" s="59"/>
      <c r="N174" s="59"/>
      <c r="O174" s="59"/>
      <c r="P174" s="59"/>
      <c r="Q174" s="59"/>
      <c r="R174" s="59"/>
      <c r="S174" s="59"/>
      <c r="T174" s="59"/>
      <c r="U174" s="59"/>
      <c r="V174" s="59"/>
      <c r="W174" s="59"/>
      <c r="X174" s="59"/>
      <c r="Y174" s="59"/>
    </row>
    <row r="175" spans="2:25" x14ac:dyDescent="0.25">
      <c r="B175" s="59" t="s">
        <v>326</v>
      </c>
      <c r="M175" s="59" t="s">
        <v>326</v>
      </c>
      <c r="N175" s="59"/>
      <c r="O175" s="59"/>
      <c r="P175" s="59"/>
      <c r="Q175" s="59"/>
      <c r="R175" s="59"/>
      <c r="S175" s="59"/>
      <c r="T175" s="59"/>
      <c r="U175" s="59"/>
      <c r="V175" s="59"/>
      <c r="W175" s="59"/>
      <c r="X175" s="59"/>
      <c r="Y175" s="59"/>
    </row>
    <row r="176" spans="2:25" x14ac:dyDescent="0.25">
      <c r="M176" s="62" t="s">
        <v>46</v>
      </c>
      <c r="N176" s="107">
        <v>2019</v>
      </c>
      <c r="O176" s="107">
        <v>2020</v>
      </c>
      <c r="P176" s="107">
        <v>2021</v>
      </c>
      <c r="Q176" s="107">
        <v>2022</v>
      </c>
      <c r="R176" s="107">
        <v>2023</v>
      </c>
      <c r="S176" s="107">
        <v>2024</v>
      </c>
      <c r="T176" s="107">
        <v>2025</v>
      </c>
      <c r="U176" s="107">
        <v>2026</v>
      </c>
      <c r="V176" s="107">
        <v>2027</v>
      </c>
      <c r="W176" s="107">
        <v>2028</v>
      </c>
      <c r="X176" s="107">
        <v>2029</v>
      </c>
      <c r="Y176" s="107">
        <v>2030</v>
      </c>
    </row>
    <row r="177" spans="13:25" x14ac:dyDescent="0.25">
      <c r="M177" s="15" t="s">
        <v>2</v>
      </c>
      <c r="N177" s="108">
        <v>0</v>
      </c>
      <c r="O177" s="108">
        <v>0</v>
      </c>
      <c r="P177" s="108">
        <v>0</v>
      </c>
      <c r="Q177" s="108">
        <v>0</v>
      </c>
      <c r="R177" s="108">
        <v>0</v>
      </c>
      <c r="S177" s="108">
        <v>0</v>
      </c>
      <c r="T177" s="108">
        <v>0</v>
      </c>
      <c r="U177" s="108">
        <v>0</v>
      </c>
      <c r="V177" s="108">
        <v>0</v>
      </c>
      <c r="W177" s="108">
        <v>0</v>
      </c>
      <c r="X177" s="108">
        <v>0</v>
      </c>
      <c r="Y177" s="108">
        <v>0</v>
      </c>
    </row>
    <row r="178" spans="13:25" x14ac:dyDescent="0.25">
      <c r="M178" s="16" t="s">
        <v>3</v>
      </c>
      <c r="N178" s="109">
        <v>0</v>
      </c>
      <c r="O178" s="109">
        <v>0</v>
      </c>
      <c r="P178" s="109">
        <v>0</v>
      </c>
      <c r="Q178" s="109">
        <v>0</v>
      </c>
      <c r="R178" s="109">
        <v>0</v>
      </c>
      <c r="S178" s="109">
        <v>0</v>
      </c>
      <c r="T178" s="109">
        <v>0</v>
      </c>
      <c r="U178" s="109">
        <v>0</v>
      </c>
      <c r="V178" s="109">
        <v>0</v>
      </c>
      <c r="W178" s="109">
        <v>0</v>
      </c>
      <c r="X178" s="109">
        <v>0</v>
      </c>
      <c r="Y178" s="109">
        <v>0</v>
      </c>
    </row>
    <row r="179" spans="13:25" x14ac:dyDescent="0.25">
      <c r="M179" s="16" t="s">
        <v>4</v>
      </c>
      <c r="N179" s="110">
        <v>0</v>
      </c>
      <c r="O179" s="110">
        <v>0</v>
      </c>
      <c r="P179" s="110">
        <v>0</v>
      </c>
      <c r="Q179" s="110">
        <v>0</v>
      </c>
      <c r="R179" s="110">
        <v>0</v>
      </c>
      <c r="S179" s="110">
        <v>0</v>
      </c>
      <c r="T179" s="110">
        <v>0</v>
      </c>
      <c r="U179" s="110">
        <v>0</v>
      </c>
      <c r="V179" s="110">
        <v>0</v>
      </c>
      <c r="W179" s="110">
        <v>0</v>
      </c>
      <c r="X179" s="110">
        <v>0</v>
      </c>
      <c r="Y179" s="110">
        <v>0</v>
      </c>
    </row>
    <row r="180" spans="13:25" x14ac:dyDescent="0.25">
      <c r="M180" s="16" t="s">
        <v>5</v>
      </c>
      <c r="N180" s="109">
        <v>0.77500000000000002</v>
      </c>
      <c r="O180" s="109">
        <v>0.7</v>
      </c>
      <c r="P180" s="109">
        <v>0.59</v>
      </c>
      <c r="Q180" s="109">
        <v>0.48</v>
      </c>
      <c r="R180" s="109">
        <v>0.37</v>
      </c>
      <c r="S180" s="109">
        <v>0.26</v>
      </c>
      <c r="T180" s="109">
        <v>0.14999999999999991</v>
      </c>
      <c r="U180" s="109">
        <v>0.11999999999999988</v>
      </c>
      <c r="V180" s="109">
        <v>8.9999999999999858E-2</v>
      </c>
      <c r="W180" s="109">
        <v>5.9999999999999942E-2</v>
      </c>
      <c r="X180" s="109">
        <v>2.9999999999999916E-2</v>
      </c>
      <c r="Y180" s="109">
        <v>0</v>
      </c>
    </row>
    <row r="181" spans="13:25" x14ac:dyDescent="0.25">
      <c r="M181" s="16" t="s">
        <v>6</v>
      </c>
      <c r="N181" s="109">
        <v>0</v>
      </c>
      <c r="O181" s="109">
        <v>0</v>
      </c>
      <c r="P181" s="109">
        <v>0</v>
      </c>
      <c r="Q181" s="109">
        <v>0</v>
      </c>
      <c r="R181" s="109">
        <v>0</v>
      </c>
      <c r="S181" s="109">
        <v>0</v>
      </c>
      <c r="T181" s="109">
        <v>0</v>
      </c>
      <c r="U181" s="109">
        <v>0</v>
      </c>
      <c r="V181" s="109">
        <v>0</v>
      </c>
      <c r="W181" s="109">
        <v>0</v>
      </c>
      <c r="X181" s="109">
        <v>0</v>
      </c>
      <c r="Y181" s="109">
        <v>0</v>
      </c>
    </row>
    <row r="182" spans="13:25" x14ac:dyDescent="0.25">
      <c r="M182" s="16" t="s">
        <v>7</v>
      </c>
      <c r="N182" s="109">
        <v>0</v>
      </c>
      <c r="O182" s="109">
        <v>0</v>
      </c>
      <c r="P182" s="109">
        <v>0</v>
      </c>
      <c r="Q182" s="109">
        <v>0</v>
      </c>
      <c r="R182" s="109">
        <v>0</v>
      </c>
      <c r="S182" s="109">
        <v>0</v>
      </c>
      <c r="T182" s="109">
        <v>0</v>
      </c>
      <c r="U182" s="109">
        <v>0</v>
      </c>
      <c r="V182" s="109">
        <v>0</v>
      </c>
      <c r="W182" s="109">
        <v>0</v>
      </c>
      <c r="X182" s="109">
        <v>0</v>
      </c>
      <c r="Y182" s="109">
        <v>0</v>
      </c>
    </row>
    <row r="183" spans="13:25" x14ac:dyDescent="0.25">
      <c r="M183" s="16" t="s">
        <v>8</v>
      </c>
      <c r="N183" s="109">
        <v>0</v>
      </c>
      <c r="O183" s="109">
        <v>0</v>
      </c>
      <c r="P183" s="109">
        <v>0</v>
      </c>
      <c r="Q183" s="109">
        <v>0</v>
      </c>
      <c r="R183" s="109">
        <v>0</v>
      </c>
      <c r="S183" s="109">
        <v>0</v>
      </c>
      <c r="T183" s="109">
        <v>0</v>
      </c>
      <c r="U183" s="109">
        <v>0</v>
      </c>
      <c r="V183" s="109">
        <v>0</v>
      </c>
      <c r="W183" s="109">
        <v>0</v>
      </c>
      <c r="X183" s="109">
        <v>0</v>
      </c>
      <c r="Y183" s="109">
        <v>0</v>
      </c>
    </row>
    <row r="184" spans="13:25" x14ac:dyDescent="0.25">
      <c r="M184" s="16" t="s">
        <v>9</v>
      </c>
      <c r="N184" s="109">
        <v>0</v>
      </c>
      <c r="O184" s="109">
        <v>0</v>
      </c>
      <c r="P184" s="109">
        <v>0</v>
      </c>
      <c r="Q184" s="109">
        <v>0</v>
      </c>
      <c r="R184" s="109">
        <v>0</v>
      </c>
      <c r="S184" s="109">
        <v>0</v>
      </c>
      <c r="T184" s="109">
        <v>0</v>
      </c>
      <c r="U184" s="109">
        <v>0</v>
      </c>
      <c r="V184" s="109">
        <v>0</v>
      </c>
      <c r="W184" s="109">
        <v>0</v>
      </c>
      <c r="X184" s="109">
        <v>0</v>
      </c>
      <c r="Y184" s="109">
        <v>0</v>
      </c>
    </row>
    <row r="185" spans="13:25" x14ac:dyDescent="0.25">
      <c r="M185" s="16" t="s">
        <v>10</v>
      </c>
      <c r="N185" s="109">
        <v>0.22499999999999998</v>
      </c>
      <c r="O185" s="109">
        <v>0.3</v>
      </c>
      <c r="P185" s="109">
        <v>0.4</v>
      </c>
      <c r="Q185" s="109">
        <v>0.5</v>
      </c>
      <c r="R185" s="109">
        <v>0.6</v>
      </c>
      <c r="S185" s="109">
        <v>0.7</v>
      </c>
      <c r="T185" s="109">
        <v>0.8</v>
      </c>
      <c r="U185" s="109">
        <v>0.82000000000000006</v>
      </c>
      <c r="V185" s="109">
        <v>0.84000000000000008</v>
      </c>
      <c r="W185" s="109">
        <v>0.8600000000000001</v>
      </c>
      <c r="X185" s="109">
        <v>0.88000000000000012</v>
      </c>
      <c r="Y185" s="109">
        <v>0.9</v>
      </c>
    </row>
    <row r="186" spans="13:25" x14ac:dyDescent="0.25">
      <c r="M186" s="16" t="s">
        <v>11</v>
      </c>
      <c r="N186" s="109">
        <v>0</v>
      </c>
      <c r="O186" s="109">
        <v>0</v>
      </c>
      <c r="P186" s="109">
        <v>0</v>
      </c>
      <c r="Q186" s="109">
        <v>0</v>
      </c>
      <c r="R186" s="109">
        <v>0</v>
      </c>
      <c r="S186" s="109">
        <v>0</v>
      </c>
      <c r="T186" s="109">
        <v>0</v>
      </c>
      <c r="U186" s="109">
        <v>0</v>
      </c>
      <c r="V186" s="109">
        <v>0</v>
      </c>
      <c r="W186" s="109">
        <v>0</v>
      </c>
      <c r="X186" s="109">
        <v>0</v>
      </c>
      <c r="Y186" s="109">
        <v>0</v>
      </c>
    </row>
    <row r="187" spans="13:25" x14ac:dyDescent="0.25">
      <c r="M187" s="16" t="s">
        <v>12</v>
      </c>
      <c r="N187" s="110">
        <v>0</v>
      </c>
      <c r="O187" s="110">
        <v>0</v>
      </c>
      <c r="P187" s="110">
        <v>0</v>
      </c>
      <c r="Q187" s="110">
        <v>0</v>
      </c>
      <c r="R187" s="110">
        <v>0</v>
      </c>
      <c r="S187" s="110">
        <v>0</v>
      </c>
      <c r="T187" s="109">
        <v>0</v>
      </c>
      <c r="U187" s="109">
        <v>0</v>
      </c>
      <c r="V187" s="109">
        <v>0</v>
      </c>
      <c r="W187" s="109">
        <v>0</v>
      </c>
      <c r="X187" s="109">
        <v>0</v>
      </c>
      <c r="Y187" s="109">
        <v>0</v>
      </c>
    </row>
    <row r="188" spans="13:25" x14ac:dyDescent="0.25">
      <c r="M188" s="16" t="s">
        <v>13</v>
      </c>
      <c r="N188" s="111">
        <v>0</v>
      </c>
      <c r="O188" s="111">
        <v>0</v>
      </c>
      <c r="P188" s="111">
        <v>0</v>
      </c>
      <c r="Q188" s="111">
        <v>0</v>
      </c>
      <c r="R188" s="111">
        <v>0</v>
      </c>
      <c r="S188" s="111">
        <v>0</v>
      </c>
      <c r="T188" s="111">
        <v>0</v>
      </c>
      <c r="U188" s="111">
        <v>0</v>
      </c>
      <c r="V188" s="111">
        <v>0</v>
      </c>
      <c r="W188" s="111">
        <v>0</v>
      </c>
      <c r="X188" s="111">
        <v>0</v>
      </c>
      <c r="Y188" s="111">
        <v>0</v>
      </c>
    </row>
    <row r="189" spans="13:25" x14ac:dyDescent="0.25">
      <c r="M189" s="16" t="s">
        <v>14</v>
      </c>
      <c r="N189" s="110">
        <v>0</v>
      </c>
      <c r="O189" s="110">
        <v>0</v>
      </c>
      <c r="P189" s="110">
        <v>0.01</v>
      </c>
      <c r="Q189" s="110">
        <v>0.02</v>
      </c>
      <c r="R189" s="110">
        <v>0.03</v>
      </c>
      <c r="S189" s="110">
        <v>0.04</v>
      </c>
      <c r="T189" s="110">
        <v>0.05</v>
      </c>
      <c r="U189" s="110">
        <v>6.0000000000000005E-2</v>
      </c>
      <c r="V189" s="110">
        <v>7.0000000000000007E-2</v>
      </c>
      <c r="W189" s="110">
        <v>0.08</v>
      </c>
      <c r="X189" s="110">
        <v>0.09</v>
      </c>
      <c r="Y189" s="110">
        <v>0.1</v>
      </c>
    </row>
    <row r="190" spans="13:25" x14ac:dyDescent="0.25">
      <c r="M190" s="16" t="s">
        <v>15</v>
      </c>
      <c r="N190" s="112">
        <v>0</v>
      </c>
      <c r="O190" s="112">
        <v>0</v>
      </c>
      <c r="P190" s="112">
        <v>0</v>
      </c>
      <c r="Q190" s="112">
        <v>0</v>
      </c>
      <c r="R190" s="112">
        <v>0</v>
      </c>
      <c r="S190" s="112">
        <v>0</v>
      </c>
      <c r="T190" s="112">
        <v>0</v>
      </c>
      <c r="U190" s="112">
        <v>0</v>
      </c>
      <c r="V190" s="112">
        <v>0</v>
      </c>
      <c r="W190" s="112">
        <v>0</v>
      </c>
      <c r="X190" s="112">
        <v>0</v>
      </c>
      <c r="Y190" s="112">
        <v>0</v>
      </c>
    </row>
    <row r="191" spans="13:25" x14ac:dyDescent="0.25">
      <c r="M191" s="42" t="s">
        <v>0</v>
      </c>
      <c r="N191" s="113">
        <v>1</v>
      </c>
      <c r="O191" s="113">
        <v>1</v>
      </c>
      <c r="P191" s="113">
        <v>1</v>
      </c>
      <c r="Q191" s="113">
        <v>1</v>
      </c>
      <c r="R191" s="113">
        <v>1</v>
      </c>
      <c r="S191" s="113">
        <v>1</v>
      </c>
      <c r="T191" s="113">
        <v>1</v>
      </c>
      <c r="U191" s="113">
        <v>1</v>
      </c>
      <c r="V191" s="113">
        <v>1</v>
      </c>
      <c r="W191" s="113">
        <v>1</v>
      </c>
      <c r="X191" s="113">
        <v>1</v>
      </c>
      <c r="Y191" s="113">
        <v>1</v>
      </c>
    </row>
    <row r="192" spans="13:25" x14ac:dyDescent="0.25">
      <c r="M192" s="59"/>
      <c r="N192" s="59"/>
      <c r="O192" s="59"/>
      <c r="P192" s="59"/>
      <c r="Q192" s="59"/>
      <c r="R192" s="59"/>
      <c r="S192" s="59"/>
      <c r="T192" s="59"/>
      <c r="U192" s="59"/>
      <c r="V192" s="59"/>
      <c r="W192" s="59"/>
      <c r="X192" s="59"/>
      <c r="Y192" s="59"/>
    </row>
    <row r="193" spans="13:25" x14ac:dyDescent="0.25">
      <c r="M193" s="59"/>
      <c r="N193" s="59"/>
      <c r="O193" s="59"/>
      <c r="P193" s="59"/>
      <c r="Q193" s="59"/>
      <c r="R193" s="59"/>
      <c r="S193" s="59"/>
      <c r="T193" s="59"/>
      <c r="U193" s="59"/>
      <c r="V193" s="59"/>
      <c r="W193" s="59"/>
      <c r="X193" s="59"/>
      <c r="Y193" s="59"/>
    </row>
    <row r="194" spans="13:25" x14ac:dyDescent="0.25">
      <c r="M194" s="59"/>
      <c r="N194" s="59"/>
      <c r="O194" s="59"/>
      <c r="P194" s="59"/>
      <c r="Q194" s="59"/>
      <c r="R194" s="59"/>
      <c r="S194" s="59"/>
      <c r="T194" s="59"/>
      <c r="U194" s="59"/>
      <c r="V194" s="59"/>
      <c r="W194" s="59"/>
      <c r="X194" s="59"/>
      <c r="Y194" s="59"/>
    </row>
    <row r="195" spans="13:25" x14ac:dyDescent="0.25">
      <c r="M195" s="59"/>
      <c r="N195" s="59"/>
      <c r="O195" s="59"/>
      <c r="P195" s="59"/>
      <c r="Q195" s="59"/>
      <c r="R195" s="59"/>
      <c r="S195" s="59"/>
      <c r="T195" s="59"/>
      <c r="U195" s="59"/>
      <c r="V195" s="59"/>
      <c r="W195" s="59"/>
      <c r="X195" s="59"/>
      <c r="Y195" s="59"/>
    </row>
    <row r="196" spans="13:25" x14ac:dyDescent="0.25">
      <c r="M196" s="59"/>
      <c r="N196" s="59"/>
      <c r="O196" s="59"/>
      <c r="P196" s="59"/>
      <c r="Q196" s="59"/>
      <c r="R196" s="59"/>
      <c r="S196" s="59"/>
      <c r="T196" s="59"/>
      <c r="U196" s="59"/>
      <c r="V196" s="59"/>
      <c r="W196" s="59"/>
      <c r="X196" s="59"/>
      <c r="Y196" s="59"/>
    </row>
    <row r="197" spans="13:25" x14ac:dyDescent="0.25">
      <c r="M197" s="59"/>
      <c r="N197" s="59"/>
      <c r="O197" s="59"/>
      <c r="P197" s="59"/>
      <c r="Q197" s="59"/>
      <c r="R197" s="59"/>
      <c r="S197" s="59"/>
      <c r="T197" s="59"/>
      <c r="U197" s="59"/>
      <c r="V197" s="59"/>
      <c r="W197" s="59"/>
      <c r="X197" s="59"/>
      <c r="Y197" s="59"/>
    </row>
    <row r="198" spans="13:25" x14ac:dyDescent="0.25">
      <c r="M198" s="59"/>
      <c r="N198" s="59"/>
      <c r="O198" s="59"/>
      <c r="P198" s="59"/>
      <c r="Q198" s="59"/>
      <c r="R198" s="59"/>
      <c r="S198" s="59"/>
      <c r="T198" s="59"/>
      <c r="U198" s="59"/>
      <c r="V198" s="59"/>
      <c r="W198" s="59"/>
      <c r="X198" s="59"/>
      <c r="Y198" s="59"/>
    </row>
    <row r="199" spans="13:25" x14ac:dyDescent="0.25">
      <c r="M199" s="59"/>
      <c r="N199" s="59"/>
      <c r="O199" s="59"/>
      <c r="P199" s="59"/>
      <c r="Q199" s="59"/>
      <c r="R199" s="59"/>
      <c r="S199" s="59"/>
      <c r="T199" s="59"/>
      <c r="U199" s="59"/>
      <c r="V199" s="59"/>
      <c r="W199" s="59"/>
      <c r="X199" s="59"/>
      <c r="Y199" s="59"/>
    </row>
    <row r="200" spans="13:25" x14ac:dyDescent="0.25">
      <c r="M200" s="59"/>
      <c r="N200" s="59"/>
      <c r="O200" s="59"/>
      <c r="P200" s="59"/>
      <c r="Q200" s="59"/>
      <c r="R200" s="59"/>
      <c r="S200" s="59"/>
      <c r="T200" s="59"/>
      <c r="U200" s="59"/>
      <c r="V200" s="59"/>
      <c r="W200" s="59"/>
      <c r="X200" s="59"/>
      <c r="Y200" s="59"/>
    </row>
    <row r="201" spans="13:25" x14ac:dyDescent="0.25">
      <c r="M201" s="59"/>
      <c r="N201" s="59"/>
      <c r="O201" s="59"/>
      <c r="P201" s="59"/>
      <c r="Q201" s="59"/>
      <c r="R201" s="59"/>
      <c r="S201" s="59"/>
      <c r="T201" s="59"/>
      <c r="U201" s="59"/>
      <c r="V201" s="59"/>
      <c r="W201" s="59"/>
      <c r="X201" s="59"/>
      <c r="Y201" s="59"/>
    </row>
    <row r="202" spans="13:25" x14ac:dyDescent="0.25">
      <c r="M202" s="59"/>
      <c r="N202" s="59"/>
      <c r="O202" s="59"/>
      <c r="P202" s="59"/>
      <c r="Q202" s="59"/>
      <c r="R202" s="59"/>
      <c r="S202" s="59"/>
      <c r="T202" s="59"/>
      <c r="U202" s="59"/>
      <c r="V202" s="59"/>
      <c r="W202" s="59"/>
      <c r="X202" s="59"/>
      <c r="Y202" s="59"/>
    </row>
    <row r="203" spans="13:25" x14ac:dyDescent="0.25">
      <c r="M203" s="59"/>
      <c r="N203" s="59"/>
      <c r="O203" s="59"/>
      <c r="P203" s="59"/>
      <c r="Q203" s="59"/>
      <c r="R203" s="59"/>
      <c r="S203" s="59"/>
      <c r="T203" s="59"/>
      <c r="U203" s="59"/>
      <c r="V203" s="59"/>
      <c r="W203" s="59"/>
      <c r="X203" s="59"/>
      <c r="Y203" s="59"/>
    </row>
    <row r="204" spans="13:25" x14ac:dyDescent="0.25">
      <c r="M204" s="59"/>
      <c r="N204" s="59"/>
      <c r="O204" s="59"/>
      <c r="P204" s="59"/>
      <c r="Q204" s="59"/>
      <c r="R204" s="59"/>
      <c r="S204" s="59"/>
      <c r="T204" s="59"/>
      <c r="U204" s="59"/>
      <c r="V204" s="59"/>
      <c r="W204" s="59"/>
      <c r="X204" s="59"/>
      <c r="Y204" s="59"/>
    </row>
    <row r="205" spans="13:25" x14ac:dyDescent="0.25">
      <c r="M205" s="59"/>
      <c r="N205" s="59"/>
      <c r="O205" s="59"/>
      <c r="P205" s="59"/>
      <c r="Q205" s="59"/>
      <c r="R205" s="59"/>
      <c r="S205" s="59"/>
      <c r="T205" s="59"/>
      <c r="U205" s="59"/>
      <c r="V205" s="59"/>
      <c r="W205" s="59"/>
      <c r="X205" s="59"/>
      <c r="Y205" s="59"/>
    </row>
    <row r="206" spans="13:25" x14ac:dyDescent="0.25">
      <c r="M206" s="59"/>
      <c r="N206" s="59"/>
      <c r="O206" s="59"/>
      <c r="P206" s="59"/>
      <c r="Q206" s="59"/>
      <c r="R206" s="59"/>
      <c r="S206" s="59"/>
      <c r="T206" s="59"/>
      <c r="U206" s="59"/>
      <c r="V206" s="59"/>
      <c r="W206" s="59"/>
      <c r="X206" s="59"/>
      <c r="Y206" s="59"/>
    </row>
    <row r="207" spans="13:25" x14ac:dyDescent="0.25">
      <c r="M207" s="59"/>
      <c r="N207" s="59"/>
      <c r="O207" s="59"/>
      <c r="P207" s="59"/>
      <c r="Q207" s="59"/>
      <c r="R207" s="59"/>
      <c r="S207" s="59"/>
      <c r="T207" s="59"/>
      <c r="U207" s="59"/>
      <c r="V207" s="59"/>
      <c r="W207" s="59"/>
      <c r="X207" s="59"/>
      <c r="Y207" s="59"/>
    </row>
    <row r="208" spans="13:25" x14ac:dyDescent="0.25">
      <c r="M208" s="59"/>
      <c r="N208" s="59"/>
      <c r="O208" s="59"/>
      <c r="P208" s="59"/>
      <c r="Q208" s="59"/>
      <c r="R208" s="59"/>
      <c r="S208" s="59"/>
      <c r="T208" s="59"/>
      <c r="U208" s="59"/>
      <c r="V208" s="59"/>
      <c r="W208" s="59"/>
      <c r="X208" s="59"/>
      <c r="Y208" s="59"/>
    </row>
    <row r="209" spans="13:25" x14ac:dyDescent="0.25">
      <c r="M209" s="59"/>
      <c r="N209" s="59"/>
      <c r="O209" s="59"/>
      <c r="P209" s="59"/>
      <c r="Q209" s="59"/>
      <c r="R209" s="59"/>
      <c r="S209" s="59"/>
      <c r="T209" s="59"/>
      <c r="U209" s="59"/>
      <c r="V209" s="59"/>
      <c r="W209" s="59"/>
      <c r="X209" s="59"/>
      <c r="Y209" s="59"/>
    </row>
    <row r="210" spans="13:25" x14ac:dyDescent="0.25">
      <c r="M210" s="59"/>
      <c r="N210" s="59"/>
      <c r="O210" s="59"/>
      <c r="P210" s="59"/>
      <c r="Q210" s="59"/>
      <c r="R210" s="59"/>
      <c r="S210" s="59"/>
      <c r="T210" s="59"/>
      <c r="U210" s="59"/>
      <c r="V210" s="59"/>
      <c r="W210" s="59"/>
      <c r="X210" s="59"/>
      <c r="Y210" s="59"/>
    </row>
    <row r="211" spans="13:25" x14ac:dyDescent="0.25">
      <c r="M211" s="59"/>
      <c r="N211" s="59"/>
      <c r="O211" s="59"/>
      <c r="P211" s="59"/>
      <c r="Q211" s="59"/>
      <c r="R211" s="59"/>
      <c r="S211" s="59"/>
      <c r="T211" s="59"/>
      <c r="U211" s="59"/>
      <c r="V211" s="59"/>
      <c r="W211" s="59"/>
      <c r="X211" s="59"/>
      <c r="Y211" s="59"/>
    </row>
    <row r="212" spans="13:25" x14ac:dyDescent="0.25">
      <c r="M212" s="59"/>
      <c r="N212" s="59"/>
      <c r="O212" s="59"/>
      <c r="P212" s="59"/>
      <c r="Q212" s="59"/>
      <c r="R212" s="59"/>
      <c r="S212" s="59"/>
      <c r="T212" s="59"/>
      <c r="U212" s="59"/>
      <c r="V212" s="59"/>
      <c r="W212" s="59"/>
      <c r="X212" s="59"/>
      <c r="Y212" s="59"/>
    </row>
    <row r="213" spans="13:25" x14ac:dyDescent="0.25">
      <c r="M213" s="59"/>
      <c r="N213" s="59"/>
      <c r="O213" s="59"/>
      <c r="P213" s="59"/>
      <c r="Q213" s="59"/>
      <c r="R213" s="59"/>
      <c r="S213" s="59"/>
      <c r="T213" s="59"/>
      <c r="U213" s="59"/>
      <c r="V213" s="59"/>
      <c r="W213" s="59"/>
      <c r="X213" s="59"/>
      <c r="Y213" s="59"/>
    </row>
    <row r="214" spans="13:25" x14ac:dyDescent="0.25">
      <c r="M214" s="59"/>
      <c r="N214" s="59"/>
      <c r="O214" s="59"/>
      <c r="P214" s="59"/>
      <c r="Q214" s="59"/>
      <c r="R214" s="59"/>
      <c r="S214" s="59"/>
      <c r="T214" s="59"/>
      <c r="U214" s="59"/>
      <c r="V214" s="59"/>
      <c r="W214" s="59"/>
      <c r="X214" s="59"/>
      <c r="Y214" s="59"/>
    </row>
    <row r="215" spans="13:25" x14ac:dyDescent="0.25">
      <c r="M215" s="59"/>
      <c r="N215" s="59"/>
      <c r="O215" s="59"/>
      <c r="P215" s="59"/>
      <c r="Q215" s="59"/>
      <c r="R215" s="59"/>
      <c r="S215" s="59"/>
      <c r="T215" s="59"/>
      <c r="U215" s="59"/>
      <c r="V215" s="59"/>
      <c r="W215" s="59"/>
      <c r="X215" s="59"/>
      <c r="Y215" s="59"/>
    </row>
    <row r="216" spans="13:25" x14ac:dyDescent="0.25">
      <c r="M216" s="59"/>
      <c r="N216" s="59"/>
      <c r="O216" s="59"/>
      <c r="P216" s="59"/>
      <c r="Q216" s="59"/>
      <c r="R216" s="59"/>
      <c r="S216" s="59"/>
      <c r="T216" s="59"/>
      <c r="U216" s="59"/>
      <c r="V216" s="59"/>
      <c r="W216" s="59"/>
      <c r="X216" s="59"/>
      <c r="Y216" s="59"/>
    </row>
    <row r="217" spans="13:25" x14ac:dyDescent="0.25">
      <c r="M217" s="59"/>
      <c r="N217" s="59"/>
      <c r="O217" s="59"/>
      <c r="P217" s="59"/>
      <c r="Q217" s="59"/>
      <c r="R217" s="59"/>
      <c r="S217" s="59"/>
      <c r="T217" s="59"/>
      <c r="U217" s="59"/>
      <c r="V217" s="59"/>
      <c r="W217" s="59"/>
      <c r="X217" s="59"/>
      <c r="Y217" s="59"/>
    </row>
    <row r="218" spans="13:25" x14ac:dyDescent="0.25">
      <c r="M218" s="59"/>
      <c r="N218" s="59"/>
      <c r="O218" s="59"/>
      <c r="P218" s="59"/>
      <c r="Q218" s="59"/>
      <c r="R218" s="59"/>
      <c r="S218" s="59"/>
      <c r="T218" s="59"/>
      <c r="U218" s="59"/>
      <c r="V218" s="59"/>
      <c r="W218" s="59"/>
      <c r="X218" s="59"/>
      <c r="Y218" s="59"/>
    </row>
    <row r="219" spans="13:25" x14ac:dyDescent="0.25">
      <c r="M219" s="59"/>
      <c r="N219" s="59"/>
      <c r="O219" s="59"/>
      <c r="P219" s="59"/>
      <c r="Q219" s="59"/>
      <c r="R219" s="59"/>
      <c r="S219" s="59"/>
      <c r="T219" s="59"/>
      <c r="U219" s="59"/>
      <c r="V219" s="59"/>
      <c r="W219" s="59"/>
      <c r="X219" s="59"/>
      <c r="Y219" s="59"/>
    </row>
    <row r="220" spans="13:25" x14ac:dyDescent="0.25">
      <c r="M220" s="59"/>
      <c r="N220" s="59"/>
      <c r="O220" s="59"/>
      <c r="P220" s="59"/>
      <c r="Q220" s="59"/>
      <c r="R220" s="59"/>
      <c r="S220" s="59"/>
      <c r="T220" s="59"/>
      <c r="U220" s="59"/>
      <c r="V220" s="59"/>
      <c r="W220" s="59"/>
      <c r="X220" s="59"/>
      <c r="Y220" s="59"/>
    </row>
    <row r="221" spans="13:25" x14ac:dyDescent="0.25">
      <c r="M221" s="59"/>
      <c r="N221" s="59"/>
      <c r="O221" s="59"/>
      <c r="P221" s="59"/>
      <c r="Q221" s="59"/>
      <c r="R221" s="59"/>
      <c r="S221" s="59"/>
      <c r="T221" s="59"/>
      <c r="U221" s="59"/>
      <c r="V221" s="59"/>
      <c r="W221" s="59"/>
      <c r="X221" s="59"/>
      <c r="Y221" s="59"/>
    </row>
    <row r="222" spans="13:25" x14ac:dyDescent="0.25">
      <c r="M222" s="59"/>
      <c r="N222" s="59"/>
      <c r="O222" s="59"/>
      <c r="P222" s="59"/>
      <c r="Q222" s="59"/>
      <c r="R222" s="59"/>
      <c r="S222" s="59"/>
      <c r="T222" s="59"/>
      <c r="U222" s="59"/>
      <c r="V222" s="59"/>
      <c r="W222" s="59"/>
      <c r="X222" s="59"/>
      <c r="Y222" s="59"/>
    </row>
    <row r="223" spans="13:25" x14ac:dyDescent="0.25">
      <c r="M223" s="59"/>
      <c r="N223" s="59"/>
      <c r="O223" s="59"/>
      <c r="P223" s="59"/>
      <c r="Q223" s="59"/>
      <c r="R223" s="59"/>
      <c r="S223" s="59"/>
      <c r="T223" s="59"/>
      <c r="U223" s="59"/>
      <c r="V223" s="59"/>
      <c r="W223" s="59"/>
      <c r="X223" s="59"/>
      <c r="Y223" s="59"/>
    </row>
    <row r="224" spans="13:25" x14ac:dyDescent="0.25">
      <c r="M224" s="59"/>
      <c r="N224" s="59"/>
      <c r="O224" s="59"/>
      <c r="P224" s="59"/>
      <c r="Q224" s="59"/>
      <c r="R224" s="59"/>
      <c r="S224" s="59"/>
      <c r="T224" s="59"/>
      <c r="U224" s="59"/>
      <c r="V224" s="59"/>
      <c r="W224" s="59"/>
      <c r="X224" s="59"/>
      <c r="Y224" s="59"/>
    </row>
    <row r="225" spans="13:25" x14ac:dyDescent="0.25">
      <c r="M225" s="59"/>
      <c r="N225" s="59"/>
      <c r="O225" s="59"/>
      <c r="P225" s="59"/>
      <c r="Q225" s="59"/>
      <c r="R225" s="59"/>
      <c r="S225" s="59"/>
      <c r="T225" s="59"/>
      <c r="U225" s="59"/>
      <c r="V225" s="59"/>
      <c r="W225" s="59"/>
      <c r="X225" s="59"/>
      <c r="Y225" s="59"/>
    </row>
    <row r="226" spans="13:25" x14ac:dyDescent="0.25">
      <c r="M226" s="59"/>
      <c r="N226" s="59"/>
      <c r="O226" s="59"/>
      <c r="P226" s="59"/>
      <c r="Q226" s="59"/>
      <c r="R226" s="59"/>
      <c r="S226" s="59"/>
      <c r="T226" s="59"/>
      <c r="U226" s="59"/>
      <c r="V226" s="59"/>
      <c r="W226" s="59"/>
      <c r="X226" s="59"/>
      <c r="Y226" s="59"/>
    </row>
    <row r="227" spans="13:25" x14ac:dyDescent="0.25">
      <c r="M227" s="59"/>
      <c r="N227" s="59"/>
      <c r="O227" s="59"/>
      <c r="P227" s="59"/>
      <c r="Q227" s="59"/>
      <c r="R227" s="59"/>
      <c r="S227" s="59"/>
      <c r="T227" s="59"/>
      <c r="U227" s="59"/>
      <c r="V227" s="59"/>
      <c r="W227" s="59"/>
      <c r="X227" s="59"/>
      <c r="Y227" s="59"/>
    </row>
    <row r="228" spans="13:25" x14ac:dyDescent="0.25">
      <c r="M228" s="59"/>
      <c r="N228" s="59"/>
      <c r="O228" s="59"/>
      <c r="P228" s="59"/>
      <c r="Q228" s="59"/>
      <c r="R228" s="59"/>
      <c r="S228" s="59"/>
      <c r="T228" s="59"/>
      <c r="U228" s="59"/>
      <c r="V228" s="59"/>
      <c r="W228" s="59"/>
      <c r="X228" s="59"/>
      <c r="Y228" s="59"/>
    </row>
    <row r="229" spans="13:25" x14ac:dyDescent="0.25">
      <c r="M229" s="59"/>
      <c r="N229" s="59"/>
      <c r="O229" s="59"/>
      <c r="P229" s="59"/>
      <c r="Q229" s="59"/>
      <c r="R229" s="59"/>
      <c r="S229" s="59"/>
      <c r="T229" s="59"/>
      <c r="U229" s="59"/>
      <c r="V229" s="59"/>
      <c r="W229" s="59"/>
      <c r="X229" s="59"/>
      <c r="Y229" s="59"/>
    </row>
    <row r="230" spans="13:25" x14ac:dyDescent="0.25">
      <c r="M230" s="59"/>
      <c r="N230" s="59"/>
      <c r="O230" s="59"/>
      <c r="P230" s="59"/>
      <c r="Q230" s="59"/>
      <c r="R230" s="59"/>
      <c r="S230" s="59"/>
      <c r="T230" s="59"/>
      <c r="U230" s="59"/>
      <c r="V230" s="59"/>
      <c r="W230" s="59"/>
      <c r="X230" s="59"/>
      <c r="Y230" s="59"/>
    </row>
    <row r="231" spans="13:25" x14ac:dyDescent="0.25">
      <c r="M231" s="59"/>
      <c r="N231" s="59"/>
      <c r="O231" s="59"/>
      <c r="P231" s="59"/>
      <c r="Q231" s="59"/>
      <c r="R231" s="59"/>
      <c r="S231" s="59"/>
      <c r="T231" s="59"/>
      <c r="U231" s="59"/>
      <c r="V231" s="59"/>
      <c r="W231" s="59"/>
      <c r="X231" s="59"/>
      <c r="Y231" s="59"/>
    </row>
    <row r="232" spans="13:25" x14ac:dyDescent="0.25">
      <c r="M232" s="59"/>
      <c r="N232" s="59"/>
      <c r="O232" s="59"/>
      <c r="P232" s="59"/>
      <c r="Q232" s="59"/>
      <c r="R232" s="59"/>
      <c r="S232" s="59"/>
      <c r="T232" s="59"/>
      <c r="U232" s="59"/>
      <c r="V232" s="59"/>
      <c r="W232" s="59"/>
      <c r="X232" s="59"/>
      <c r="Y232" s="59"/>
    </row>
    <row r="233" spans="13:25" x14ac:dyDescent="0.25">
      <c r="M233" s="59"/>
      <c r="N233" s="59"/>
      <c r="O233" s="59"/>
      <c r="P233" s="59"/>
      <c r="Q233" s="59"/>
      <c r="R233" s="59"/>
      <c r="S233" s="59"/>
      <c r="T233" s="59"/>
      <c r="U233" s="59"/>
      <c r="V233" s="59"/>
      <c r="W233" s="59"/>
      <c r="X233" s="59"/>
      <c r="Y233" s="59"/>
    </row>
    <row r="234" spans="13:25" x14ac:dyDescent="0.25">
      <c r="M234" s="59"/>
      <c r="N234" s="59"/>
      <c r="O234" s="59"/>
      <c r="P234" s="59"/>
      <c r="Q234" s="59"/>
      <c r="R234" s="59"/>
      <c r="S234" s="59"/>
      <c r="T234" s="59"/>
      <c r="U234" s="59"/>
      <c r="V234" s="59"/>
      <c r="W234" s="59"/>
      <c r="X234" s="59"/>
      <c r="Y234" s="59"/>
    </row>
    <row r="235" spans="13:25" x14ac:dyDescent="0.25">
      <c r="M235" s="59"/>
      <c r="N235" s="59"/>
      <c r="O235" s="59"/>
      <c r="P235" s="59"/>
      <c r="Q235" s="59"/>
      <c r="R235" s="59"/>
      <c r="S235" s="59"/>
      <c r="T235" s="59"/>
      <c r="U235" s="59"/>
      <c r="V235" s="59"/>
      <c r="W235" s="59"/>
      <c r="X235" s="59"/>
      <c r="Y235" s="59"/>
    </row>
    <row r="236" spans="13:25" x14ac:dyDescent="0.25">
      <c r="M236" s="59"/>
      <c r="N236" s="59"/>
      <c r="O236" s="59"/>
      <c r="P236" s="59"/>
      <c r="Q236" s="59"/>
      <c r="R236" s="59"/>
      <c r="S236" s="59"/>
      <c r="T236" s="59"/>
      <c r="U236" s="59"/>
      <c r="V236" s="59"/>
      <c r="W236" s="59"/>
      <c r="X236" s="59"/>
      <c r="Y236" s="59"/>
    </row>
    <row r="237" spans="13:25" x14ac:dyDescent="0.25">
      <c r="M237" s="59"/>
      <c r="N237" s="59"/>
      <c r="O237" s="59"/>
      <c r="P237" s="59"/>
      <c r="Q237" s="59"/>
      <c r="R237" s="59"/>
      <c r="S237" s="59"/>
      <c r="T237" s="59"/>
      <c r="U237" s="59"/>
      <c r="V237" s="59"/>
      <c r="W237" s="59"/>
      <c r="X237" s="59"/>
      <c r="Y237" s="59"/>
    </row>
    <row r="238" spans="13:25" x14ac:dyDescent="0.25">
      <c r="M238" s="59"/>
      <c r="N238" s="59"/>
      <c r="O238" s="59"/>
      <c r="P238" s="59"/>
      <c r="Q238" s="59"/>
      <c r="R238" s="59"/>
      <c r="S238" s="59"/>
      <c r="T238" s="59"/>
      <c r="U238" s="59"/>
      <c r="V238" s="59"/>
      <c r="W238" s="59"/>
      <c r="X238" s="59"/>
      <c r="Y238" s="59"/>
    </row>
    <row r="239" spans="13:25" x14ac:dyDescent="0.25">
      <c r="M239" s="59"/>
      <c r="N239" s="59"/>
      <c r="O239" s="59"/>
      <c r="P239" s="59"/>
      <c r="Q239" s="59"/>
      <c r="R239" s="59"/>
      <c r="S239" s="59"/>
      <c r="T239" s="59"/>
      <c r="U239" s="59"/>
      <c r="V239" s="59"/>
      <c r="W239" s="59"/>
      <c r="X239" s="59"/>
      <c r="Y239" s="59"/>
    </row>
    <row r="240" spans="13:25" x14ac:dyDescent="0.25">
      <c r="M240" s="59"/>
      <c r="N240" s="59"/>
      <c r="O240" s="59"/>
      <c r="P240" s="59"/>
      <c r="Q240" s="59"/>
      <c r="R240" s="59"/>
      <c r="S240" s="59"/>
      <c r="T240" s="59"/>
      <c r="U240" s="59"/>
      <c r="V240" s="59"/>
      <c r="W240" s="59"/>
      <c r="X240" s="59"/>
      <c r="Y240" s="59"/>
    </row>
    <row r="241" spans="13:25" x14ac:dyDescent="0.25">
      <c r="M241" s="59"/>
      <c r="N241" s="59"/>
      <c r="O241" s="59"/>
      <c r="P241" s="59"/>
      <c r="Q241" s="59"/>
      <c r="R241" s="59"/>
      <c r="S241" s="59"/>
      <c r="T241" s="59"/>
      <c r="U241" s="59"/>
      <c r="V241" s="59"/>
      <c r="W241" s="59"/>
      <c r="X241" s="59"/>
      <c r="Y241" s="59"/>
    </row>
    <row r="242" spans="13:25" x14ac:dyDescent="0.25">
      <c r="M242" s="59"/>
      <c r="N242" s="59"/>
      <c r="O242" s="59"/>
      <c r="P242" s="59"/>
      <c r="Q242" s="59"/>
      <c r="R242" s="59"/>
      <c r="S242" s="59"/>
      <c r="T242" s="59"/>
      <c r="U242" s="59"/>
      <c r="V242" s="59"/>
      <c r="W242" s="59"/>
      <c r="X242" s="59"/>
      <c r="Y242" s="59"/>
    </row>
    <row r="243" spans="13:25" x14ac:dyDescent="0.25">
      <c r="M243" s="59"/>
      <c r="N243" s="59"/>
      <c r="O243" s="59"/>
      <c r="P243" s="59"/>
      <c r="Q243" s="59"/>
      <c r="R243" s="59"/>
      <c r="S243" s="59"/>
      <c r="T243" s="59"/>
      <c r="U243" s="59"/>
      <c r="V243" s="59"/>
      <c r="W243" s="59"/>
      <c r="X243" s="59"/>
      <c r="Y243" s="59"/>
    </row>
    <row r="244" spans="13:25" x14ac:dyDescent="0.25">
      <c r="M244" s="59"/>
      <c r="N244" s="59"/>
      <c r="O244" s="59"/>
      <c r="P244" s="59"/>
      <c r="Q244" s="59"/>
      <c r="R244" s="59"/>
      <c r="S244" s="59"/>
      <c r="T244" s="59"/>
      <c r="U244" s="59"/>
      <c r="V244" s="59"/>
      <c r="W244" s="59"/>
      <c r="X244" s="59"/>
      <c r="Y244" s="59"/>
    </row>
    <row r="245" spans="13:25" x14ac:dyDescent="0.25">
      <c r="M245" s="59"/>
      <c r="N245" s="59"/>
      <c r="O245" s="59"/>
      <c r="P245" s="59"/>
      <c r="Q245" s="59"/>
      <c r="R245" s="59"/>
      <c r="S245" s="59"/>
      <c r="T245" s="59"/>
      <c r="U245" s="59"/>
      <c r="V245" s="59"/>
      <c r="W245" s="59"/>
      <c r="X245" s="59"/>
      <c r="Y245" s="59"/>
    </row>
    <row r="246" spans="13:25" x14ac:dyDescent="0.25">
      <c r="M246" s="59"/>
      <c r="N246" s="59"/>
      <c r="O246" s="59"/>
      <c r="P246" s="59"/>
      <c r="Q246" s="59"/>
      <c r="R246" s="59"/>
      <c r="S246" s="59"/>
      <c r="T246" s="59"/>
      <c r="U246" s="59"/>
      <c r="V246" s="59"/>
      <c r="W246" s="59"/>
      <c r="X246" s="59"/>
      <c r="Y246" s="59"/>
    </row>
    <row r="247" spans="13:25" x14ac:dyDescent="0.25">
      <c r="M247" s="59"/>
      <c r="N247" s="59"/>
      <c r="O247" s="59"/>
      <c r="P247" s="59"/>
      <c r="Q247" s="59"/>
      <c r="R247" s="59"/>
      <c r="S247" s="59"/>
      <c r="T247" s="59"/>
      <c r="U247" s="59"/>
      <c r="V247" s="59"/>
      <c r="W247" s="59"/>
      <c r="X247" s="59"/>
      <c r="Y247" s="59"/>
    </row>
    <row r="248" spans="13:25" x14ac:dyDescent="0.25">
      <c r="M248" s="59"/>
      <c r="N248" s="59"/>
      <c r="O248" s="59"/>
      <c r="P248" s="59"/>
      <c r="Q248" s="59"/>
      <c r="R248" s="59"/>
      <c r="S248" s="59"/>
      <c r="T248" s="59"/>
      <c r="U248" s="59"/>
      <c r="V248" s="59"/>
      <c r="W248" s="59"/>
      <c r="X248" s="59"/>
      <c r="Y248" s="59"/>
    </row>
  </sheetData>
  <pageMargins left="0.75" right="0.75" top="1" bottom="1" header="0.5" footer="0.5"/>
  <pageSetup paperSize="9"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AA191"/>
  <sheetViews>
    <sheetView showGridLines="0" zoomScaleNormal="100" workbookViewId="0">
      <pane ySplit="3" topLeftCell="A4" activePane="bottomLeft" state="frozen"/>
      <selection activeCell="AM323" sqref="AM323"/>
      <selection pane="bottomLeft"/>
    </sheetView>
  </sheetViews>
  <sheetFormatPr defaultColWidth="11.140625" defaultRowHeight="15" x14ac:dyDescent="0.25"/>
  <cols>
    <col min="1" max="1" width="6.28515625" customWidth="1"/>
    <col min="2" max="2" width="16.28515625" customWidth="1"/>
    <col min="4" max="4" width="14" customWidth="1"/>
    <col min="5" max="5" width="13.28515625" customWidth="1"/>
    <col min="13" max="13" width="14.28515625" customWidth="1"/>
  </cols>
  <sheetData>
    <row r="1" spans="2:27" ht="31.5" x14ac:dyDescent="0.25">
      <c r="B1" s="46" t="s">
        <v>322</v>
      </c>
    </row>
    <row r="2" spans="2:27" x14ac:dyDescent="0.25">
      <c r="B2" s="49" t="s">
        <v>108</v>
      </c>
      <c r="C2" s="49" t="s">
        <v>76</v>
      </c>
      <c r="D2" s="49" t="s">
        <v>114</v>
      </c>
      <c r="E2" s="49" t="s">
        <v>115</v>
      </c>
      <c r="F2" s="90" t="s">
        <v>362</v>
      </c>
    </row>
    <row r="3" spans="2:27" ht="18" customHeight="1" x14ac:dyDescent="0.3">
      <c r="B3" s="18" t="s">
        <v>112</v>
      </c>
    </row>
    <row r="4" spans="2:27" x14ac:dyDescent="0.25">
      <c r="B4" s="58" t="s">
        <v>177</v>
      </c>
      <c r="M4" s="59" t="s">
        <v>174</v>
      </c>
      <c r="N4" s="59"/>
      <c r="O4" s="59"/>
      <c r="P4" s="59"/>
      <c r="Q4" s="59"/>
      <c r="R4" s="59"/>
      <c r="S4" s="59"/>
      <c r="T4" s="59"/>
      <c r="U4" s="59"/>
      <c r="V4" s="59"/>
      <c r="W4" s="59"/>
      <c r="X4" s="59"/>
      <c r="Y4" s="59"/>
    </row>
    <row r="5" spans="2:27" x14ac:dyDescent="0.25">
      <c r="M5" s="62"/>
      <c r="N5" s="107">
        <v>2019</v>
      </c>
      <c r="O5" s="107">
        <v>2020</v>
      </c>
      <c r="P5" s="107">
        <v>2021</v>
      </c>
      <c r="Q5" s="107">
        <v>2022</v>
      </c>
      <c r="R5" s="107">
        <v>2023</v>
      </c>
      <c r="S5" s="107">
        <v>2024</v>
      </c>
      <c r="T5" s="107">
        <v>2025</v>
      </c>
      <c r="U5" s="107">
        <v>2026</v>
      </c>
      <c r="V5" s="107">
        <v>2027</v>
      </c>
      <c r="W5" s="107">
        <v>2028</v>
      </c>
      <c r="X5" s="107">
        <v>2029</v>
      </c>
      <c r="Y5" s="107">
        <v>2030</v>
      </c>
      <c r="AA5" s="58" t="s">
        <v>25</v>
      </c>
    </row>
    <row r="6" spans="2:27" x14ac:dyDescent="0.25">
      <c r="M6" s="15" t="s">
        <v>2</v>
      </c>
      <c r="N6" s="108">
        <v>0</v>
      </c>
      <c r="O6" s="108">
        <v>0</v>
      </c>
      <c r="P6" s="108">
        <v>0</v>
      </c>
      <c r="Q6" s="108">
        <v>0</v>
      </c>
      <c r="R6" s="108">
        <v>0</v>
      </c>
      <c r="S6" s="108">
        <v>0</v>
      </c>
      <c r="T6" s="108">
        <v>0</v>
      </c>
      <c r="U6" s="108">
        <v>0</v>
      </c>
      <c r="V6" s="108">
        <v>0</v>
      </c>
      <c r="W6" s="108">
        <v>0</v>
      </c>
      <c r="X6" s="108">
        <v>0</v>
      </c>
      <c r="Y6" s="108">
        <v>0</v>
      </c>
      <c r="AA6" s="58" t="s">
        <v>401</v>
      </c>
    </row>
    <row r="7" spans="2:27" x14ac:dyDescent="0.25">
      <c r="M7" s="16" t="s">
        <v>3</v>
      </c>
      <c r="N7" s="109">
        <v>0</v>
      </c>
      <c r="O7" s="109">
        <v>0</v>
      </c>
      <c r="P7" s="109">
        <v>0</v>
      </c>
      <c r="Q7" s="109">
        <v>0</v>
      </c>
      <c r="R7" s="109">
        <v>0</v>
      </c>
      <c r="S7" s="109">
        <v>0</v>
      </c>
      <c r="T7" s="109">
        <v>0</v>
      </c>
      <c r="U7" s="109">
        <v>0</v>
      </c>
      <c r="V7" s="109">
        <v>0</v>
      </c>
      <c r="W7" s="109">
        <v>0</v>
      </c>
      <c r="X7" s="109">
        <v>0</v>
      </c>
      <c r="Y7" s="109">
        <v>0</v>
      </c>
      <c r="AA7" s="58" t="s">
        <v>176</v>
      </c>
    </row>
    <row r="8" spans="2:27" x14ac:dyDescent="0.25">
      <c r="M8" s="16" t="s">
        <v>4</v>
      </c>
      <c r="N8" s="110">
        <v>0.16574926349541122</v>
      </c>
      <c r="O8" s="110">
        <v>0.16699746591784334</v>
      </c>
      <c r="P8" s="110">
        <v>0.16021257364525873</v>
      </c>
      <c r="Q8" s="110">
        <v>0.15514932537744322</v>
      </c>
      <c r="R8" s="110">
        <v>0.14985364994782283</v>
      </c>
      <c r="S8" s="110">
        <v>0.14433261888846555</v>
      </c>
      <c r="T8" s="110">
        <v>0.13859349725774053</v>
      </c>
      <c r="U8" s="110">
        <v>0.12720538649979118</v>
      </c>
      <c r="V8" s="110">
        <v>0.115468393603104</v>
      </c>
      <c r="W8" s="110">
        <v>0.10339305945401416</v>
      </c>
      <c r="X8" s="110">
        <v>9.0989937045593272E-2</v>
      </c>
      <c r="Y8" s="110">
        <v>7.8269539427262294E-2</v>
      </c>
    </row>
    <row r="9" spans="2:27" x14ac:dyDescent="0.25">
      <c r="M9" s="16" t="s">
        <v>5</v>
      </c>
      <c r="N9" s="109">
        <v>0</v>
      </c>
      <c r="O9" s="109">
        <v>0</v>
      </c>
      <c r="P9" s="109">
        <v>0</v>
      </c>
      <c r="Q9" s="109">
        <v>0</v>
      </c>
      <c r="R9" s="109">
        <v>0</v>
      </c>
      <c r="S9" s="109">
        <v>0</v>
      </c>
      <c r="T9" s="109">
        <v>0</v>
      </c>
      <c r="U9" s="109">
        <v>0</v>
      </c>
      <c r="V9" s="109">
        <v>0</v>
      </c>
      <c r="W9" s="109">
        <v>0</v>
      </c>
      <c r="X9" s="109">
        <v>0</v>
      </c>
      <c r="Y9" s="109">
        <v>0</v>
      </c>
    </row>
    <row r="10" spans="2:27" x14ac:dyDescent="0.25">
      <c r="M10" s="16" t="s">
        <v>6</v>
      </c>
      <c r="N10" s="109">
        <v>0.60121723945022398</v>
      </c>
      <c r="O10" s="109">
        <v>0.61024795625676587</v>
      </c>
      <c r="P10" s="109">
        <v>0.59340990299722063</v>
      </c>
      <c r="Q10" s="109">
        <v>0.58073677086063247</v>
      </c>
      <c r="R10" s="109">
        <v>0.56776963641969713</v>
      </c>
      <c r="S10" s="109">
        <v>0.55450575185452222</v>
      </c>
      <c r="T10" s="109">
        <v>0.54094265287751009</v>
      </c>
      <c r="U10" s="109">
        <v>0.5277683318374301</v>
      </c>
      <c r="V10" s="109">
        <v>0.51426952118790847</v>
      </c>
      <c r="W10" s="109">
        <v>0.5004414233467791</v>
      </c>
      <c r="X10" s="109">
        <v>0.48627944660763039</v>
      </c>
      <c r="Y10" s="109">
        <v>0.47177918992806389</v>
      </c>
    </row>
    <row r="11" spans="2:27" x14ac:dyDescent="0.25">
      <c r="M11" s="16" t="s">
        <v>7</v>
      </c>
      <c r="N11" s="109">
        <v>3.8656119586570385E-2</v>
      </c>
      <c r="O11" s="109">
        <v>3.100842617845476E-2</v>
      </c>
      <c r="P11" s="109">
        <v>3.1212285621790261E-2</v>
      </c>
      <c r="Q11" s="109">
        <v>3.177444152143722E-2</v>
      </c>
      <c r="R11" s="109">
        <v>3.2330575800754137E-2</v>
      </c>
      <c r="S11" s="109">
        <v>3.2880508565454131E-2</v>
      </c>
      <c r="T11" s="109">
        <v>3.3424093329722022E-2</v>
      </c>
      <c r="U11" s="109">
        <v>3.4005687011523754E-2</v>
      </c>
      <c r="V11" s="109">
        <v>3.4583199683076299E-2</v>
      </c>
      <c r="W11" s="109">
        <v>3.5156564507134815E-2</v>
      </c>
      <c r="X11" s="109">
        <v>3.5725739607121068E-2</v>
      </c>
      <c r="Y11" s="109">
        <v>3.6290706917543374E-2</v>
      </c>
    </row>
    <row r="12" spans="2:27" x14ac:dyDescent="0.25">
      <c r="M12" s="16" t="s">
        <v>8</v>
      </c>
      <c r="N12" s="109">
        <v>0.17600755816379463</v>
      </c>
      <c r="O12" s="109">
        <v>0.17365428348193418</v>
      </c>
      <c r="P12" s="109">
        <v>0.18946580655830803</v>
      </c>
      <c r="Q12" s="109">
        <v>0.19869266413841963</v>
      </c>
      <c r="R12" s="109">
        <v>0.20832980189555267</v>
      </c>
      <c r="S12" s="109">
        <v>0.21837823341372062</v>
      </c>
      <c r="T12" s="109">
        <v>0.22883839771607728</v>
      </c>
      <c r="U12" s="109">
        <v>0.24002409603113062</v>
      </c>
      <c r="V12" s="109">
        <v>0.25165822899418178</v>
      </c>
      <c r="W12" s="109">
        <v>0.26374221094918138</v>
      </c>
      <c r="X12" s="109">
        <v>0.27627708347027796</v>
      </c>
      <c r="Y12" s="109">
        <v>0.28926355542516746</v>
      </c>
    </row>
    <row r="13" spans="2:27" x14ac:dyDescent="0.25">
      <c r="M13" s="16" t="s">
        <v>9</v>
      </c>
      <c r="N13" s="109">
        <v>0</v>
      </c>
      <c r="O13" s="109">
        <v>0</v>
      </c>
      <c r="P13" s="109">
        <v>0</v>
      </c>
      <c r="Q13" s="109">
        <v>0</v>
      </c>
      <c r="R13" s="109">
        <v>0</v>
      </c>
      <c r="S13" s="109">
        <v>0</v>
      </c>
      <c r="T13" s="109">
        <v>0</v>
      </c>
      <c r="U13" s="109">
        <v>0</v>
      </c>
      <c r="V13" s="109">
        <v>0</v>
      </c>
      <c r="W13" s="109">
        <v>0</v>
      </c>
      <c r="X13" s="109">
        <v>0</v>
      </c>
      <c r="Y13" s="109">
        <v>0</v>
      </c>
    </row>
    <row r="14" spans="2:27" x14ac:dyDescent="0.25">
      <c r="M14" s="16" t="s">
        <v>10</v>
      </c>
      <c r="N14" s="109">
        <v>0</v>
      </c>
      <c r="O14" s="109">
        <v>0</v>
      </c>
      <c r="P14" s="109">
        <v>0</v>
      </c>
      <c r="Q14" s="109">
        <v>0</v>
      </c>
      <c r="R14" s="109">
        <v>0</v>
      </c>
      <c r="S14" s="109">
        <v>0</v>
      </c>
      <c r="T14" s="109">
        <v>0</v>
      </c>
      <c r="U14" s="109">
        <v>0</v>
      </c>
      <c r="V14" s="109">
        <v>0</v>
      </c>
      <c r="W14" s="109">
        <v>0</v>
      </c>
      <c r="X14" s="109">
        <v>0</v>
      </c>
      <c r="Y14" s="109">
        <v>0</v>
      </c>
    </row>
    <row r="15" spans="2:27" x14ac:dyDescent="0.25">
      <c r="M15" s="16" t="s">
        <v>11</v>
      </c>
      <c r="N15" s="109">
        <v>0</v>
      </c>
      <c r="O15" s="109">
        <v>0</v>
      </c>
      <c r="P15" s="109">
        <v>1.7605777323654805E-3</v>
      </c>
      <c r="Q15" s="109">
        <v>3.566651158102143E-3</v>
      </c>
      <c r="R15" s="109">
        <v>5.4163969860658856E-3</v>
      </c>
      <c r="S15" s="109">
        <v>7.3079807032134445E-3</v>
      </c>
      <c r="T15" s="109">
        <v>9.2395664838493697E-3</v>
      </c>
      <c r="U15" s="109">
        <v>1.3094672139684387E-2</v>
      </c>
      <c r="V15" s="109">
        <v>1.7036320367671082E-2</v>
      </c>
      <c r="W15" s="109">
        <v>2.1061549148039916E-2</v>
      </c>
      <c r="X15" s="109">
        <v>2.5167429395589618E-2</v>
      </c>
      <c r="Y15" s="109">
        <v>2.9351077285223359E-2</v>
      </c>
    </row>
    <row r="16" spans="2:27" x14ac:dyDescent="0.25">
      <c r="M16" s="16" t="s">
        <v>12</v>
      </c>
      <c r="N16" s="110">
        <v>0</v>
      </c>
      <c r="O16" s="110">
        <v>0</v>
      </c>
      <c r="P16" s="110">
        <v>1.7605777323654805E-3</v>
      </c>
      <c r="Q16" s="110">
        <v>3.566651158102143E-3</v>
      </c>
      <c r="R16" s="110">
        <v>5.4163969860658856E-3</v>
      </c>
      <c r="S16" s="110">
        <v>7.3079807032134445E-3</v>
      </c>
      <c r="T16" s="109">
        <v>9.2395664838493697E-3</v>
      </c>
      <c r="U16" s="109">
        <v>1.3094672139684387E-2</v>
      </c>
      <c r="V16" s="109">
        <v>1.7036320367671082E-2</v>
      </c>
      <c r="W16" s="109">
        <v>2.1061549148039916E-2</v>
      </c>
      <c r="X16" s="109">
        <v>2.5167429395589618E-2</v>
      </c>
      <c r="Y16" s="109">
        <v>2.9351077285223359E-2</v>
      </c>
    </row>
    <row r="17" spans="2:25" x14ac:dyDescent="0.25">
      <c r="M17" s="16" t="s">
        <v>13</v>
      </c>
      <c r="N17" s="111">
        <v>9.6461738568729572E-3</v>
      </c>
      <c r="O17" s="111">
        <v>9.302527853536427E-3</v>
      </c>
      <c r="P17" s="111">
        <v>1.1614809318498617E-2</v>
      </c>
      <c r="Q17" s="111">
        <v>1.403021673250553E-2</v>
      </c>
      <c r="R17" s="111">
        <v>1.6439816667865922E-2</v>
      </c>
      <c r="S17" s="111">
        <v>1.884396928918038E-2</v>
      </c>
      <c r="T17" s="111">
        <v>2.1243092883552542E-2</v>
      </c>
      <c r="U17" s="111">
        <v>2.4229812406965825E-2</v>
      </c>
      <c r="V17" s="111">
        <v>2.7232921972826004E-2</v>
      </c>
      <c r="W17" s="111">
        <v>3.0252721726399864E-2</v>
      </c>
      <c r="X17" s="111">
        <v>3.3289548975255448E-2</v>
      </c>
      <c r="Y17" s="111">
        <v>3.6343776446292789E-2</v>
      </c>
    </row>
    <row r="18" spans="2:25" x14ac:dyDescent="0.25">
      <c r="M18" s="16" t="s">
        <v>14</v>
      </c>
      <c r="N18" s="110">
        <v>8.723645447126907E-3</v>
      </c>
      <c r="O18" s="110">
        <v>8.7893403114654416E-3</v>
      </c>
      <c r="P18" s="110">
        <v>1.0563466394192884E-2</v>
      </c>
      <c r="Q18" s="110">
        <v>1.2483279053357501E-2</v>
      </c>
      <c r="R18" s="110">
        <v>1.4443725296175694E-2</v>
      </c>
      <c r="S18" s="110">
        <v>1.6442956582230252E-2</v>
      </c>
      <c r="T18" s="110">
        <v>1.8479132967698739E-2</v>
      </c>
      <c r="U18" s="110">
        <v>2.0577341933789753E-2</v>
      </c>
      <c r="V18" s="110">
        <v>2.2715093823561443E-2</v>
      </c>
      <c r="W18" s="110">
        <v>2.4890921720410811E-2</v>
      </c>
      <c r="X18" s="110">
        <v>2.7103385502942674E-2</v>
      </c>
      <c r="Y18" s="110">
        <v>2.9351077285223359E-2</v>
      </c>
    </row>
    <row r="19" spans="2:25" x14ac:dyDescent="0.25">
      <c r="M19" s="16" t="s">
        <v>15</v>
      </c>
      <c r="N19" s="112">
        <v>0</v>
      </c>
      <c r="O19" s="112">
        <v>0</v>
      </c>
      <c r="P19" s="112">
        <v>0</v>
      </c>
      <c r="Q19" s="112">
        <v>0</v>
      </c>
      <c r="R19" s="112">
        <v>0</v>
      </c>
      <c r="S19" s="112">
        <v>0</v>
      </c>
      <c r="T19" s="112">
        <v>0</v>
      </c>
      <c r="U19" s="112">
        <v>0</v>
      </c>
      <c r="V19" s="112">
        <v>0</v>
      </c>
      <c r="W19" s="112">
        <v>0</v>
      </c>
      <c r="X19" s="112">
        <v>0</v>
      </c>
      <c r="Y19" s="112">
        <v>0</v>
      </c>
    </row>
    <row r="20" spans="2:25" x14ac:dyDescent="0.25">
      <c r="M20" s="42" t="s">
        <v>0</v>
      </c>
      <c r="N20" s="113">
        <v>1</v>
      </c>
      <c r="O20" s="113">
        <v>1.0000000000000002</v>
      </c>
      <c r="P20" s="113">
        <v>1</v>
      </c>
      <c r="Q20" s="113">
        <v>1</v>
      </c>
      <c r="R20" s="113">
        <v>1.0000000000000002</v>
      </c>
      <c r="S20" s="113">
        <v>1</v>
      </c>
      <c r="T20" s="113">
        <v>1</v>
      </c>
      <c r="U20" s="113">
        <v>1</v>
      </c>
      <c r="V20" s="113">
        <v>1.0000000000000002</v>
      </c>
      <c r="W20" s="113">
        <v>0.99999999999999989</v>
      </c>
      <c r="X20" s="113">
        <v>1</v>
      </c>
      <c r="Y20" s="113">
        <v>0.99999999999999989</v>
      </c>
    </row>
    <row r="21" spans="2:25" x14ac:dyDescent="0.25">
      <c r="M21" s="59"/>
      <c r="N21" s="59"/>
      <c r="O21" s="59"/>
      <c r="P21" s="59"/>
      <c r="Q21" s="59"/>
      <c r="R21" s="59"/>
      <c r="S21" s="59"/>
      <c r="T21" s="59"/>
      <c r="U21" s="59"/>
      <c r="V21" s="59"/>
      <c r="W21" s="59"/>
      <c r="X21" s="59"/>
      <c r="Y21" s="59"/>
    </row>
    <row r="22" spans="2:25" x14ac:dyDescent="0.25">
      <c r="M22" s="59"/>
      <c r="N22" s="59"/>
      <c r="O22" s="59"/>
      <c r="P22" s="59"/>
      <c r="Q22" s="59"/>
      <c r="R22" s="59"/>
      <c r="S22" s="59"/>
      <c r="T22" s="59"/>
      <c r="U22" s="59"/>
      <c r="V22" s="59"/>
      <c r="W22" s="59"/>
      <c r="X22" s="59"/>
      <c r="Y22" s="59"/>
    </row>
    <row r="23" spans="2:25" x14ac:dyDescent="0.25">
      <c r="B23" s="58" t="s">
        <v>178</v>
      </c>
      <c r="M23" s="59" t="s">
        <v>173</v>
      </c>
      <c r="N23" s="59"/>
      <c r="O23" s="59"/>
      <c r="P23" s="59"/>
      <c r="Q23" s="59"/>
      <c r="R23" s="59"/>
      <c r="S23" s="59"/>
      <c r="T23" s="59"/>
      <c r="U23" s="59"/>
      <c r="V23" s="59"/>
      <c r="W23" s="59"/>
      <c r="X23" s="59"/>
      <c r="Y23" s="59"/>
    </row>
    <row r="24" spans="2:25" x14ac:dyDescent="0.25">
      <c r="M24" s="62" t="s">
        <v>46</v>
      </c>
      <c r="N24" s="107">
        <v>2019</v>
      </c>
      <c r="O24" s="107">
        <v>2020</v>
      </c>
      <c r="P24" s="107">
        <v>2021</v>
      </c>
      <c r="Q24" s="107">
        <v>2022</v>
      </c>
      <c r="R24" s="107">
        <v>2023</v>
      </c>
      <c r="S24" s="107">
        <v>2024</v>
      </c>
      <c r="T24" s="107">
        <v>2025</v>
      </c>
      <c r="U24" s="107">
        <v>2026</v>
      </c>
      <c r="V24" s="107">
        <v>2027</v>
      </c>
      <c r="W24" s="107">
        <v>2028</v>
      </c>
      <c r="X24" s="107">
        <v>2029</v>
      </c>
      <c r="Y24" s="107">
        <v>2030</v>
      </c>
    </row>
    <row r="25" spans="2:25" x14ac:dyDescent="0.25">
      <c r="M25" s="15" t="s">
        <v>2</v>
      </c>
      <c r="N25" s="108">
        <v>0</v>
      </c>
      <c r="O25" s="108">
        <v>0</v>
      </c>
      <c r="P25" s="108">
        <v>0</v>
      </c>
      <c r="Q25" s="108">
        <v>0</v>
      </c>
      <c r="R25" s="108">
        <v>0</v>
      </c>
      <c r="S25" s="108">
        <v>0</v>
      </c>
      <c r="T25" s="108">
        <v>0</v>
      </c>
      <c r="U25" s="108">
        <v>0</v>
      </c>
      <c r="V25" s="108">
        <v>0</v>
      </c>
      <c r="W25" s="108">
        <v>0</v>
      </c>
      <c r="X25" s="108">
        <v>0</v>
      </c>
      <c r="Y25" s="108">
        <v>0</v>
      </c>
    </row>
    <row r="26" spans="2:25" x14ac:dyDescent="0.25">
      <c r="M26" s="16" t="s">
        <v>3</v>
      </c>
      <c r="N26" s="109">
        <v>0</v>
      </c>
      <c r="O26" s="109">
        <v>0</v>
      </c>
      <c r="P26" s="109">
        <v>0</v>
      </c>
      <c r="Q26" s="109">
        <v>0</v>
      </c>
      <c r="R26" s="109">
        <v>0</v>
      </c>
      <c r="S26" s="109">
        <v>0</v>
      </c>
      <c r="T26" s="109">
        <v>0</v>
      </c>
      <c r="U26" s="109">
        <v>0</v>
      </c>
      <c r="V26" s="109">
        <v>0</v>
      </c>
      <c r="W26" s="109">
        <v>0</v>
      </c>
      <c r="X26" s="109">
        <v>0</v>
      </c>
      <c r="Y26" s="109">
        <v>0</v>
      </c>
    </row>
    <row r="27" spans="2:25" x14ac:dyDescent="0.25">
      <c r="M27" s="16" t="s">
        <v>4</v>
      </c>
      <c r="N27" s="110">
        <v>0</v>
      </c>
      <c r="O27" s="110">
        <v>0</v>
      </c>
      <c r="P27" s="110">
        <v>0</v>
      </c>
      <c r="Q27" s="110">
        <v>0</v>
      </c>
      <c r="R27" s="110">
        <v>0</v>
      </c>
      <c r="S27" s="110">
        <v>0</v>
      </c>
      <c r="T27" s="110">
        <v>0</v>
      </c>
      <c r="U27" s="110">
        <v>0</v>
      </c>
      <c r="V27" s="110">
        <v>0</v>
      </c>
      <c r="W27" s="110">
        <v>0</v>
      </c>
      <c r="X27" s="110">
        <v>0</v>
      </c>
      <c r="Y27" s="110">
        <v>0</v>
      </c>
    </row>
    <row r="28" spans="2:25" x14ac:dyDescent="0.25">
      <c r="M28" s="16" t="s">
        <v>5</v>
      </c>
      <c r="N28" s="109">
        <v>0</v>
      </c>
      <c r="O28" s="109">
        <v>0</v>
      </c>
      <c r="P28" s="109">
        <v>0</v>
      </c>
      <c r="Q28" s="109">
        <v>0</v>
      </c>
      <c r="R28" s="109">
        <v>0</v>
      </c>
      <c r="S28" s="109">
        <v>0</v>
      </c>
      <c r="T28" s="109">
        <v>0</v>
      </c>
      <c r="U28" s="109">
        <v>0</v>
      </c>
      <c r="V28" s="109">
        <v>0</v>
      </c>
      <c r="W28" s="109">
        <v>0</v>
      </c>
      <c r="X28" s="109">
        <v>0</v>
      </c>
      <c r="Y28" s="109">
        <v>0</v>
      </c>
    </row>
    <row r="29" spans="2:25" x14ac:dyDescent="0.25">
      <c r="M29" s="16" t="s">
        <v>6</v>
      </c>
      <c r="N29" s="109">
        <v>0.33598158034562153</v>
      </c>
      <c r="O29" s="109">
        <v>0.18291478743561684</v>
      </c>
      <c r="P29" s="109">
        <v>0.15225486139842775</v>
      </c>
      <c r="Q29" s="109">
        <v>0.12118163180301075</v>
      </c>
      <c r="R29" s="109">
        <v>8.9686684784088602E-2</v>
      </c>
      <c r="S29" s="109">
        <v>5.7761376534646337E-2</v>
      </c>
      <c r="T29" s="109">
        <v>2.5396825396825418E-2</v>
      </c>
      <c r="U29" s="109">
        <v>2.0338046331690705E-2</v>
      </c>
      <c r="V29" s="109">
        <v>1.5269005578350483E-2</v>
      </c>
      <c r="W29" s="109">
        <v>1.0189671881489695E-2</v>
      </c>
      <c r="X29" s="109">
        <v>5.1000138587333167E-3</v>
      </c>
      <c r="Y29" s="109">
        <v>0</v>
      </c>
    </row>
    <row r="30" spans="2:25" x14ac:dyDescent="0.25">
      <c r="M30" s="16" t="s">
        <v>7</v>
      </c>
      <c r="N30" s="109">
        <v>0</v>
      </c>
      <c r="O30" s="109">
        <v>0</v>
      </c>
      <c r="P30" s="109">
        <v>0</v>
      </c>
      <c r="Q30" s="109">
        <v>0</v>
      </c>
      <c r="R30" s="109">
        <v>0</v>
      </c>
      <c r="S30" s="109">
        <v>0</v>
      </c>
      <c r="T30" s="109">
        <v>0</v>
      </c>
      <c r="U30" s="109">
        <v>0</v>
      </c>
      <c r="V30" s="109">
        <v>0</v>
      </c>
      <c r="W30" s="109">
        <v>0</v>
      </c>
      <c r="X30" s="109">
        <v>0</v>
      </c>
      <c r="Y30" s="109">
        <v>0</v>
      </c>
    </row>
    <row r="31" spans="2:25" x14ac:dyDescent="0.25">
      <c r="M31" s="16" t="s">
        <v>8</v>
      </c>
      <c r="N31" s="109">
        <v>0.66401841965437847</v>
      </c>
      <c r="O31" s="109">
        <v>0.81663152838194863</v>
      </c>
      <c r="P31" s="109">
        <v>0.84144238054043596</v>
      </c>
      <c r="Q31" s="109">
        <v>0.86658768926177754</v>
      </c>
      <c r="R31" s="109">
        <v>0.89207426327627626</v>
      </c>
      <c r="S31" s="109">
        <v>0.91790909738938775</v>
      </c>
      <c r="T31" s="109">
        <v>0.94409937888198758</v>
      </c>
      <c r="U31" s="109">
        <v>0.9450559572606273</v>
      </c>
      <c r="V31" s="109">
        <v>0.94601447604997468</v>
      </c>
      <c r="W31" s="109">
        <v>0.94697494116018288</v>
      </c>
      <c r="X31" s="109">
        <v>0.94793735852543082</v>
      </c>
      <c r="Y31" s="109">
        <v>0.9489017341040461</v>
      </c>
    </row>
    <row r="32" spans="2:25" x14ac:dyDescent="0.25">
      <c r="M32" s="16" t="s">
        <v>9</v>
      </c>
      <c r="N32" s="109">
        <v>0</v>
      </c>
      <c r="O32" s="109">
        <v>0</v>
      </c>
      <c r="P32" s="109">
        <v>0</v>
      </c>
      <c r="Q32" s="109">
        <v>0</v>
      </c>
      <c r="R32" s="109">
        <v>0</v>
      </c>
      <c r="S32" s="109">
        <v>0</v>
      </c>
      <c r="T32" s="109">
        <v>0</v>
      </c>
      <c r="U32" s="109">
        <v>0</v>
      </c>
      <c r="V32" s="109">
        <v>0</v>
      </c>
      <c r="W32" s="109">
        <v>0</v>
      </c>
      <c r="X32" s="109">
        <v>0</v>
      </c>
      <c r="Y32" s="109">
        <v>0</v>
      </c>
    </row>
    <row r="33" spans="2:25" x14ac:dyDescent="0.25">
      <c r="M33" s="16" t="s">
        <v>10</v>
      </c>
      <c r="N33" s="109">
        <v>0</v>
      </c>
      <c r="O33" s="109">
        <v>0</v>
      </c>
      <c r="P33" s="109">
        <v>0</v>
      </c>
      <c r="Q33" s="109">
        <v>0</v>
      </c>
      <c r="R33" s="109">
        <v>0</v>
      </c>
      <c r="S33" s="109">
        <v>0</v>
      </c>
      <c r="T33" s="109">
        <v>0</v>
      </c>
      <c r="U33" s="109">
        <v>0</v>
      </c>
      <c r="V33" s="109">
        <v>0</v>
      </c>
      <c r="W33" s="109">
        <v>0</v>
      </c>
      <c r="X33" s="109">
        <v>0</v>
      </c>
      <c r="Y33" s="109">
        <v>0</v>
      </c>
    </row>
    <row r="34" spans="2:25" x14ac:dyDescent="0.25">
      <c r="M34" s="16" t="s">
        <v>11</v>
      </c>
      <c r="N34" s="109">
        <v>0</v>
      </c>
      <c r="O34" s="109">
        <v>0</v>
      </c>
      <c r="P34" s="109">
        <v>4.5672159863305913E-3</v>
      </c>
      <c r="Q34" s="109">
        <v>9.1959991994071261E-3</v>
      </c>
      <c r="R34" s="109">
        <v>1.3887602999722248E-2</v>
      </c>
      <c r="S34" s="109">
        <v>1.8643315000740249E-2</v>
      </c>
      <c r="T34" s="109">
        <v>2.3464458247066944E-2</v>
      </c>
      <c r="U34" s="109">
        <v>2.6619997236678485E-2</v>
      </c>
      <c r="V34" s="109">
        <v>2.9781937208980688E-2</v>
      </c>
      <c r="W34" s="109">
        <v>3.2950297660251981E-2</v>
      </c>
      <c r="X34" s="109">
        <v>3.6125098166027637E-2</v>
      </c>
      <c r="Y34" s="109">
        <v>3.9306358381502884E-2</v>
      </c>
    </row>
    <row r="35" spans="2:25" x14ac:dyDescent="0.25">
      <c r="M35" s="16" t="s">
        <v>12</v>
      </c>
      <c r="N35" s="110">
        <v>0</v>
      </c>
      <c r="O35" s="110">
        <v>0</v>
      </c>
      <c r="P35" s="110">
        <v>0</v>
      </c>
      <c r="Q35" s="110">
        <v>0</v>
      </c>
      <c r="R35" s="110">
        <v>0</v>
      </c>
      <c r="S35" s="110">
        <v>0</v>
      </c>
      <c r="T35" s="109">
        <v>0</v>
      </c>
      <c r="U35" s="109">
        <v>0</v>
      </c>
      <c r="V35" s="109">
        <v>0</v>
      </c>
      <c r="W35" s="109">
        <v>0</v>
      </c>
      <c r="X35" s="109">
        <v>0</v>
      </c>
      <c r="Y35" s="109">
        <v>0</v>
      </c>
    </row>
    <row r="36" spans="2:25" x14ac:dyDescent="0.25">
      <c r="M36" s="16" t="s">
        <v>13</v>
      </c>
      <c r="N36" s="111">
        <v>0</v>
      </c>
      <c r="O36" s="111">
        <v>4.5368418243441592E-4</v>
      </c>
      <c r="P36" s="111">
        <v>1.7355420748056244E-3</v>
      </c>
      <c r="Q36" s="111">
        <v>3.0346797358043517E-3</v>
      </c>
      <c r="R36" s="111">
        <v>4.3514489399129703E-3</v>
      </c>
      <c r="S36" s="111">
        <v>5.6862110752257753E-3</v>
      </c>
      <c r="T36" s="111">
        <v>7.0393374741200831E-3</v>
      </c>
      <c r="U36" s="111">
        <v>7.9859991710035452E-3</v>
      </c>
      <c r="V36" s="111">
        <v>8.9345811626942058E-3</v>
      </c>
      <c r="W36" s="111">
        <v>9.8850892980755951E-3</v>
      </c>
      <c r="X36" s="111">
        <v>1.0837529449808292E-2</v>
      </c>
      <c r="Y36" s="111">
        <v>1.1791907514450865E-2</v>
      </c>
    </row>
    <row r="37" spans="2:25" x14ac:dyDescent="0.25">
      <c r="M37" s="16" t="s">
        <v>14</v>
      </c>
      <c r="N37" s="110">
        <v>0</v>
      </c>
      <c r="O37" s="110">
        <v>0</v>
      </c>
      <c r="P37" s="110">
        <v>0</v>
      </c>
      <c r="Q37" s="110">
        <v>0</v>
      </c>
      <c r="R37" s="110">
        <v>0</v>
      </c>
      <c r="S37" s="110">
        <v>0</v>
      </c>
      <c r="T37" s="110">
        <v>0</v>
      </c>
      <c r="U37" s="110">
        <v>0</v>
      </c>
      <c r="V37" s="110">
        <v>0</v>
      </c>
      <c r="W37" s="110">
        <v>0</v>
      </c>
      <c r="X37" s="110">
        <v>0</v>
      </c>
      <c r="Y37" s="110">
        <v>0</v>
      </c>
    </row>
    <row r="38" spans="2:25" x14ac:dyDescent="0.25">
      <c r="M38" s="16" t="s">
        <v>15</v>
      </c>
      <c r="N38" s="112">
        <v>0</v>
      </c>
      <c r="O38" s="112">
        <v>0</v>
      </c>
      <c r="P38" s="112">
        <v>0</v>
      </c>
      <c r="Q38" s="112">
        <v>0</v>
      </c>
      <c r="R38" s="112">
        <v>0</v>
      </c>
      <c r="S38" s="112">
        <v>0</v>
      </c>
      <c r="T38" s="112">
        <v>0</v>
      </c>
      <c r="U38" s="112">
        <v>0</v>
      </c>
      <c r="V38" s="112">
        <v>0</v>
      </c>
      <c r="W38" s="112">
        <v>0</v>
      </c>
      <c r="X38" s="112">
        <v>0</v>
      </c>
      <c r="Y38" s="112">
        <v>0</v>
      </c>
    </row>
    <row r="39" spans="2:25" x14ac:dyDescent="0.25">
      <c r="M39" s="42" t="s">
        <v>0</v>
      </c>
      <c r="N39" s="113">
        <v>1</v>
      </c>
      <c r="O39" s="113">
        <v>0.99999999999999989</v>
      </c>
      <c r="P39" s="113">
        <v>0.99999999999999989</v>
      </c>
      <c r="Q39" s="113">
        <v>0.99999999999999989</v>
      </c>
      <c r="R39" s="113">
        <v>1</v>
      </c>
      <c r="S39" s="113">
        <v>1</v>
      </c>
      <c r="T39" s="113">
        <v>1</v>
      </c>
      <c r="U39" s="113">
        <v>1</v>
      </c>
      <c r="V39" s="113">
        <v>1.0000000000000002</v>
      </c>
      <c r="W39" s="113">
        <v>1</v>
      </c>
      <c r="X39" s="113">
        <v>1</v>
      </c>
      <c r="Y39" s="113">
        <v>0.99999999999999989</v>
      </c>
    </row>
    <row r="40" spans="2:25" x14ac:dyDescent="0.25">
      <c r="M40" s="59"/>
      <c r="N40" s="59"/>
      <c r="O40" s="59"/>
      <c r="P40" s="59"/>
      <c r="Q40" s="59"/>
      <c r="R40" s="59"/>
      <c r="S40" s="59"/>
      <c r="T40" s="59"/>
      <c r="U40" s="59"/>
      <c r="V40" s="59"/>
      <c r="W40" s="59"/>
      <c r="X40" s="59"/>
      <c r="Y40" s="59"/>
    </row>
    <row r="41" spans="2:25" s="58" customFormat="1" x14ac:dyDescent="0.25">
      <c r="M41" s="59"/>
      <c r="N41" s="59"/>
      <c r="O41" s="59"/>
      <c r="P41" s="59"/>
      <c r="Q41" s="59"/>
      <c r="R41" s="59"/>
      <c r="S41" s="59"/>
      <c r="T41" s="59"/>
      <c r="U41" s="59"/>
      <c r="V41" s="59"/>
      <c r="W41" s="59"/>
      <c r="X41" s="59"/>
      <c r="Y41" s="59"/>
    </row>
    <row r="42" spans="2:25" x14ac:dyDescent="0.25">
      <c r="B42" s="58" t="s">
        <v>99</v>
      </c>
      <c r="M42" s="59" t="s">
        <v>107</v>
      </c>
      <c r="N42" s="59"/>
      <c r="O42" s="59"/>
      <c r="P42" s="59"/>
      <c r="Q42" s="59"/>
      <c r="R42" s="59"/>
      <c r="S42" s="59"/>
      <c r="T42" s="59"/>
      <c r="U42" s="59"/>
      <c r="V42" s="59"/>
      <c r="W42" s="59"/>
      <c r="X42" s="59"/>
      <c r="Y42" s="59"/>
    </row>
    <row r="43" spans="2:25" x14ac:dyDescent="0.25">
      <c r="M43" s="62" t="s">
        <v>46</v>
      </c>
      <c r="N43" s="107">
        <v>2019</v>
      </c>
      <c r="O43" s="107">
        <v>2020</v>
      </c>
      <c r="P43" s="107">
        <v>2021</v>
      </c>
      <c r="Q43" s="107">
        <v>2022</v>
      </c>
      <c r="R43" s="107">
        <v>2023</v>
      </c>
      <c r="S43" s="107">
        <v>2024</v>
      </c>
      <c r="T43" s="107">
        <v>2025</v>
      </c>
      <c r="U43" s="107">
        <v>2026</v>
      </c>
      <c r="V43" s="107">
        <v>2027</v>
      </c>
      <c r="W43" s="107">
        <v>2028</v>
      </c>
      <c r="X43" s="107">
        <v>2029</v>
      </c>
      <c r="Y43" s="107">
        <v>2030</v>
      </c>
    </row>
    <row r="44" spans="2:25" x14ac:dyDescent="0.25">
      <c r="M44" s="15" t="s">
        <v>2</v>
      </c>
      <c r="N44" s="108">
        <v>0</v>
      </c>
      <c r="O44" s="108">
        <v>0</v>
      </c>
      <c r="P44" s="108">
        <v>0</v>
      </c>
      <c r="Q44" s="108">
        <v>0</v>
      </c>
      <c r="R44" s="108">
        <v>0</v>
      </c>
      <c r="S44" s="108">
        <v>0</v>
      </c>
      <c r="T44" s="108">
        <v>0</v>
      </c>
      <c r="U44" s="108">
        <v>0</v>
      </c>
      <c r="V44" s="108">
        <v>0</v>
      </c>
      <c r="W44" s="108">
        <v>0</v>
      </c>
      <c r="X44" s="108">
        <v>0</v>
      </c>
      <c r="Y44" s="108">
        <v>0</v>
      </c>
    </row>
    <row r="45" spans="2:25" x14ac:dyDescent="0.25">
      <c r="M45" s="16" t="s">
        <v>3</v>
      </c>
      <c r="N45" s="109">
        <v>0</v>
      </c>
      <c r="O45" s="109">
        <v>0</v>
      </c>
      <c r="P45" s="109">
        <v>0</v>
      </c>
      <c r="Q45" s="109">
        <v>0</v>
      </c>
      <c r="R45" s="109">
        <v>0</v>
      </c>
      <c r="S45" s="109">
        <v>0</v>
      </c>
      <c r="T45" s="109">
        <v>0</v>
      </c>
      <c r="U45" s="109">
        <v>0</v>
      </c>
      <c r="V45" s="109">
        <v>0</v>
      </c>
      <c r="W45" s="109">
        <v>0</v>
      </c>
      <c r="X45" s="109">
        <v>0</v>
      </c>
      <c r="Y45" s="109">
        <v>0</v>
      </c>
    </row>
    <row r="46" spans="2:25" x14ac:dyDescent="0.25">
      <c r="M46" s="16" t="s">
        <v>4</v>
      </c>
      <c r="N46" s="110">
        <v>0</v>
      </c>
      <c r="O46" s="110">
        <v>0</v>
      </c>
      <c r="P46" s="110">
        <v>0</v>
      </c>
      <c r="Q46" s="110">
        <v>0</v>
      </c>
      <c r="R46" s="110">
        <v>0</v>
      </c>
      <c r="S46" s="110">
        <v>0</v>
      </c>
      <c r="T46" s="110">
        <v>0</v>
      </c>
      <c r="U46" s="110">
        <v>0</v>
      </c>
      <c r="V46" s="110">
        <v>0</v>
      </c>
      <c r="W46" s="110">
        <v>0</v>
      </c>
      <c r="X46" s="110">
        <v>0</v>
      </c>
      <c r="Y46" s="110">
        <v>0</v>
      </c>
    </row>
    <row r="47" spans="2:25" x14ac:dyDescent="0.25">
      <c r="M47" s="16" t="s">
        <v>5</v>
      </c>
      <c r="N47" s="109">
        <v>0</v>
      </c>
      <c r="O47" s="109">
        <v>0</v>
      </c>
      <c r="P47" s="109">
        <v>0</v>
      </c>
      <c r="Q47" s="109">
        <v>0</v>
      </c>
      <c r="R47" s="109">
        <v>0</v>
      </c>
      <c r="S47" s="109">
        <v>0</v>
      </c>
      <c r="T47" s="109">
        <v>0</v>
      </c>
      <c r="U47" s="109">
        <v>0</v>
      </c>
      <c r="V47" s="109">
        <v>0</v>
      </c>
      <c r="W47" s="109">
        <v>0</v>
      </c>
      <c r="X47" s="109">
        <v>0</v>
      </c>
      <c r="Y47" s="109">
        <v>0</v>
      </c>
    </row>
    <row r="48" spans="2:25" x14ac:dyDescent="0.25">
      <c r="M48" s="16" t="s">
        <v>6</v>
      </c>
      <c r="N48" s="109">
        <v>0.86089322812911317</v>
      </c>
      <c r="O48" s="109">
        <v>0.83161883352339416</v>
      </c>
      <c r="P48" s="109">
        <v>0.77119242023879342</v>
      </c>
      <c r="Q48" s="109">
        <v>0.70964727561664143</v>
      </c>
      <c r="R48" s="109">
        <v>0.64813372964591498</v>
      </c>
      <c r="S48" s="109">
        <v>0.58664570837057473</v>
      </c>
      <c r="T48" s="109">
        <v>0.52517698430095083</v>
      </c>
      <c r="U48" s="109">
        <v>0.46124156812204692</v>
      </c>
      <c r="V48" s="109">
        <v>0.3973805745019352</v>
      </c>
      <c r="W48" s="109">
        <v>0.33359468500938949</v>
      </c>
      <c r="X48" s="109">
        <v>0.26988456794150628</v>
      </c>
      <c r="Y48" s="109">
        <v>0.21189123081440242</v>
      </c>
    </row>
    <row r="49" spans="2:25" x14ac:dyDescent="0.25">
      <c r="M49" s="16" t="s">
        <v>7</v>
      </c>
      <c r="N49" s="109">
        <v>4.4920904111724773E-2</v>
      </c>
      <c r="O49" s="109">
        <v>4.3760962379832784E-2</v>
      </c>
      <c r="P49" s="109">
        <v>3.4371746343035338E-2</v>
      </c>
      <c r="Q49" s="109">
        <v>2.7033096778602841E-2</v>
      </c>
      <c r="R49" s="109">
        <v>1.9674683552698208E-2</v>
      </c>
      <c r="S49" s="109">
        <v>1.2301141239284738E-2</v>
      </c>
      <c r="T49" s="109">
        <v>4.9172273842541898E-3</v>
      </c>
      <c r="U49" s="109">
        <v>3.9011957958419163E-3</v>
      </c>
      <c r="V49" s="109">
        <v>2.9009719616634854E-3</v>
      </c>
      <c r="W49" s="109">
        <v>1.9170453763520513E-3</v>
      </c>
      <c r="X49" s="109">
        <v>9.4989738050932989E-4</v>
      </c>
      <c r="Y49" s="109">
        <v>0</v>
      </c>
    </row>
    <row r="50" spans="2:25" x14ac:dyDescent="0.25">
      <c r="M50" s="16" t="s">
        <v>8</v>
      </c>
      <c r="N50" s="109">
        <v>9.3758819488840933E-2</v>
      </c>
      <c r="O50" s="109">
        <v>0.12405424027208944</v>
      </c>
      <c r="P50" s="109">
        <v>0.17282335835178619</v>
      </c>
      <c r="Q50" s="109">
        <v>0.22067038919807225</v>
      </c>
      <c r="R50" s="109">
        <v>0.26853388063344547</v>
      </c>
      <c r="S50" s="109">
        <v>0.31641520432552045</v>
      </c>
      <c r="T50" s="109">
        <v>0.36431575191218296</v>
      </c>
      <c r="U50" s="109">
        <v>0.40537064624022262</v>
      </c>
      <c r="V50" s="109">
        <v>0.44640077560966074</v>
      </c>
      <c r="W50" s="109">
        <v>0.48740638995234786</v>
      </c>
      <c r="X50" s="109">
        <v>0.52838774418487555</v>
      </c>
      <c r="Y50" s="109">
        <v>0.56934509837658642</v>
      </c>
    </row>
    <row r="51" spans="2:25" x14ac:dyDescent="0.25">
      <c r="M51" s="16" t="s">
        <v>9</v>
      </c>
      <c r="N51" s="109">
        <v>0</v>
      </c>
      <c r="O51" s="109">
        <v>0</v>
      </c>
      <c r="P51" s="109">
        <v>0</v>
      </c>
      <c r="Q51" s="109">
        <v>0</v>
      </c>
      <c r="R51" s="109">
        <v>0</v>
      </c>
      <c r="S51" s="109">
        <v>0</v>
      </c>
      <c r="T51" s="109">
        <v>0</v>
      </c>
      <c r="U51" s="109">
        <v>0</v>
      </c>
      <c r="V51" s="109">
        <v>0</v>
      </c>
      <c r="W51" s="109">
        <v>0</v>
      </c>
      <c r="X51" s="109">
        <v>0</v>
      </c>
      <c r="Y51" s="109">
        <v>0</v>
      </c>
    </row>
    <row r="52" spans="2:25" x14ac:dyDescent="0.25">
      <c r="M52" s="16" t="s">
        <v>10</v>
      </c>
      <c r="N52" s="109">
        <v>0</v>
      </c>
      <c r="O52" s="109">
        <v>0</v>
      </c>
      <c r="P52" s="109">
        <v>0</v>
      </c>
      <c r="Q52" s="109">
        <v>0</v>
      </c>
      <c r="R52" s="109">
        <v>0</v>
      </c>
      <c r="S52" s="109">
        <v>0</v>
      </c>
      <c r="T52" s="109">
        <v>0</v>
      </c>
      <c r="U52" s="109">
        <v>0</v>
      </c>
      <c r="V52" s="109">
        <v>0</v>
      </c>
      <c r="W52" s="109">
        <v>0</v>
      </c>
      <c r="X52" s="109">
        <v>0</v>
      </c>
      <c r="Y52" s="109">
        <v>0</v>
      </c>
    </row>
    <row r="53" spans="2:25" x14ac:dyDescent="0.25">
      <c r="M53" s="16" t="s">
        <v>11</v>
      </c>
      <c r="N53" s="109">
        <v>0</v>
      </c>
      <c r="O53" s="109">
        <v>0</v>
      </c>
      <c r="P53" s="109">
        <v>2.0850291196328585E-2</v>
      </c>
      <c r="Q53" s="109">
        <v>4.1675228769892055E-2</v>
      </c>
      <c r="R53" s="109">
        <v>6.2474965204895171E-2</v>
      </c>
      <c r="S53" s="109">
        <v>8.324966183406865E-2</v>
      </c>
      <c r="T53" s="109">
        <v>0.10399948931489009</v>
      </c>
      <c r="U53" s="109">
        <v>0.12631452050727041</v>
      </c>
      <c r="V53" s="109">
        <v>0.14859470121897991</v>
      </c>
      <c r="W53" s="109">
        <v>0.17083926041046024</v>
      </c>
      <c r="X53" s="109">
        <v>0.19304742698159133</v>
      </c>
      <c r="Y53" s="109">
        <v>0.21521843194354584</v>
      </c>
    </row>
    <row r="54" spans="2:25" x14ac:dyDescent="0.25">
      <c r="M54" s="16" t="s">
        <v>12</v>
      </c>
      <c r="N54" s="110">
        <v>0</v>
      </c>
      <c r="O54" s="110">
        <v>0</v>
      </c>
      <c r="P54" s="110">
        <v>0</v>
      </c>
      <c r="Q54" s="110">
        <v>0</v>
      </c>
      <c r="R54" s="110">
        <v>0</v>
      </c>
      <c r="S54" s="110">
        <v>0</v>
      </c>
      <c r="T54" s="109">
        <v>0</v>
      </c>
      <c r="U54" s="109">
        <v>0</v>
      </c>
      <c r="V54" s="109">
        <v>0</v>
      </c>
      <c r="W54" s="109">
        <v>0</v>
      </c>
      <c r="X54" s="109">
        <v>0</v>
      </c>
      <c r="Y54" s="109">
        <v>0</v>
      </c>
    </row>
    <row r="55" spans="2:25" x14ac:dyDescent="0.25">
      <c r="M55" s="16" t="s">
        <v>13</v>
      </c>
      <c r="N55" s="111">
        <v>4.5944675531838217E-5</v>
      </c>
      <c r="O55" s="111">
        <v>3.5884706787347382E-5</v>
      </c>
      <c r="P55" s="111">
        <v>7.6349424862875781E-5</v>
      </c>
      <c r="Q55" s="111">
        <v>1.1563985051065167E-4</v>
      </c>
      <c r="R55" s="111">
        <v>1.5461582770231815E-4</v>
      </c>
      <c r="S55" s="111">
        <v>1.9327227242430133E-4</v>
      </c>
      <c r="T55" s="111">
        <v>2.3160424698246072E-4</v>
      </c>
      <c r="U55" s="111">
        <v>2.3049894200660332E-4</v>
      </c>
      <c r="V55" s="111">
        <v>2.2938011416959257E-4</v>
      </c>
      <c r="W55" s="111">
        <v>2.2824805803411049E-4</v>
      </c>
      <c r="X55" s="111">
        <v>2.2710309177736103E-4</v>
      </c>
      <c r="Y55" s="111">
        <v>2.2594555722765496E-4</v>
      </c>
    </row>
    <row r="56" spans="2:25" x14ac:dyDescent="0.25">
      <c r="M56" s="16" t="s">
        <v>14</v>
      </c>
      <c r="N56" s="110">
        <v>3.8110359478925966E-4</v>
      </c>
      <c r="O56" s="110">
        <v>5.3007911789646476E-4</v>
      </c>
      <c r="P56" s="110">
        <v>6.8583444519365274E-4</v>
      </c>
      <c r="Q56" s="110">
        <v>8.5836978628066709E-4</v>
      </c>
      <c r="R56" s="110">
        <v>1.0281251353437323E-3</v>
      </c>
      <c r="S56" s="110">
        <v>1.1950119581270531E-3</v>
      </c>
      <c r="T56" s="110">
        <v>1.3589428407393394E-3</v>
      </c>
      <c r="U56" s="110">
        <v>2.9415703926114782E-3</v>
      </c>
      <c r="V56" s="110">
        <v>4.4935965935911076E-3</v>
      </c>
      <c r="W56" s="110">
        <v>6.0143711934162519E-3</v>
      </c>
      <c r="X56" s="110">
        <v>7.5032604197401848E-3</v>
      </c>
      <c r="Y56" s="110">
        <v>3.3192933082376061E-3</v>
      </c>
    </row>
    <row r="57" spans="2:25" x14ac:dyDescent="0.25">
      <c r="M57" s="16" t="s">
        <v>15</v>
      </c>
      <c r="N57" s="112">
        <v>0</v>
      </c>
      <c r="O57" s="112">
        <v>0</v>
      </c>
      <c r="P57" s="112">
        <v>0</v>
      </c>
      <c r="Q57" s="112">
        <v>0</v>
      </c>
      <c r="R57" s="112">
        <v>0</v>
      </c>
      <c r="S57" s="112">
        <v>0</v>
      </c>
      <c r="T57" s="112">
        <v>0</v>
      </c>
      <c r="U57" s="112">
        <v>0</v>
      </c>
      <c r="V57" s="112">
        <v>0</v>
      </c>
      <c r="W57" s="112">
        <v>0</v>
      </c>
      <c r="X57" s="112">
        <v>0</v>
      </c>
      <c r="Y57" s="112">
        <v>0</v>
      </c>
    </row>
    <row r="58" spans="2:25" x14ac:dyDescent="0.25">
      <c r="M58" s="42" t="s">
        <v>0</v>
      </c>
      <c r="N58" s="113">
        <v>1</v>
      </c>
      <c r="O58" s="113">
        <v>1.0000000000000002</v>
      </c>
      <c r="P58" s="113">
        <v>1</v>
      </c>
      <c r="Q58" s="113">
        <v>0.99999999999999989</v>
      </c>
      <c r="R58" s="113">
        <v>0.99999999999999989</v>
      </c>
      <c r="S58" s="113">
        <v>1</v>
      </c>
      <c r="T58" s="113">
        <v>0.99999999999999978</v>
      </c>
      <c r="U58" s="113">
        <v>0.99999999999999989</v>
      </c>
      <c r="V58" s="113">
        <v>1</v>
      </c>
      <c r="W58" s="113">
        <v>1</v>
      </c>
      <c r="X58" s="113">
        <v>0.99999999999999989</v>
      </c>
      <c r="Y58" s="113">
        <v>1</v>
      </c>
    </row>
    <row r="59" spans="2:25" x14ac:dyDescent="0.25">
      <c r="M59" s="59"/>
      <c r="N59" s="59"/>
      <c r="O59" s="59"/>
      <c r="P59" s="59"/>
      <c r="Q59" s="59"/>
      <c r="R59" s="59"/>
      <c r="S59" s="59"/>
      <c r="T59" s="59"/>
      <c r="U59" s="59"/>
      <c r="V59" s="59"/>
      <c r="W59" s="59"/>
      <c r="X59" s="59"/>
      <c r="Y59" s="59"/>
    </row>
    <row r="60" spans="2:25" s="58" customFormat="1" x14ac:dyDescent="0.25">
      <c r="M60" s="59"/>
      <c r="N60" s="59"/>
      <c r="O60" s="59"/>
      <c r="P60" s="59"/>
      <c r="Q60" s="59"/>
      <c r="R60" s="59"/>
      <c r="S60" s="59"/>
      <c r="T60" s="59"/>
      <c r="U60" s="59"/>
      <c r="V60" s="59"/>
      <c r="W60" s="59"/>
      <c r="X60" s="59"/>
      <c r="Y60" s="59"/>
    </row>
    <row r="61" spans="2:25" x14ac:dyDescent="0.25">
      <c r="B61" s="58" t="s">
        <v>100</v>
      </c>
      <c r="M61" s="59" t="s">
        <v>100</v>
      </c>
      <c r="N61" s="59"/>
      <c r="O61" s="59"/>
      <c r="P61" s="59"/>
      <c r="Q61" s="59"/>
      <c r="R61" s="59"/>
      <c r="S61" s="59"/>
      <c r="T61" s="59"/>
      <c r="U61" s="59"/>
      <c r="V61" s="59"/>
      <c r="W61" s="59"/>
      <c r="X61" s="59"/>
      <c r="Y61" s="59"/>
    </row>
    <row r="62" spans="2:25" x14ac:dyDescent="0.25">
      <c r="M62" s="62" t="s">
        <v>46</v>
      </c>
      <c r="N62" s="107">
        <v>2019</v>
      </c>
      <c r="O62" s="107">
        <v>2020</v>
      </c>
      <c r="P62" s="107">
        <v>2021</v>
      </c>
      <c r="Q62" s="107">
        <v>2022</v>
      </c>
      <c r="R62" s="107">
        <v>2023</v>
      </c>
      <c r="S62" s="107">
        <v>2024</v>
      </c>
      <c r="T62" s="107">
        <v>2025</v>
      </c>
      <c r="U62" s="107">
        <v>2026</v>
      </c>
      <c r="V62" s="107">
        <v>2027</v>
      </c>
      <c r="W62" s="107">
        <v>2028</v>
      </c>
      <c r="X62" s="107">
        <v>2029</v>
      </c>
      <c r="Y62" s="107">
        <v>2030</v>
      </c>
    </row>
    <row r="63" spans="2:25" x14ac:dyDescent="0.25">
      <c r="M63" s="15" t="s">
        <v>2</v>
      </c>
      <c r="N63" s="108">
        <v>0</v>
      </c>
      <c r="O63" s="108">
        <v>0</v>
      </c>
      <c r="P63" s="108">
        <v>0</v>
      </c>
      <c r="Q63" s="108">
        <v>0</v>
      </c>
      <c r="R63" s="108">
        <v>0</v>
      </c>
      <c r="S63" s="108">
        <v>0</v>
      </c>
      <c r="T63" s="108">
        <v>0</v>
      </c>
      <c r="U63" s="108">
        <v>0</v>
      </c>
      <c r="V63" s="108">
        <v>0</v>
      </c>
      <c r="W63" s="108">
        <v>0</v>
      </c>
      <c r="X63" s="108">
        <v>0</v>
      </c>
      <c r="Y63" s="108">
        <v>0</v>
      </c>
    </row>
    <row r="64" spans="2:25" x14ac:dyDescent="0.25">
      <c r="M64" s="16" t="s">
        <v>3</v>
      </c>
      <c r="N64" s="109">
        <v>0</v>
      </c>
      <c r="O64" s="109">
        <v>0</v>
      </c>
      <c r="P64" s="109">
        <v>0</v>
      </c>
      <c r="Q64" s="109">
        <v>0</v>
      </c>
      <c r="R64" s="109">
        <v>0</v>
      </c>
      <c r="S64" s="109">
        <v>0</v>
      </c>
      <c r="T64" s="109">
        <v>0</v>
      </c>
      <c r="U64" s="109">
        <v>0</v>
      </c>
      <c r="V64" s="109">
        <v>0</v>
      </c>
      <c r="W64" s="109">
        <v>0</v>
      </c>
      <c r="X64" s="109">
        <v>0</v>
      </c>
      <c r="Y64" s="109">
        <v>0</v>
      </c>
    </row>
    <row r="65" spans="2:25" x14ac:dyDescent="0.25">
      <c r="M65" s="16" t="s">
        <v>4</v>
      </c>
      <c r="N65" s="110">
        <v>0.86303866606899171</v>
      </c>
      <c r="O65" s="110">
        <v>0.82703282859642557</v>
      </c>
      <c r="P65" s="110">
        <v>0.76979476032500949</v>
      </c>
      <c r="Q65" s="110">
        <v>0.7123514512271274</v>
      </c>
      <c r="R65" s="110">
        <v>0.65471830634707295</v>
      </c>
      <c r="S65" s="110">
        <v>0.59691022921272308</v>
      </c>
      <c r="T65" s="110">
        <v>0.53894164443280101</v>
      </c>
      <c r="U65" s="110">
        <v>0.43819163331993916</v>
      </c>
      <c r="V65" s="110">
        <v>0.32872246916822734</v>
      </c>
      <c r="W65" s="110">
        <v>0.21919787759733836</v>
      </c>
      <c r="X65" s="110">
        <v>0.10962223920560631</v>
      </c>
      <c r="Y65" s="110">
        <v>0</v>
      </c>
    </row>
    <row r="66" spans="2:25" x14ac:dyDescent="0.25">
      <c r="M66" s="16" t="s">
        <v>5</v>
      </c>
      <c r="N66" s="109">
        <v>0</v>
      </c>
      <c r="O66" s="109">
        <v>0</v>
      </c>
      <c r="P66" s="109">
        <v>0</v>
      </c>
      <c r="Q66" s="109">
        <v>0</v>
      </c>
      <c r="R66" s="109">
        <v>0</v>
      </c>
      <c r="S66" s="109">
        <v>0</v>
      </c>
      <c r="T66" s="109">
        <v>0</v>
      </c>
      <c r="U66" s="109">
        <v>0</v>
      </c>
      <c r="V66" s="109">
        <v>0</v>
      </c>
      <c r="W66" s="109">
        <v>0</v>
      </c>
      <c r="X66" s="109">
        <v>0</v>
      </c>
      <c r="Y66" s="109">
        <v>0</v>
      </c>
    </row>
    <row r="67" spans="2:25" x14ac:dyDescent="0.25">
      <c r="M67" s="16" t="s">
        <v>6</v>
      </c>
      <c r="N67" s="109">
        <v>6.3227704068576709E-2</v>
      </c>
      <c r="O67" s="109">
        <v>6.1552729102395058E-2</v>
      </c>
      <c r="P67" s="109">
        <v>5.186023130286798E-2</v>
      </c>
      <c r="Q67" s="109">
        <v>4.2315039687972955E-2</v>
      </c>
      <c r="R67" s="109">
        <v>3.2904840660003397E-2</v>
      </c>
      <c r="S67" s="109">
        <v>2.3617658470981805E-2</v>
      </c>
      <c r="T67" s="109">
        <v>1.4441837994411372E-2</v>
      </c>
      <c r="U67" s="109">
        <v>1.1475524172024779E-2</v>
      </c>
      <c r="V67" s="109">
        <v>8.5485264135450375E-3</v>
      </c>
      <c r="W67" s="109">
        <v>5.6605290610181238E-3</v>
      </c>
      <c r="X67" s="109">
        <v>2.811161437549062E-3</v>
      </c>
      <c r="Y67" s="109">
        <v>0</v>
      </c>
    </row>
    <row r="68" spans="2:25" x14ac:dyDescent="0.25">
      <c r="M68" s="16" t="s">
        <v>7</v>
      </c>
      <c r="N68" s="109">
        <v>1.2366381446187305E-2</v>
      </c>
      <c r="O68" s="109">
        <v>1.2234704070092209E-2</v>
      </c>
      <c r="P68" s="109">
        <v>9.6883891435187146E-3</v>
      </c>
      <c r="Q68" s="109">
        <v>7.1960305959973955E-3</v>
      </c>
      <c r="R68" s="109">
        <v>4.7532903745056013E-3</v>
      </c>
      <c r="S68" s="109">
        <v>2.3559692011677394E-3</v>
      </c>
      <c r="T68" s="109">
        <v>0</v>
      </c>
      <c r="U68" s="109">
        <v>0</v>
      </c>
      <c r="V68" s="109">
        <v>0</v>
      </c>
      <c r="W68" s="109">
        <v>0</v>
      </c>
      <c r="X68" s="109">
        <v>0</v>
      </c>
      <c r="Y68" s="109">
        <v>0</v>
      </c>
    </row>
    <row r="69" spans="2:25" x14ac:dyDescent="0.25">
      <c r="M69" s="16" t="s">
        <v>8</v>
      </c>
      <c r="N69" s="109">
        <v>6.5130123536812088E-3</v>
      </c>
      <c r="O69" s="109">
        <v>1.0275779675516268E-2</v>
      </c>
      <c r="P69" s="109">
        <v>1.5851044188538943E-2</v>
      </c>
      <c r="Q69" s="109">
        <v>2.1358368352566843E-2</v>
      </c>
      <c r="R69" s="109">
        <v>2.6804881329606928E-2</v>
      </c>
      <c r="S69" s="109">
        <v>3.2197528072660513E-2</v>
      </c>
      <c r="T69" s="109">
        <v>3.7543080501738449E-2</v>
      </c>
      <c r="U69" s="109">
        <v>3.2992131994571239E-2</v>
      </c>
      <c r="V69" s="109">
        <v>3.7043614458695175E-2</v>
      </c>
      <c r="W69" s="109">
        <v>4.1038835692381384E-2</v>
      </c>
      <c r="X69" s="109">
        <v>4.497858300078502E-2</v>
      </c>
      <c r="Y69" s="109">
        <v>4.8863716095673297E-2</v>
      </c>
    </row>
    <row r="70" spans="2:25" x14ac:dyDescent="0.25">
      <c r="M70" s="16" t="s">
        <v>9</v>
      </c>
      <c r="N70" s="109">
        <v>0</v>
      </c>
      <c r="O70" s="109">
        <v>0</v>
      </c>
      <c r="P70" s="109">
        <v>0</v>
      </c>
      <c r="Q70" s="109">
        <v>0</v>
      </c>
      <c r="R70" s="109">
        <v>0</v>
      </c>
      <c r="S70" s="109">
        <v>0</v>
      </c>
      <c r="T70" s="109">
        <v>0</v>
      </c>
      <c r="U70" s="109">
        <v>0</v>
      </c>
      <c r="V70" s="109">
        <v>0</v>
      </c>
      <c r="W70" s="109">
        <v>0</v>
      </c>
      <c r="X70" s="109">
        <v>0</v>
      </c>
      <c r="Y70" s="109">
        <v>0</v>
      </c>
    </row>
    <row r="71" spans="2:25" x14ac:dyDescent="0.25">
      <c r="M71" s="16" t="s">
        <v>10</v>
      </c>
      <c r="N71" s="109">
        <v>0</v>
      </c>
      <c r="O71" s="109">
        <v>0</v>
      </c>
      <c r="P71" s="109">
        <v>0</v>
      </c>
      <c r="Q71" s="109">
        <v>0</v>
      </c>
      <c r="R71" s="109">
        <v>0</v>
      </c>
      <c r="S71" s="109">
        <v>0</v>
      </c>
      <c r="T71" s="109">
        <v>0</v>
      </c>
      <c r="U71" s="109">
        <v>0</v>
      </c>
      <c r="V71" s="109">
        <v>0</v>
      </c>
      <c r="W71" s="109">
        <v>0</v>
      </c>
      <c r="X71" s="109">
        <v>0</v>
      </c>
      <c r="Y71" s="109">
        <v>0</v>
      </c>
    </row>
    <row r="72" spans="2:25" x14ac:dyDescent="0.25">
      <c r="M72" s="16" t="s">
        <v>11</v>
      </c>
      <c r="N72" s="109">
        <v>4.1841810902044918E-2</v>
      </c>
      <c r="O72" s="109">
        <v>6.734843415689068E-2</v>
      </c>
      <c r="P72" s="109">
        <v>8.7894386721773993E-2</v>
      </c>
      <c r="Q72" s="109">
        <v>0.10844221235695786</v>
      </c>
      <c r="R72" s="109">
        <v>0.12899231377785941</v>
      </c>
      <c r="S72" s="109">
        <v>0.14954510010721131</v>
      </c>
      <c r="T72" s="109">
        <v>0.17010098737602139</v>
      </c>
      <c r="U72" s="109">
        <v>0.19997672349472084</v>
      </c>
      <c r="V72" s="109">
        <v>0.22983596881871393</v>
      </c>
      <c r="W72" s="109">
        <v>0.25967881328422771</v>
      </c>
      <c r="X72" s="109">
        <v>0.2895053842667234</v>
      </c>
      <c r="Y72" s="109">
        <v>0.31931584537907148</v>
      </c>
    </row>
    <row r="73" spans="2:25" x14ac:dyDescent="0.25">
      <c r="M73" s="16" t="s">
        <v>302</v>
      </c>
      <c r="N73" s="110">
        <v>8.486262078211633E-3</v>
      </c>
      <c r="O73" s="110">
        <v>1.6999926905908902E-2</v>
      </c>
      <c r="P73" s="110">
        <v>5.9247933503989041E-2</v>
      </c>
      <c r="Q73" s="110">
        <v>0.10156873322507083</v>
      </c>
      <c r="R73" s="110">
        <v>0.14395582849209154</v>
      </c>
      <c r="S73" s="110">
        <v>0.1864029319042777</v>
      </c>
      <c r="T73" s="109">
        <v>0.22890395543121098</v>
      </c>
      <c r="U73" s="109">
        <v>0.30728268336706743</v>
      </c>
      <c r="V73" s="109">
        <v>0.38575561759373023</v>
      </c>
      <c r="W73" s="109">
        <v>0.46431795510263729</v>
      </c>
      <c r="X73" s="109">
        <v>0.54296477560255063</v>
      </c>
      <c r="Y73" s="109">
        <v>0.62169103727287844</v>
      </c>
    </row>
    <row r="74" spans="2:25" x14ac:dyDescent="0.25">
      <c r="M74" s="16" t="s">
        <v>13</v>
      </c>
      <c r="N74" s="111">
        <v>2.5891224449722195E-5</v>
      </c>
      <c r="O74" s="111">
        <v>2.8387256929336301E-5</v>
      </c>
      <c r="P74" s="111">
        <v>3.6434780144538398E-5</v>
      </c>
      <c r="Q74" s="111">
        <v>4.4296945231545302E-5</v>
      </c>
      <c r="R74" s="111">
        <v>5.1990164052608604E-5</v>
      </c>
      <c r="S74" s="111">
        <v>5.9530261711579811E-5</v>
      </c>
      <c r="T74" s="111">
        <v>6.6932505358366769E-5</v>
      </c>
      <c r="U74" s="111">
        <v>7.9449822485229071E-5</v>
      </c>
      <c r="V74" s="111">
        <v>9.1664703995096019E-5</v>
      </c>
      <c r="W74" s="111">
        <v>1.0357256911776023E-4</v>
      </c>
      <c r="X74" s="111">
        <v>1.1516920532805879E-4</v>
      </c>
      <c r="Y74" s="111">
        <v>1.2645073522156861E-4</v>
      </c>
    </row>
    <row r="75" spans="2:25" x14ac:dyDescent="0.25">
      <c r="M75" s="16" t="s">
        <v>14</v>
      </c>
      <c r="N75" s="110">
        <v>0</v>
      </c>
      <c r="O75" s="110">
        <v>0</v>
      </c>
      <c r="P75" s="110">
        <v>0</v>
      </c>
      <c r="Q75" s="110">
        <v>0</v>
      </c>
      <c r="R75" s="110">
        <v>0</v>
      </c>
      <c r="S75" s="110">
        <v>0</v>
      </c>
      <c r="T75" s="110">
        <v>0</v>
      </c>
      <c r="U75" s="110">
        <v>0</v>
      </c>
      <c r="V75" s="110">
        <v>0</v>
      </c>
      <c r="W75" s="110">
        <v>0</v>
      </c>
      <c r="X75" s="110">
        <v>0</v>
      </c>
      <c r="Y75" s="110">
        <v>0</v>
      </c>
    </row>
    <row r="76" spans="2:25" x14ac:dyDescent="0.25">
      <c r="M76" s="16" t="s">
        <v>15</v>
      </c>
      <c r="N76" s="112">
        <v>4.5002718578567233E-3</v>
      </c>
      <c r="O76" s="112">
        <v>4.5272102358419027E-3</v>
      </c>
      <c r="P76" s="112">
        <v>5.6268200341575286E-3</v>
      </c>
      <c r="Q76" s="112">
        <v>6.723867609074956E-3</v>
      </c>
      <c r="R76" s="112">
        <v>7.8185488548075492E-3</v>
      </c>
      <c r="S76" s="112">
        <v>8.9110527692662766E-3</v>
      </c>
      <c r="T76" s="112">
        <v>1.0001561758458363E-2</v>
      </c>
      <c r="U76" s="112">
        <v>1.0001853829191323E-2</v>
      </c>
      <c r="V76" s="112">
        <v>1.0002138843093219E-2</v>
      </c>
      <c r="W76" s="112">
        <v>1.0002416693279413E-2</v>
      </c>
      <c r="X76" s="112">
        <v>1.0002687281457657E-2</v>
      </c>
      <c r="Y76" s="112">
        <v>1.0002950517155169E-2</v>
      </c>
    </row>
    <row r="77" spans="2:25" x14ac:dyDescent="0.25">
      <c r="M77" s="42" t="s">
        <v>0</v>
      </c>
      <c r="N77" s="113">
        <v>1</v>
      </c>
      <c r="O77" s="113">
        <v>0.99999999999999989</v>
      </c>
      <c r="P77" s="113">
        <v>1.0000000000000002</v>
      </c>
      <c r="Q77" s="113">
        <v>0.99999999999999989</v>
      </c>
      <c r="R77" s="113">
        <v>1</v>
      </c>
      <c r="S77" s="113">
        <v>1</v>
      </c>
      <c r="T77" s="113">
        <v>1</v>
      </c>
      <c r="U77" s="113">
        <v>1</v>
      </c>
      <c r="V77" s="113">
        <v>1</v>
      </c>
      <c r="W77" s="113">
        <v>1</v>
      </c>
      <c r="X77" s="113">
        <v>1</v>
      </c>
      <c r="Y77" s="113">
        <v>1</v>
      </c>
    </row>
    <row r="78" spans="2:25" x14ac:dyDescent="0.25">
      <c r="M78" s="59"/>
      <c r="N78" s="59"/>
      <c r="O78" s="59"/>
      <c r="P78" s="59"/>
      <c r="Q78" s="59"/>
      <c r="R78" s="59"/>
      <c r="S78" s="59"/>
      <c r="T78" s="59"/>
      <c r="U78" s="59"/>
      <c r="V78" s="59"/>
      <c r="W78" s="59"/>
      <c r="X78" s="59"/>
      <c r="Y78" s="59"/>
    </row>
    <row r="79" spans="2:25" x14ac:dyDescent="0.25">
      <c r="M79" s="59"/>
      <c r="N79" s="59"/>
      <c r="O79" s="59"/>
      <c r="P79" s="59"/>
      <c r="Q79" s="59"/>
      <c r="R79" s="59"/>
      <c r="S79" s="59"/>
      <c r="T79" s="59"/>
      <c r="U79" s="59"/>
      <c r="V79" s="59"/>
      <c r="W79" s="59"/>
      <c r="X79" s="59"/>
      <c r="Y79" s="59"/>
    </row>
    <row r="80" spans="2:25" x14ac:dyDescent="0.25">
      <c r="B80" s="58" t="s">
        <v>101</v>
      </c>
      <c r="M80" s="59" t="s">
        <v>101</v>
      </c>
      <c r="N80" s="59"/>
      <c r="O80" s="59"/>
      <c r="P80" s="59"/>
      <c r="Q80" s="59"/>
      <c r="R80" s="59"/>
      <c r="S80" s="59"/>
      <c r="T80" s="59"/>
      <c r="U80" s="59"/>
      <c r="V80" s="59"/>
      <c r="W80" s="59"/>
      <c r="X80" s="59"/>
      <c r="Y80" s="59"/>
    </row>
    <row r="81" spans="13:25" x14ac:dyDescent="0.25">
      <c r="M81" s="62" t="s">
        <v>46</v>
      </c>
      <c r="N81" s="107">
        <v>2019</v>
      </c>
      <c r="O81" s="107">
        <v>2020</v>
      </c>
      <c r="P81" s="107">
        <v>2021</v>
      </c>
      <c r="Q81" s="107">
        <v>2022</v>
      </c>
      <c r="R81" s="107">
        <v>2023</v>
      </c>
      <c r="S81" s="107">
        <v>2024</v>
      </c>
      <c r="T81" s="107">
        <v>2025</v>
      </c>
      <c r="U81" s="107">
        <v>2026</v>
      </c>
      <c r="V81" s="107">
        <v>2027</v>
      </c>
      <c r="W81" s="107">
        <v>2028</v>
      </c>
      <c r="X81" s="107">
        <v>2029</v>
      </c>
      <c r="Y81" s="107">
        <v>2030</v>
      </c>
    </row>
    <row r="82" spans="13:25" x14ac:dyDescent="0.25">
      <c r="M82" s="15" t="s">
        <v>2</v>
      </c>
      <c r="N82" s="108">
        <v>0</v>
      </c>
      <c r="O82" s="108">
        <v>0</v>
      </c>
      <c r="P82" s="108">
        <v>0</v>
      </c>
      <c r="Q82" s="108">
        <v>0</v>
      </c>
      <c r="R82" s="108">
        <v>0</v>
      </c>
      <c r="S82" s="108">
        <v>0</v>
      </c>
      <c r="T82" s="108">
        <v>0</v>
      </c>
      <c r="U82" s="108">
        <v>0</v>
      </c>
      <c r="V82" s="108">
        <v>0</v>
      </c>
      <c r="W82" s="108">
        <v>0</v>
      </c>
      <c r="X82" s="108">
        <v>0</v>
      </c>
      <c r="Y82" s="108">
        <v>0</v>
      </c>
    </row>
    <row r="83" spans="13:25" x14ac:dyDescent="0.25">
      <c r="M83" s="16" t="s">
        <v>3</v>
      </c>
      <c r="N83" s="109">
        <v>0</v>
      </c>
      <c r="O83" s="109">
        <v>0</v>
      </c>
      <c r="P83" s="109">
        <v>0</v>
      </c>
      <c r="Q83" s="109">
        <v>0</v>
      </c>
      <c r="R83" s="109">
        <v>0</v>
      </c>
      <c r="S83" s="109">
        <v>0</v>
      </c>
      <c r="T83" s="109">
        <v>0</v>
      </c>
      <c r="U83" s="109">
        <v>0</v>
      </c>
      <c r="V83" s="109">
        <v>0</v>
      </c>
      <c r="W83" s="109">
        <v>0</v>
      </c>
      <c r="X83" s="109">
        <v>0</v>
      </c>
      <c r="Y83" s="109">
        <v>0</v>
      </c>
    </row>
    <row r="84" spans="13:25" x14ac:dyDescent="0.25">
      <c r="M84" s="16" t="s">
        <v>4</v>
      </c>
      <c r="N84" s="110">
        <v>0.9748</v>
      </c>
      <c r="O84" s="110">
        <v>0.94979999999999998</v>
      </c>
      <c r="P84" s="110">
        <v>0.80884</v>
      </c>
      <c r="Q84" s="110">
        <v>0.66788000000000003</v>
      </c>
      <c r="R84" s="110">
        <v>0.52692000000000005</v>
      </c>
      <c r="S84" s="110">
        <v>0.38596000000000003</v>
      </c>
      <c r="T84" s="110">
        <v>0.245</v>
      </c>
      <c r="U84" s="110">
        <v>0.19599999999999995</v>
      </c>
      <c r="V84" s="110">
        <v>0.14700000000000002</v>
      </c>
      <c r="W84" s="110">
        <v>9.7999999999999976E-2</v>
      </c>
      <c r="X84" s="110">
        <v>4.900000000000005E-2</v>
      </c>
      <c r="Y84" s="110">
        <v>0</v>
      </c>
    </row>
    <row r="85" spans="13:25" x14ac:dyDescent="0.25">
      <c r="M85" s="16" t="s">
        <v>5</v>
      </c>
      <c r="N85" s="109">
        <v>0</v>
      </c>
      <c r="O85" s="109">
        <v>0</v>
      </c>
      <c r="P85" s="109">
        <v>0</v>
      </c>
      <c r="Q85" s="109">
        <v>0</v>
      </c>
      <c r="R85" s="109">
        <v>0</v>
      </c>
      <c r="S85" s="109">
        <v>0</v>
      </c>
      <c r="T85" s="109">
        <v>0</v>
      </c>
      <c r="U85" s="109">
        <v>0</v>
      </c>
      <c r="V85" s="109">
        <v>0</v>
      </c>
      <c r="W85" s="109">
        <v>0</v>
      </c>
      <c r="X85" s="109">
        <v>0</v>
      </c>
      <c r="Y85" s="109">
        <v>0</v>
      </c>
    </row>
    <row r="86" spans="13:25" x14ac:dyDescent="0.25">
      <c r="M86" s="16" t="s">
        <v>6</v>
      </c>
      <c r="N86" s="109">
        <v>0</v>
      </c>
      <c r="O86" s="109">
        <v>0</v>
      </c>
      <c r="P86" s="109">
        <v>0</v>
      </c>
      <c r="Q86" s="109">
        <v>0</v>
      </c>
      <c r="R86" s="109">
        <v>0</v>
      </c>
      <c r="S86" s="109">
        <v>0</v>
      </c>
      <c r="T86" s="109">
        <v>0</v>
      </c>
      <c r="U86" s="109">
        <v>0</v>
      </c>
      <c r="V86" s="109">
        <v>0</v>
      </c>
      <c r="W86" s="109">
        <v>0</v>
      </c>
      <c r="X86" s="109">
        <v>0</v>
      </c>
      <c r="Y86" s="109">
        <v>0</v>
      </c>
    </row>
    <row r="87" spans="13:25" x14ac:dyDescent="0.25">
      <c r="M87" s="16" t="s">
        <v>7</v>
      </c>
      <c r="N87" s="109">
        <v>0</v>
      </c>
      <c r="O87" s="109">
        <v>0</v>
      </c>
      <c r="P87" s="109">
        <v>0</v>
      </c>
      <c r="Q87" s="109">
        <v>0</v>
      </c>
      <c r="R87" s="109">
        <v>0</v>
      </c>
      <c r="S87" s="109">
        <v>0</v>
      </c>
      <c r="T87" s="109">
        <v>0</v>
      </c>
      <c r="U87" s="109">
        <v>0</v>
      </c>
      <c r="V87" s="109">
        <v>0</v>
      </c>
      <c r="W87" s="109">
        <v>0</v>
      </c>
      <c r="X87" s="109">
        <v>0</v>
      </c>
      <c r="Y87" s="109">
        <v>0</v>
      </c>
    </row>
    <row r="88" spans="13:25" x14ac:dyDescent="0.25">
      <c r="M88" s="16" t="s">
        <v>8</v>
      </c>
      <c r="N88" s="109">
        <v>0</v>
      </c>
      <c r="O88" s="109">
        <v>0</v>
      </c>
      <c r="P88" s="109">
        <v>0</v>
      </c>
      <c r="Q88" s="109">
        <v>0</v>
      </c>
      <c r="R88" s="109">
        <v>0</v>
      </c>
      <c r="S88" s="109">
        <v>0</v>
      </c>
      <c r="T88" s="109">
        <v>0</v>
      </c>
      <c r="U88" s="109">
        <v>0</v>
      </c>
      <c r="V88" s="109">
        <v>0</v>
      </c>
      <c r="W88" s="109">
        <v>0</v>
      </c>
      <c r="X88" s="109">
        <v>0</v>
      </c>
      <c r="Y88" s="109">
        <v>0</v>
      </c>
    </row>
    <row r="89" spans="13:25" x14ac:dyDescent="0.25">
      <c r="M89" s="16" t="s">
        <v>9</v>
      </c>
      <c r="N89" s="109">
        <v>0</v>
      </c>
      <c r="O89" s="109">
        <v>0</v>
      </c>
      <c r="P89" s="109">
        <v>0</v>
      </c>
      <c r="Q89" s="109">
        <v>0</v>
      </c>
      <c r="R89" s="109">
        <v>0</v>
      </c>
      <c r="S89" s="109">
        <v>0</v>
      </c>
      <c r="T89" s="109">
        <v>0</v>
      </c>
      <c r="U89" s="109">
        <v>0</v>
      </c>
      <c r="V89" s="109">
        <v>0</v>
      </c>
      <c r="W89" s="109">
        <v>0</v>
      </c>
      <c r="X89" s="109">
        <v>0</v>
      </c>
      <c r="Y89" s="109">
        <v>0</v>
      </c>
    </row>
    <row r="90" spans="13:25" x14ac:dyDescent="0.25">
      <c r="M90" s="16" t="s">
        <v>10</v>
      </c>
      <c r="N90" s="109">
        <v>0</v>
      </c>
      <c r="O90" s="109">
        <v>0</v>
      </c>
      <c r="P90" s="109">
        <v>0</v>
      </c>
      <c r="Q90" s="109">
        <v>0</v>
      </c>
      <c r="R90" s="109">
        <v>0</v>
      </c>
      <c r="S90" s="109">
        <v>0</v>
      </c>
      <c r="T90" s="109">
        <v>0</v>
      </c>
      <c r="U90" s="109">
        <v>0</v>
      </c>
      <c r="V90" s="109">
        <v>0</v>
      </c>
      <c r="W90" s="109">
        <v>0</v>
      </c>
      <c r="X90" s="109">
        <v>0</v>
      </c>
      <c r="Y90" s="109">
        <v>0</v>
      </c>
    </row>
    <row r="91" spans="13:25" x14ac:dyDescent="0.25">
      <c r="M91" s="16" t="s">
        <v>11</v>
      </c>
      <c r="N91" s="109">
        <v>0</v>
      </c>
      <c r="O91" s="109">
        <v>0</v>
      </c>
      <c r="P91" s="109">
        <v>0</v>
      </c>
      <c r="Q91" s="109">
        <v>0</v>
      </c>
      <c r="R91" s="109">
        <v>0</v>
      </c>
      <c r="S91" s="109">
        <v>0</v>
      </c>
      <c r="T91" s="109">
        <v>0</v>
      </c>
      <c r="U91" s="109">
        <v>0</v>
      </c>
      <c r="V91" s="109">
        <v>0</v>
      </c>
      <c r="W91" s="109">
        <v>0</v>
      </c>
      <c r="X91" s="109">
        <v>0</v>
      </c>
      <c r="Y91" s="109">
        <v>0</v>
      </c>
    </row>
    <row r="92" spans="13:25" x14ac:dyDescent="0.25">
      <c r="M92" s="16" t="s">
        <v>12</v>
      </c>
      <c r="N92" s="110">
        <v>2.5000000000000001E-2</v>
      </c>
      <c r="O92" s="110">
        <v>0.05</v>
      </c>
      <c r="P92" s="110">
        <v>0.19</v>
      </c>
      <c r="Q92" s="110">
        <v>0.32999999999999996</v>
      </c>
      <c r="R92" s="110">
        <v>0.47</v>
      </c>
      <c r="S92" s="110">
        <v>0.61</v>
      </c>
      <c r="T92" s="109">
        <v>0.75</v>
      </c>
      <c r="U92" s="109">
        <v>0.79800000000000004</v>
      </c>
      <c r="V92" s="109">
        <v>0.84599999999999997</v>
      </c>
      <c r="W92" s="109">
        <v>0.89400000000000002</v>
      </c>
      <c r="X92" s="109">
        <v>0.94199999999999995</v>
      </c>
      <c r="Y92" s="109">
        <v>0.99</v>
      </c>
    </row>
    <row r="93" spans="13:25" x14ac:dyDescent="0.25">
      <c r="M93" s="16" t="s">
        <v>13</v>
      </c>
      <c r="N93" s="111">
        <v>0</v>
      </c>
      <c r="O93" s="111">
        <v>0</v>
      </c>
      <c r="P93" s="111">
        <v>0</v>
      </c>
      <c r="Q93" s="111">
        <v>0</v>
      </c>
      <c r="R93" s="111">
        <v>0</v>
      </c>
      <c r="S93" s="111">
        <v>0</v>
      </c>
      <c r="T93" s="111">
        <v>0</v>
      </c>
      <c r="U93" s="111">
        <v>0</v>
      </c>
      <c r="V93" s="111">
        <v>0</v>
      </c>
      <c r="W93" s="111">
        <v>0</v>
      </c>
      <c r="X93" s="111">
        <v>0</v>
      </c>
      <c r="Y93" s="111">
        <v>0</v>
      </c>
    </row>
    <row r="94" spans="13:25" x14ac:dyDescent="0.25">
      <c r="M94" s="16" t="s">
        <v>14</v>
      </c>
      <c r="N94" s="110">
        <v>2.0000000000000001E-4</v>
      </c>
      <c r="O94" s="110">
        <v>2.0000000000000001E-4</v>
      </c>
      <c r="P94" s="110">
        <v>1.1600000000000002E-3</v>
      </c>
      <c r="Q94" s="110">
        <v>2.1200000000000004E-3</v>
      </c>
      <c r="R94" s="110">
        <v>3.0800000000000003E-3</v>
      </c>
      <c r="S94" s="110">
        <v>4.0400000000000002E-3</v>
      </c>
      <c r="T94" s="110">
        <v>5.0000000000000001E-3</v>
      </c>
      <c r="U94" s="110">
        <v>6.0000000000000001E-3</v>
      </c>
      <c r="V94" s="110">
        <v>7.0000000000000001E-3</v>
      </c>
      <c r="W94" s="110">
        <v>8.0000000000000002E-3</v>
      </c>
      <c r="X94" s="110">
        <v>9.0000000000000011E-3</v>
      </c>
      <c r="Y94" s="110">
        <v>0.01</v>
      </c>
    </row>
    <row r="95" spans="13:25" x14ac:dyDescent="0.25">
      <c r="M95" s="16" t="s">
        <v>15</v>
      </c>
      <c r="N95" s="112">
        <v>0</v>
      </c>
      <c r="O95" s="112">
        <v>0</v>
      </c>
      <c r="P95" s="112">
        <v>0</v>
      </c>
      <c r="Q95" s="112">
        <v>0</v>
      </c>
      <c r="R95" s="112">
        <v>0</v>
      </c>
      <c r="S95" s="112">
        <v>0</v>
      </c>
      <c r="T95" s="112">
        <v>0</v>
      </c>
      <c r="U95" s="112">
        <v>0</v>
      </c>
      <c r="V95" s="112">
        <v>0</v>
      </c>
      <c r="W95" s="112">
        <v>0</v>
      </c>
      <c r="X95" s="112">
        <v>0</v>
      </c>
      <c r="Y95" s="112">
        <v>0</v>
      </c>
    </row>
    <row r="96" spans="13:25" x14ac:dyDescent="0.25">
      <c r="M96" s="42" t="s">
        <v>0</v>
      </c>
      <c r="N96" s="113">
        <v>1</v>
      </c>
      <c r="O96" s="113">
        <v>1</v>
      </c>
      <c r="P96" s="113">
        <v>1</v>
      </c>
      <c r="Q96" s="113">
        <v>1</v>
      </c>
      <c r="R96" s="113">
        <v>1</v>
      </c>
      <c r="S96" s="113">
        <v>1</v>
      </c>
      <c r="T96" s="113">
        <v>1</v>
      </c>
      <c r="U96" s="113">
        <v>1</v>
      </c>
      <c r="V96" s="113">
        <v>1</v>
      </c>
      <c r="W96" s="113">
        <v>1</v>
      </c>
      <c r="X96" s="113">
        <v>1</v>
      </c>
      <c r="Y96" s="113">
        <v>1</v>
      </c>
    </row>
    <row r="97" spans="2:25" x14ac:dyDescent="0.25">
      <c r="M97" s="59"/>
      <c r="N97" s="59"/>
      <c r="O97" s="59"/>
      <c r="P97" s="59"/>
      <c r="Q97" s="59"/>
      <c r="R97" s="59"/>
      <c r="S97" s="59"/>
      <c r="T97" s="59"/>
      <c r="U97" s="59"/>
      <c r="V97" s="59"/>
      <c r="W97" s="59"/>
      <c r="X97" s="59"/>
      <c r="Y97" s="59"/>
    </row>
    <row r="98" spans="2:25" x14ac:dyDescent="0.25">
      <c r="M98" s="59"/>
      <c r="N98" s="59"/>
      <c r="O98" s="59"/>
      <c r="P98" s="59"/>
      <c r="Q98" s="59"/>
      <c r="R98" s="59"/>
      <c r="S98" s="59"/>
      <c r="T98" s="59"/>
      <c r="U98" s="59"/>
      <c r="V98" s="59"/>
      <c r="W98" s="59"/>
      <c r="X98" s="59"/>
      <c r="Y98" s="59"/>
    </row>
    <row r="99" spans="2:25" x14ac:dyDescent="0.25">
      <c r="B99" s="58" t="s">
        <v>102</v>
      </c>
      <c r="M99" s="59" t="s">
        <v>102</v>
      </c>
      <c r="N99" s="59"/>
      <c r="O99" s="59"/>
      <c r="P99" s="59"/>
      <c r="Q99" s="59"/>
      <c r="R99" s="59"/>
      <c r="S99" s="59"/>
      <c r="T99" s="59"/>
      <c r="U99" s="59"/>
      <c r="V99" s="59"/>
      <c r="W99" s="59"/>
      <c r="X99" s="59"/>
      <c r="Y99" s="59"/>
    </row>
    <row r="100" spans="2:25" x14ac:dyDescent="0.25">
      <c r="M100" s="62" t="s">
        <v>46</v>
      </c>
      <c r="N100" s="107">
        <v>2019</v>
      </c>
      <c r="O100" s="107">
        <v>2020</v>
      </c>
      <c r="P100" s="107">
        <v>2021</v>
      </c>
      <c r="Q100" s="107">
        <v>2022</v>
      </c>
      <c r="R100" s="107">
        <v>2023</v>
      </c>
      <c r="S100" s="107">
        <v>2024</v>
      </c>
      <c r="T100" s="107">
        <v>2025</v>
      </c>
      <c r="U100" s="107">
        <v>2026</v>
      </c>
      <c r="V100" s="107">
        <v>2027</v>
      </c>
      <c r="W100" s="107">
        <v>2028</v>
      </c>
      <c r="X100" s="107">
        <v>2029</v>
      </c>
      <c r="Y100" s="107">
        <v>2030</v>
      </c>
    </row>
    <row r="101" spans="2:25" x14ac:dyDescent="0.25">
      <c r="B101" s="58"/>
      <c r="C101" s="58"/>
      <c r="M101" s="15" t="s">
        <v>2</v>
      </c>
      <c r="N101" s="108">
        <v>0</v>
      </c>
      <c r="O101" s="108">
        <v>0</v>
      </c>
      <c r="P101" s="108">
        <v>0</v>
      </c>
      <c r="Q101" s="108">
        <v>0</v>
      </c>
      <c r="R101" s="108">
        <v>0</v>
      </c>
      <c r="S101" s="108">
        <v>0</v>
      </c>
      <c r="T101" s="108">
        <v>0</v>
      </c>
      <c r="U101" s="108">
        <v>0</v>
      </c>
      <c r="V101" s="108">
        <v>0</v>
      </c>
      <c r="W101" s="108">
        <v>0</v>
      </c>
      <c r="X101" s="108">
        <v>0</v>
      </c>
      <c r="Y101" s="108">
        <v>0</v>
      </c>
    </row>
    <row r="102" spans="2:25" x14ac:dyDescent="0.25">
      <c r="C102" s="58"/>
      <c r="M102" s="16" t="s">
        <v>3</v>
      </c>
      <c r="N102" s="109">
        <v>0</v>
      </c>
      <c r="O102" s="109">
        <v>0</v>
      </c>
      <c r="P102" s="109">
        <v>0</v>
      </c>
      <c r="Q102" s="109">
        <v>0</v>
      </c>
      <c r="R102" s="109">
        <v>0</v>
      </c>
      <c r="S102" s="109">
        <v>0</v>
      </c>
      <c r="T102" s="109">
        <v>0</v>
      </c>
      <c r="U102" s="109">
        <v>0</v>
      </c>
      <c r="V102" s="109">
        <v>0</v>
      </c>
      <c r="W102" s="109">
        <v>0</v>
      </c>
      <c r="X102" s="109">
        <v>0</v>
      </c>
      <c r="Y102" s="109">
        <v>0</v>
      </c>
    </row>
    <row r="103" spans="2:25" x14ac:dyDescent="0.25">
      <c r="M103" s="16" t="s">
        <v>4</v>
      </c>
      <c r="N103" s="110">
        <v>0.2134684700371558</v>
      </c>
      <c r="O103" s="110">
        <v>0.22898868660921426</v>
      </c>
      <c r="P103" s="110">
        <v>0.21510532889335363</v>
      </c>
      <c r="Q103" s="110">
        <v>0.20140545801620863</v>
      </c>
      <c r="R103" s="110">
        <v>0.18788712907922195</v>
      </c>
      <c r="S103" s="110">
        <v>0.1745483625774939</v>
      </c>
      <c r="T103" s="110">
        <v>0.16138714632135784</v>
      </c>
      <c r="U103" s="110">
        <v>0.13640191030461016</v>
      </c>
      <c r="V103" s="110">
        <v>0.1119164231734337</v>
      </c>
      <c r="W103" s="110">
        <v>8.7924313391389369E-2</v>
      </c>
      <c r="X103" s="110">
        <v>6.441914290058523E-2</v>
      </c>
      <c r="Y103" s="110">
        <v>4.1394412584271144E-2</v>
      </c>
    </row>
    <row r="104" spans="2:25" x14ac:dyDescent="0.25">
      <c r="M104" s="16" t="s">
        <v>5</v>
      </c>
      <c r="N104" s="109">
        <v>0</v>
      </c>
      <c r="O104" s="109">
        <v>0</v>
      </c>
      <c r="P104" s="109">
        <v>0</v>
      </c>
      <c r="Q104" s="109">
        <v>0</v>
      </c>
      <c r="R104" s="109">
        <v>0</v>
      </c>
      <c r="S104" s="109">
        <v>0</v>
      </c>
      <c r="T104" s="109">
        <v>0</v>
      </c>
      <c r="U104" s="109">
        <v>0</v>
      </c>
      <c r="V104" s="109">
        <v>0</v>
      </c>
      <c r="W104" s="109">
        <v>0</v>
      </c>
      <c r="X104" s="109">
        <v>0</v>
      </c>
      <c r="Y104" s="109">
        <v>0</v>
      </c>
    </row>
    <row r="105" spans="2:25" x14ac:dyDescent="0.25">
      <c r="M105" s="16" t="s">
        <v>6</v>
      </c>
      <c r="N105" s="109">
        <v>0.19797519457808396</v>
      </c>
      <c r="O105" s="109">
        <v>0.21445723584516502</v>
      </c>
      <c r="P105" s="109">
        <v>0.20093039675971705</v>
      </c>
      <c r="Q105" s="109">
        <v>0.18723097780051842</v>
      </c>
      <c r="R105" s="109">
        <v>0.1733609269088075</v>
      </c>
      <c r="S105" s="109">
        <v>0.15932222194474754</v>
      </c>
      <c r="T105" s="109">
        <v>0.14511686885206154</v>
      </c>
      <c r="U105" s="109">
        <v>0.13074689983288995</v>
      </c>
      <c r="V105" s="109">
        <v>0.11621437153523052</v>
      </c>
      <c r="W105" s="109">
        <v>0.10152136325522743</v>
      </c>
      <c r="X105" s="109">
        <v>8.6669975156482892E-2</v>
      </c>
      <c r="Y105" s="109">
        <v>7.1662326508470695E-2</v>
      </c>
    </row>
    <row r="106" spans="2:25" x14ac:dyDescent="0.25">
      <c r="M106" s="16" t="s">
        <v>7</v>
      </c>
      <c r="N106" s="109">
        <v>0.58855633538476027</v>
      </c>
      <c r="O106" s="109">
        <v>0.5565540775456207</v>
      </c>
      <c r="P106" s="109">
        <v>0.51751250019743189</v>
      </c>
      <c r="Q106" s="109">
        <v>0.47854946323745412</v>
      </c>
      <c r="R106" s="109">
        <v>0.43966373056746627</v>
      </c>
      <c r="S106" s="109">
        <v>0.40085406001796442</v>
      </c>
      <c r="T106" s="109">
        <v>0.36211920427084937</v>
      </c>
      <c r="U106" s="109">
        <v>0.32145799059332203</v>
      </c>
      <c r="V106" s="109">
        <v>0.28092347082481328</v>
      </c>
      <c r="W106" s="109">
        <v>0.24051367546570449</v>
      </c>
      <c r="X106" s="109">
        <v>0.20022662650075507</v>
      </c>
      <c r="Y106" s="109">
        <v>0.16006033884105386</v>
      </c>
    </row>
    <row r="107" spans="2:25" x14ac:dyDescent="0.25">
      <c r="M107" s="16" t="s">
        <v>8</v>
      </c>
      <c r="N107" s="109">
        <v>0</v>
      </c>
      <c r="O107" s="109">
        <v>0</v>
      </c>
      <c r="P107" s="109">
        <v>4.0788331438657038E-2</v>
      </c>
      <c r="Q107" s="109">
        <v>8.2027258561899449E-2</v>
      </c>
      <c r="R107" s="109">
        <v>0.12371112246517001</v>
      </c>
      <c r="S107" s="109">
        <v>0.16583419610076972</v>
      </c>
      <c r="T107" s="109">
        <v>0.20839068927278115</v>
      </c>
      <c r="U107" s="109">
        <v>0.25137475359052847</v>
      </c>
      <c r="V107" s="109">
        <v>0.29478048737451334</v>
      </c>
      <c r="W107" s="109">
        <v>0.33860194050902559</v>
      </c>
      <c r="X107" s="109">
        <v>0.38283311923589797</v>
      </c>
      <c r="Y107" s="109">
        <v>0.42746799088414134</v>
      </c>
    </row>
    <row r="108" spans="2:25" x14ac:dyDescent="0.25">
      <c r="M108" s="16" t="s">
        <v>9</v>
      </c>
      <c r="N108" s="109">
        <v>0</v>
      </c>
      <c r="O108" s="109">
        <v>0</v>
      </c>
      <c r="P108" s="109">
        <v>0</v>
      </c>
      <c r="Q108" s="109">
        <v>0</v>
      </c>
      <c r="R108" s="109">
        <v>0</v>
      </c>
      <c r="S108" s="109">
        <v>0</v>
      </c>
      <c r="T108" s="109">
        <v>0</v>
      </c>
      <c r="U108" s="109">
        <v>0</v>
      </c>
      <c r="V108" s="109">
        <v>0</v>
      </c>
      <c r="W108" s="109">
        <v>0</v>
      </c>
      <c r="X108" s="109">
        <v>0</v>
      </c>
      <c r="Y108" s="109">
        <v>0</v>
      </c>
    </row>
    <row r="109" spans="2:25" x14ac:dyDescent="0.25">
      <c r="M109" s="16" t="s">
        <v>10</v>
      </c>
      <c r="N109" s="109">
        <v>0</v>
      </c>
      <c r="O109" s="109">
        <v>0</v>
      </c>
      <c r="P109" s="109">
        <v>0</v>
      </c>
      <c r="Q109" s="109">
        <v>0</v>
      </c>
      <c r="R109" s="109">
        <v>0</v>
      </c>
      <c r="S109" s="109">
        <v>0</v>
      </c>
      <c r="T109" s="109">
        <v>0</v>
      </c>
      <c r="U109" s="109">
        <v>0</v>
      </c>
      <c r="V109" s="109">
        <v>0</v>
      </c>
      <c r="W109" s="109">
        <v>0</v>
      </c>
      <c r="X109" s="109">
        <v>0</v>
      </c>
      <c r="Y109" s="109">
        <v>0</v>
      </c>
    </row>
    <row r="110" spans="2:25" x14ac:dyDescent="0.25">
      <c r="M110" s="16" t="s">
        <v>11</v>
      </c>
      <c r="N110" s="109">
        <v>0</v>
      </c>
      <c r="O110" s="109">
        <v>0</v>
      </c>
      <c r="P110" s="109">
        <v>2.2147323627762585E-2</v>
      </c>
      <c r="Q110" s="109">
        <v>4.3769590013801041E-2</v>
      </c>
      <c r="R110" s="109">
        <v>6.4873504379067595E-2</v>
      </c>
      <c r="S110" s="109">
        <v>8.5465848543145276E-2</v>
      </c>
      <c r="T110" s="109">
        <v>0.10555347508631822</v>
      </c>
      <c r="U110" s="109">
        <v>0.13443356695281658</v>
      </c>
      <c r="V110" s="109">
        <v>0.16253564773769122</v>
      </c>
      <c r="W110" s="109">
        <v>0.18987134513926715</v>
      </c>
      <c r="X110" s="109">
        <v>0.21645234897256144</v>
      </c>
      <c r="Y110" s="109">
        <v>0.24229040242160624</v>
      </c>
    </row>
    <row r="111" spans="2:25" x14ac:dyDescent="0.25">
      <c r="M111" s="16" t="s">
        <v>12</v>
      </c>
      <c r="N111" s="110">
        <v>0</v>
      </c>
      <c r="O111" s="110">
        <v>0</v>
      </c>
      <c r="P111" s="110">
        <v>2.4464307007301006E-3</v>
      </c>
      <c r="Q111" s="110">
        <v>4.9062250952958391E-3</v>
      </c>
      <c r="R111" s="110">
        <v>7.379229562621218E-3</v>
      </c>
      <c r="S111" s="110">
        <v>9.8652881020974744E-3</v>
      </c>
      <c r="T111" s="109">
        <v>1.2364242479473597E-2</v>
      </c>
      <c r="U111" s="109">
        <v>1.9585115202806661E-2</v>
      </c>
      <c r="V111" s="109">
        <v>2.6725049993468312E-2</v>
      </c>
      <c r="W111" s="109">
        <v>3.3784270329286027E-2</v>
      </c>
      <c r="X111" s="109">
        <v>4.0763032234406346E-2</v>
      </c>
      <c r="Y111" s="109">
        <v>4.7661623451717677E-2</v>
      </c>
    </row>
    <row r="112" spans="2:25" x14ac:dyDescent="0.25">
      <c r="M112" s="16" t="s">
        <v>13</v>
      </c>
      <c r="N112" s="111">
        <v>0</v>
      </c>
      <c r="O112" s="111">
        <v>0</v>
      </c>
      <c r="P112" s="111">
        <v>0</v>
      </c>
      <c r="Q112" s="111">
        <v>0</v>
      </c>
      <c r="R112" s="111">
        <v>0</v>
      </c>
      <c r="S112" s="111">
        <v>0</v>
      </c>
      <c r="T112" s="111">
        <v>0</v>
      </c>
      <c r="U112" s="111">
        <v>0</v>
      </c>
      <c r="V112" s="111">
        <v>0</v>
      </c>
      <c r="W112" s="111">
        <v>0</v>
      </c>
      <c r="X112" s="111">
        <v>0</v>
      </c>
      <c r="Y112" s="111">
        <v>0</v>
      </c>
    </row>
    <row r="113" spans="2:25" x14ac:dyDescent="0.25">
      <c r="M113" s="16" t="s">
        <v>14</v>
      </c>
      <c r="N113" s="110">
        <v>0</v>
      </c>
      <c r="O113" s="110">
        <v>0</v>
      </c>
      <c r="P113" s="110">
        <v>1.0696883823478824E-3</v>
      </c>
      <c r="Q113" s="110">
        <v>2.1110272748224028E-3</v>
      </c>
      <c r="R113" s="110">
        <v>3.1243570376456604E-3</v>
      </c>
      <c r="S113" s="110">
        <v>4.1100227137818414E-3</v>
      </c>
      <c r="T113" s="110">
        <v>5.0683737171583433E-3</v>
      </c>
      <c r="U113" s="110">
        <v>5.9997635230261302E-3</v>
      </c>
      <c r="V113" s="110">
        <v>6.9045493608495268E-3</v>
      </c>
      <c r="W113" s="110">
        <v>7.7830919100998564E-3</v>
      </c>
      <c r="X113" s="110">
        <v>8.6357549993111016E-3</v>
      </c>
      <c r="Y113" s="110">
        <v>9.4629053087391668E-3</v>
      </c>
    </row>
    <row r="114" spans="2:25" x14ac:dyDescent="0.25">
      <c r="M114" s="16" t="s">
        <v>15</v>
      </c>
      <c r="N114" s="112">
        <v>0</v>
      </c>
      <c r="O114" s="112">
        <v>0</v>
      </c>
      <c r="P114" s="112">
        <v>0</v>
      </c>
      <c r="Q114" s="112">
        <v>0</v>
      </c>
      <c r="R114" s="112">
        <v>0</v>
      </c>
      <c r="S114" s="112">
        <v>0</v>
      </c>
      <c r="T114" s="112">
        <v>0</v>
      </c>
      <c r="U114" s="112">
        <v>0</v>
      </c>
      <c r="V114" s="112">
        <v>0</v>
      </c>
      <c r="W114" s="112">
        <v>0</v>
      </c>
      <c r="X114" s="112">
        <v>0</v>
      </c>
      <c r="Y114" s="112">
        <v>0</v>
      </c>
    </row>
    <row r="115" spans="2:25" x14ac:dyDescent="0.25">
      <c r="M115" s="42" t="s">
        <v>0</v>
      </c>
      <c r="N115" s="113">
        <v>1</v>
      </c>
      <c r="O115" s="113">
        <v>1</v>
      </c>
      <c r="P115" s="113">
        <v>1.0000000000000002</v>
      </c>
      <c r="Q115" s="113">
        <v>0.99999999999999978</v>
      </c>
      <c r="R115" s="113">
        <v>1.0000000000000002</v>
      </c>
      <c r="S115" s="113">
        <v>1.0000000000000002</v>
      </c>
      <c r="T115" s="113">
        <v>0.99999999999999989</v>
      </c>
      <c r="U115" s="113">
        <v>1.0000000000000002</v>
      </c>
      <c r="V115" s="113">
        <v>1</v>
      </c>
      <c r="W115" s="113">
        <v>0.99999999999999989</v>
      </c>
      <c r="X115" s="113">
        <v>1</v>
      </c>
      <c r="Y115" s="113">
        <v>1</v>
      </c>
    </row>
    <row r="116" spans="2:25" x14ac:dyDescent="0.25">
      <c r="M116" s="59"/>
      <c r="N116" s="59"/>
      <c r="O116" s="59"/>
      <c r="P116" s="59"/>
      <c r="Q116" s="59"/>
      <c r="R116" s="59"/>
      <c r="S116" s="59"/>
      <c r="T116" s="59"/>
      <c r="U116" s="59"/>
      <c r="V116" s="59"/>
      <c r="W116" s="59"/>
      <c r="X116" s="59"/>
      <c r="Y116" s="59"/>
    </row>
    <row r="117" spans="2:25" x14ac:dyDescent="0.25">
      <c r="M117" s="59"/>
      <c r="N117" s="59"/>
      <c r="O117" s="59"/>
      <c r="P117" s="59"/>
      <c r="Q117" s="59"/>
      <c r="R117" s="59"/>
      <c r="S117" s="59"/>
      <c r="T117" s="59"/>
      <c r="U117" s="59"/>
      <c r="V117" s="59"/>
      <c r="W117" s="59"/>
      <c r="X117" s="59"/>
      <c r="Y117" s="59"/>
    </row>
    <row r="118" spans="2:25" x14ac:dyDescent="0.25">
      <c r="B118" s="58" t="s">
        <v>33</v>
      </c>
      <c r="M118" s="59" t="s">
        <v>33</v>
      </c>
      <c r="N118" s="59"/>
      <c r="O118" s="59"/>
      <c r="P118" s="59"/>
      <c r="Q118" s="59"/>
      <c r="R118" s="59"/>
      <c r="S118" s="59"/>
      <c r="T118" s="59"/>
      <c r="U118" s="59"/>
      <c r="V118" s="59"/>
      <c r="W118" s="59"/>
      <c r="X118" s="59"/>
      <c r="Y118" s="59"/>
    </row>
    <row r="119" spans="2:25" x14ac:dyDescent="0.25">
      <c r="M119" s="62"/>
      <c r="N119" s="107">
        <v>2019</v>
      </c>
      <c r="O119" s="107">
        <v>2020</v>
      </c>
      <c r="P119" s="107">
        <v>2021</v>
      </c>
      <c r="Q119" s="107">
        <v>2022</v>
      </c>
      <c r="R119" s="107">
        <v>2023</v>
      </c>
      <c r="S119" s="107">
        <v>2024</v>
      </c>
      <c r="T119" s="107">
        <v>2025</v>
      </c>
      <c r="U119" s="107">
        <v>2026</v>
      </c>
      <c r="V119" s="107">
        <v>2027</v>
      </c>
      <c r="W119" s="107">
        <v>2028</v>
      </c>
      <c r="X119" s="107">
        <v>2029</v>
      </c>
      <c r="Y119" s="107">
        <v>2030</v>
      </c>
    </row>
    <row r="120" spans="2:25" x14ac:dyDescent="0.25">
      <c r="C120" s="58"/>
      <c r="M120" s="15" t="s">
        <v>2</v>
      </c>
      <c r="N120" s="108">
        <v>0</v>
      </c>
      <c r="O120" s="108">
        <v>0</v>
      </c>
      <c r="P120" s="108">
        <v>0</v>
      </c>
      <c r="Q120" s="108">
        <v>0</v>
      </c>
      <c r="R120" s="108">
        <v>0</v>
      </c>
      <c r="S120" s="108">
        <v>0</v>
      </c>
      <c r="T120" s="108">
        <v>0</v>
      </c>
      <c r="U120" s="108">
        <v>0</v>
      </c>
      <c r="V120" s="108">
        <v>0</v>
      </c>
      <c r="W120" s="108">
        <v>0</v>
      </c>
      <c r="X120" s="108">
        <v>0</v>
      </c>
      <c r="Y120" s="108">
        <v>0</v>
      </c>
    </row>
    <row r="121" spans="2:25" x14ac:dyDescent="0.25">
      <c r="M121" s="16" t="s">
        <v>3</v>
      </c>
      <c r="N121" s="109">
        <v>0</v>
      </c>
      <c r="O121" s="109">
        <v>0</v>
      </c>
      <c r="P121" s="109">
        <v>0</v>
      </c>
      <c r="Q121" s="109">
        <v>0</v>
      </c>
      <c r="R121" s="109">
        <v>0</v>
      </c>
      <c r="S121" s="109">
        <v>0</v>
      </c>
      <c r="T121" s="109">
        <v>0</v>
      </c>
      <c r="U121" s="109">
        <v>0</v>
      </c>
      <c r="V121" s="109">
        <v>0</v>
      </c>
      <c r="W121" s="109">
        <v>0</v>
      </c>
      <c r="X121" s="109">
        <v>0</v>
      </c>
      <c r="Y121" s="109">
        <v>0</v>
      </c>
    </row>
    <row r="122" spans="2:25" x14ac:dyDescent="0.25">
      <c r="M122" s="16" t="s">
        <v>4</v>
      </c>
      <c r="N122" s="110">
        <v>0.10325542614774758</v>
      </c>
      <c r="O122" s="110">
        <v>8.9682301842346157E-2</v>
      </c>
      <c r="P122" s="110">
        <v>8.9682301842346157E-2</v>
      </c>
      <c r="Q122" s="110">
        <v>8.9682301842346143E-2</v>
      </c>
      <c r="R122" s="110">
        <v>8.9682301842346143E-2</v>
      </c>
      <c r="S122" s="110">
        <v>8.9682301842346143E-2</v>
      </c>
      <c r="T122" s="110">
        <v>8.9682301842346129E-2</v>
      </c>
      <c r="U122" s="110">
        <v>8.6095009768652281E-2</v>
      </c>
      <c r="V122" s="110">
        <v>8.2507717694958446E-2</v>
      </c>
      <c r="W122" s="110">
        <v>7.8920425621264598E-2</v>
      </c>
      <c r="X122" s="110">
        <v>7.5333133547570749E-2</v>
      </c>
      <c r="Y122" s="110">
        <v>7.1745841473876915E-2</v>
      </c>
    </row>
    <row r="123" spans="2:25" x14ac:dyDescent="0.25">
      <c r="M123" s="16" t="s">
        <v>5</v>
      </c>
      <c r="N123" s="109">
        <v>0</v>
      </c>
      <c r="O123" s="109">
        <v>0</v>
      </c>
      <c r="P123" s="109">
        <v>0</v>
      </c>
      <c r="Q123" s="109">
        <v>0</v>
      </c>
      <c r="R123" s="109">
        <v>0</v>
      </c>
      <c r="S123" s="109">
        <v>0</v>
      </c>
      <c r="T123" s="109">
        <v>0</v>
      </c>
      <c r="U123" s="109">
        <v>0</v>
      </c>
      <c r="V123" s="109">
        <v>0</v>
      </c>
      <c r="W123" s="109">
        <v>0</v>
      </c>
      <c r="X123" s="109">
        <v>0</v>
      </c>
      <c r="Y123" s="109">
        <v>0</v>
      </c>
    </row>
    <row r="124" spans="2:25" x14ac:dyDescent="0.25">
      <c r="M124" s="16" t="s">
        <v>6</v>
      </c>
      <c r="N124" s="109">
        <v>0</v>
      </c>
      <c r="O124" s="109">
        <v>0</v>
      </c>
      <c r="P124" s="109">
        <v>0</v>
      </c>
      <c r="Q124" s="109">
        <v>0</v>
      </c>
      <c r="R124" s="109">
        <v>0</v>
      </c>
      <c r="S124" s="109">
        <v>0</v>
      </c>
      <c r="T124" s="109">
        <v>0</v>
      </c>
      <c r="U124" s="109">
        <v>0</v>
      </c>
      <c r="V124" s="109">
        <v>0</v>
      </c>
      <c r="W124" s="109">
        <v>0</v>
      </c>
      <c r="X124" s="109">
        <v>0</v>
      </c>
      <c r="Y124" s="109">
        <v>0</v>
      </c>
    </row>
    <row r="125" spans="2:25" x14ac:dyDescent="0.25">
      <c r="M125" s="16" t="s">
        <v>7</v>
      </c>
      <c r="N125" s="109">
        <v>0</v>
      </c>
      <c r="O125" s="109">
        <v>0</v>
      </c>
      <c r="P125" s="109">
        <v>0</v>
      </c>
      <c r="Q125" s="109">
        <v>0</v>
      </c>
      <c r="R125" s="109">
        <v>0</v>
      </c>
      <c r="S125" s="109">
        <v>0</v>
      </c>
      <c r="T125" s="109">
        <v>0</v>
      </c>
      <c r="U125" s="109">
        <v>0</v>
      </c>
      <c r="V125" s="109">
        <v>0</v>
      </c>
      <c r="W125" s="109">
        <v>0</v>
      </c>
      <c r="X125" s="109">
        <v>0</v>
      </c>
      <c r="Y125" s="109">
        <v>0</v>
      </c>
    </row>
    <row r="126" spans="2:25" x14ac:dyDescent="0.25">
      <c r="M126" s="16" t="s">
        <v>8</v>
      </c>
      <c r="N126" s="109">
        <v>0</v>
      </c>
      <c r="O126" s="109">
        <v>0</v>
      </c>
      <c r="P126" s="109">
        <v>0</v>
      </c>
      <c r="Q126" s="109">
        <v>0</v>
      </c>
      <c r="R126" s="109">
        <v>0</v>
      </c>
      <c r="S126" s="109">
        <v>0</v>
      </c>
      <c r="T126" s="109">
        <v>0</v>
      </c>
      <c r="U126" s="109">
        <v>0</v>
      </c>
      <c r="V126" s="109">
        <v>0</v>
      </c>
      <c r="W126" s="109">
        <v>0</v>
      </c>
      <c r="X126" s="109">
        <v>0</v>
      </c>
      <c r="Y126" s="109">
        <v>0</v>
      </c>
    </row>
    <row r="127" spans="2:25" x14ac:dyDescent="0.25">
      <c r="M127" s="16" t="s">
        <v>9</v>
      </c>
      <c r="N127" s="109">
        <v>0</v>
      </c>
      <c r="O127" s="109">
        <v>0</v>
      </c>
      <c r="P127" s="109">
        <v>0</v>
      </c>
      <c r="Q127" s="109">
        <v>0</v>
      </c>
      <c r="R127" s="109">
        <v>0</v>
      </c>
      <c r="S127" s="109">
        <v>0</v>
      </c>
      <c r="T127" s="109">
        <v>0</v>
      </c>
      <c r="U127" s="109">
        <v>0</v>
      </c>
      <c r="V127" s="109">
        <v>0</v>
      </c>
      <c r="W127" s="109">
        <v>0</v>
      </c>
      <c r="X127" s="109">
        <v>0</v>
      </c>
      <c r="Y127" s="109">
        <v>0</v>
      </c>
    </row>
    <row r="128" spans="2:25" x14ac:dyDescent="0.25">
      <c r="M128" s="16" t="s">
        <v>10</v>
      </c>
      <c r="N128" s="109">
        <v>0</v>
      </c>
      <c r="O128" s="109">
        <v>0</v>
      </c>
      <c r="P128" s="109">
        <v>0</v>
      </c>
      <c r="Q128" s="109">
        <v>0</v>
      </c>
      <c r="R128" s="109">
        <v>0</v>
      </c>
      <c r="S128" s="109">
        <v>0</v>
      </c>
      <c r="T128" s="109">
        <v>0</v>
      </c>
      <c r="U128" s="109">
        <v>0</v>
      </c>
      <c r="V128" s="109">
        <v>0</v>
      </c>
      <c r="W128" s="109">
        <v>0</v>
      </c>
      <c r="X128" s="109">
        <v>0</v>
      </c>
      <c r="Y128" s="109">
        <v>0</v>
      </c>
    </row>
    <row r="129" spans="2:25" x14ac:dyDescent="0.25">
      <c r="M129" s="16" t="s">
        <v>11</v>
      </c>
      <c r="N129" s="109">
        <v>0</v>
      </c>
      <c r="O129" s="109">
        <v>0</v>
      </c>
      <c r="P129" s="109">
        <v>0</v>
      </c>
      <c r="Q129" s="109">
        <v>0</v>
      </c>
      <c r="R129" s="109">
        <v>0</v>
      </c>
      <c r="S129" s="109">
        <v>0</v>
      </c>
      <c r="T129" s="109">
        <v>0</v>
      </c>
      <c r="U129" s="109">
        <v>0</v>
      </c>
      <c r="V129" s="109">
        <v>0</v>
      </c>
      <c r="W129" s="109">
        <v>0</v>
      </c>
      <c r="X129" s="109">
        <v>0</v>
      </c>
      <c r="Y129" s="109">
        <v>0</v>
      </c>
    </row>
    <row r="130" spans="2:25" x14ac:dyDescent="0.25">
      <c r="M130" s="16" t="s">
        <v>12</v>
      </c>
      <c r="N130" s="110">
        <v>0</v>
      </c>
      <c r="O130" s="110">
        <v>0</v>
      </c>
      <c r="P130" s="110">
        <v>0</v>
      </c>
      <c r="Q130" s="110">
        <v>0</v>
      </c>
      <c r="R130" s="110">
        <v>0</v>
      </c>
      <c r="S130" s="110">
        <v>0</v>
      </c>
      <c r="T130" s="109">
        <v>0</v>
      </c>
      <c r="U130" s="109">
        <v>3.587292073693845E-3</v>
      </c>
      <c r="V130" s="109">
        <v>7.1745841473876927E-3</v>
      </c>
      <c r="W130" s="109">
        <v>1.0761876221081537E-2</v>
      </c>
      <c r="X130" s="109">
        <v>1.4349168294775384E-2</v>
      </c>
      <c r="Y130" s="109">
        <v>1.7936460368469229E-2</v>
      </c>
    </row>
    <row r="131" spans="2:25" x14ac:dyDescent="0.25">
      <c r="M131" s="16" t="s">
        <v>13</v>
      </c>
      <c r="N131" s="111">
        <v>0.89674457385225248</v>
      </c>
      <c r="O131" s="111">
        <v>0.91031769815765384</v>
      </c>
      <c r="P131" s="111">
        <v>0.91031769815765384</v>
      </c>
      <c r="Q131" s="111">
        <v>0.91031769815765384</v>
      </c>
      <c r="R131" s="111">
        <v>0.91031769815765384</v>
      </c>
      <c r="S131" s="111">
        <v>0.91031769815765395</v>
      </c>
      <c r="T131" s="111">
        <v>0.91031769815765384</v>
      </c>
      <c r="U131" s="111">
        <v>0.91031769815765384</v>
      </c>
      <c r="V131" s="111">
        <v>0.91031769815765384</v>
      </c>
      <c r="W131" s="111">
        <v>0.91031769815765384</v>
      </c>
      <c r="X131" s="111">
        <v>0.91031769815765395</v>
      </c>
      <c r="Y131" s="111">
        <v>0.91031769815765395</v>
      </c>
    </row>
    <row r="132" spans="2:25" x14ac:dyDescent="0.25">
      <c r="M132" s="16" t="s">
        <v>14</v>
      </c>
      <c r="N132" s="110">
        <v>0</v>
      </c>
      <c r="O132" s="110">
        <v>0</v>
      </c>
      <c r="P132" s="110">
        <v>0</v>
      </c>
      <c r="Q132" s="110">
        <v>0</v>
      </c>
      <c r="R132" s="110">
        <v>0</v>
      </c>
      <c r="S132" s="110">
        <v>0</v>
      </c>
      <c r="T132" s="110">
        <v>0</v>
      </c>
      <c r="U132" s="110">
        <v>0</v>
      </c>
      <c r="V132" s="110">
        <v>0</v>
      </c>
      <c r="W132" s="110">
        <v>0</v>
      </c>
      <c r="X132" s="110">
        <v>0</v>
      </c>
      <c r="Y132" s="110">
        <v>0</v>
      </c>
    </row>
    <row r="133" spans="2:25" x14ac:dyDescent="0.25">
      <c r="M133" s="16" t="s">
        <v>15</v>
      </c>
      <c r="N133" s="112">
        <v>0</v>
      </c>
      <c r="O133" s="112">
        <v>0</v>
      </c>
      <c r="P133" s="112">
        <v>0</v>
      </c>
      <c r="Q133" s="112">
        <v>0</v>
      </c>
      <c r="R133" s="112">
        <v>0</v>
      </c>
      <c r="S133" s="112">
        <v>0</v>
      </c>
      <c r="T133" s="112">
        <v>0</v>
      </c>
      <c r="U133" s="112">
        <v>0</v>
      </c>
      <c r="V133" s="112">
        <v>0</v>
      </c>
      <c r="W133" s="112">
        <v>0</v>
      </c>
      <c r="X133" s="112">
        <v>0</v>
      </c>
      <c r="Y133" s="112">
        <v>0</v>
      </c>
    </row>
    <row r="134" spans="2:25" x14ac:dyDescent="0.25">
      <c r="M134" s="42" t="s">
        <v>0</v>
      </c>
      <c r="N134" s="113">
        <v>1</v>
      </c>
      <c r="O134" s="113">
        <v>1</v>
      </c>
      <c r="P134" s="113">
        <v>1</v>
      </c>
      <c r="Q134" s="113">
        <v>1</v>
      </c>
      <c r="R134" s="113">
        <v>1</v>
      </c>
      <c r="S134" s="113">
        <v>1</v>
      </c>
      <c r="T134" s="113">
        <v>1</v>
      </c>
      <c r="U134" s="113">
        <v>1</v>
      </c>
      <c r="V134" s="113">
        <v>1</v>
      </c>
      <c r="W134" s="113">
        <v>1</v>
      </c>
      <c r="X134" s="113">
        <v>1</v>
      </c>
      <c r="Y134" s="113">
        <v>1</v>
      </c>
    </row>
    <row r="135" spans="2:25" x14ac:dyDescent="0.25">
      <c r="M135" s="59"/>
      <c r="N135" s="59"/>
      <c r="O135" s="59"/>
      <c r="P135" s="59"/>
      <c r="Q135" s="59"/>
      <c r="R135" s="59"/>
      <c r="S135" s="59"/>
      <c r="T135" s="59"/>
      <c r="U135" s="59"/>
      <c r="V135" s="59"/>
      <c r="W135" s="59"/>
      <c r="X135" s="59"/>
      <c r="Y135" s="59"/>
    </row>
    <row r="136" spans="2:25" x14ac:dyDescent="0.25">
      <c r="M136" s="59"/>
      <c r="N136" s="59"/>
      <c r="O136" s="59"/>
      <c r="P136" s="59"/>
      <c r="Q136" s="59"/>
      <c r="R136" s="59"/>
      <c r="S136" s="59"/>
      <c r="T136" s="59"/>
      <c r="U136" s="59"/>
      <c r="V136" s="59"/>
      <c r="W136" s="59"/>
      <c r="X136" s="59"/>
      <c r="Y136" s="59"/>
    </row>
    <row r="137" spans="2:25" x14ac:dyDescent="0.25">
      <c r="B137" s="58" t="s">
        <v>113</v>
      </c>
      <c r="M137" s="59" t="s">
        <v>113</v>
      </c>
      <c r="N137" s="59"/>
      <c r="O137" s="59"/>
      <c r="P137" s="59"/>
      <c r="Q137" s="59"/>
      <c r="R137" s="59"/>
      <c r="S137" s="59"/>
      <c r="T137" s="59"/>
      <c r="U137" s="59"/>
      <c r="V137" s="59"/>
      <c r="W137" s="59"/>
      <c r="X137" s="59"/>
      <c r="Y137" s="59"/>
    </row>
    <row r="138" spans="2:25" x14ac:dyDescent="0.25">
      <c r="M138" s="62" t="s">
        <v>46</v>
      </c>
      <c r="N138" s="107">
        <v>2019</v>
      </c>
      <c r="O138" s="107">
        <v>2020</v>
      </c>
      <c r="P138" s="107">
        <v>2021</v>
      </c>
      <c r="Q138" s="107">
        <v>2022</v>
      </c>
      <c r="R138" s="107">
        <v>2023</v>
      </c>
      <c r="S138" s="107">
        <v>2024</v>
      </c>
      <c r="T138" s="107">
        <v>2025</v>
      </c>
      <c r="U138" s="107">
        <v>2026</v>
      </c>
      <c r="V138" s="107">
        <v>2027</v>
      </c>
      <c r="W138" s="107">
        <v>2028</v>
      </c>
      <c r="X138" s="107">
        <v>2029</v>
      </c>
      <c r="Y138" s="107">
        <v>2030</v>
      </c>
    </row>
    <row r="139" spans="2:25" x14ac:dyDescent="0.25">
      <c r="M139" s="15" t="s">
        <v>2</v>
      </c>
      <c r="N139" s="108">
        <v>0</v>
      </c>
      <c r="O139" s="108">
        <v>0</v>
      </c>
      <c r="P139" s="108">
        <v>0</v>
      </c>
      <c r="Q139" s="108">
        <v>0</v>
      </c>
      <c r="R139" s="108">
        <v>0</v>
      </c>
      <c r="S139" s="108">
        <v>0</v>
      </c>
      <c r="T139" s="108">
        <v>0</v>
      </c>
      <c r="U139" s="108">
        <v>0</v>
      </c>
      <c r="V139" s="108">
        <v>0</v>
      </c>
      <c r="W139" s="108">
        <v>0</v>
      </c>
      <c r="X139" s="108">
        <v>0</v>
      </c>
      <c r="Y139" s="108">
        <v>0</v>
      </c>
    </row>
    <row r="140" spans="2:25" x14ac:dyDescent="0.25">
      <c r="M140" s="16" t="s">
        <v>3</v>
      </c>
      <c r="N140" s="109">
        <v>0</v>
      </c>
      <c r="O140" s="109">
        <v>0</v>
      </c>
      <c r="P140" s="109">
        <v>0</v>
      </c>
      <c r="Q140" s="109">
        <v>0</v>
      </c>
      <c r="R140" s="109">
        <v>0</v>
      </c>
      <c r="S140" s="109">
        <v>0</v>
      </c>
      <c r="T140" s="109">
        <v>0</v>
      </c>
      <c r="U140" s="109">
        <v>0</v>
      </c>
      <c r="V140" s="109">
        <v>0</v>
      </c>
      <c r="W140" s="109">
        <v>0</v>
      </c>
      <c r="X140" s="109">
        <v>0</v>
      </c>
      <c r="Y140" s="109">
        <v>0</v>
      </c>
    </row>
    <row r="141" spans="2:25" x14ac:dyDescent="0.25">
      <c r="M141" s="16" t="s">
        <v>4</v>
      </c>
      <c r="N141" s="110">
        <v>0.60444341152639014</v>
      </c>
      <c r="O141" s="110">
        <v>0.5800456527945862</v>
      </c>
      <c r="P141" s="110">
        <v>0.56675405767133435</v>
      </c>
      <c r="Q141" s="110">
        <v>0.54417272018710672</v>
      </c>
      <c r="R141" s="110">
        <v>0.52009763538250353</v>
      </c>
      <c r="S141" s="110">
        <v>0.49437651768631852</v>
      </c>
      <c r="T141" s="110">
        <v>0.46683564108071507</v>
      </c>
      <c r="U141" s="110">
        <v>0.39597198464235572</v>
      </c>
      <c r="V141" s="110">
        <v>0.3163082817939345</v>
      </c>
      <c r="W141" s="110">
        <v>0.22606711327229387</v>
      </c>
      <c r="X141" s="110">
        <v>0.12295162202872162</v>
      </c>
      <c r="Y141" s="110">
        <v>3.9408828226618984E-3</v>
      </c>
    </row>
    <row r="142" spans="2:25" x14ac:dyDescent="0.25">
      <c r="M142" s="16" t="s">
        <v>5</v>
      </c>
      <c r="N142" s="109">
        <v>0.18116693523260752</v>
      </c>
      <c r="O142" s="109">
        <v>0.16972983948307746</v>
      </c>
      <c r="P142" s="109">
        <v>0.16140915986258206</v>
      </c>
      <c r="Q142" s="109">
        <v>0.15035404371738129</v>
      </c>
      <c r="R142" s="109">
        <v>0.13859250293169392</v>
      </c>
      <c r="S142" s="109">
        <v>0.12605230547045537</v>
      </c>
      <c r="T142" s="109">
        <v>0.11265104927568496</v>
      </c>
      <c r="U142" s="109">
        <v>9.5329568346253446E-2</v>
      </c>
      <c r="V142" s="109">
        <v>7.589666622850566E-2</v>
      </c>
      <c r="W142" s="109">
        <v>5.3926467400744589E-2</v>
      </c>
      <c r="X142" s="109">
        <v>2.8868757604617878E-2</v>
      </c>
      <c r="Y142" s="109">
        <v>0</v>
      </c>
    </row>
    <row r="143" spans="2:25" x14ac:dyDescent="0.25">
      <c r="M143" s="16" t="s">
        <v>6</v>
      </c>
      <c r="N143" s="109">
        <v>0</v>
      </c>
      <c r="O143" s="109">
        <v>0</v>
      </c>
      <c r="P143" s="109">
        <v>0</v>
      </c>
      <c r="Q143" s="109">
        <v>0</v>
      </c>
      <c r="R143" s="109">
        <v>0</v>
      </c>
      <c r="S143" s="109">
        <v>0</v>
      </c>
      <c r="T143" s="109">
        <v>0</v>
      </c>
      <c r="U143" s="109">
        <v>0</v>
      </c>
      <c r="V143" s="109">
        <v>0</v>
      </c>
      <c r="W143" s="109">
        <v>0</v>
      </c>
      <c r="X143" s="109">
        <v>0</v>
      </c>
      <c r="Y143" s="109">
        <v>0</v>
      </c>
    </row>
    <row r="144" spans="2:25" x14ac:dyDescent="0.25">
      <c r="M144" s="16" t="s">
        <v>7</v>
      </c>
      <c r="N144" s="109">
        <v>0</v>
      </c>
      <c r="O144" s="109">
        <v>0</v>
      </c>
      <c r="P144" s="109">
        <v>0</v>
      </c>
      <c r="Q144" s="109">
        <v>0</v>
      </c>
      <c r="R144" s="109">
        <v>0</v>
      </c>
      <c r="S144" s="109">
        <v>0</v>
      </c>
      <c r="T144" s="109">
        <v>0</v>
      </c>
      <c r="U144" s="109">
        <v>0</v>
      </c>
      <c r="V144" s="109">
        <v>0</v>
      </c>
      <c r="W144" s="109">
        <v>0</v>
      </c>
      <c r="X144" s="109">
        <v>0</v>
      </c>
      <c r="Y144" s="109">
        <v>0</v>
      </c>
    </row>
    <row r="145" spans="2:25" x14ac:dyDescent="0.25">
      <c r="M145" s="16" t="s">
        <v>8</v>
      </c>
      <c r="N145" s="109">
        <v>0</v>
      </c>
      <c r="O145" s="109">
        <v>0</v>
      </c>
      <c r="P145" s="109">
        <v>0</v>
      </c>
      <c r="Q145" s="109">
        <v>0</v>
      </c>
      <c r="R145" s="109">
        <v>0</v>
      </c>
      <c r="S145" s="109">
        <v>0</v>
      </c>
      <c r="T145" s="109">
        <v>0</v>
      </c>
      <c r="U145" s="109">
        <v>0</v>
      </c>
      <c r="V145" s="109">
        <v>0</v>
      </c>
      <c r="W145" s="109">
        <v>0</v>
      </c>
      <c r="X145" s="109">
        <v>0</v>
      </c>
      <c r="Y145" s="109">
        <v>0</v>
      </c>
    </row>
    <row r="146" spans="2:25" x14ac:dyDescent="0.25">
      <c r="M146" s="16" t="s">
        <v>9</v>
      </c>
      <c r="N146" s="109">
        <v>0</v>
      </c>
      <c r="O146" s="109">
        <v>0</v>
      </c>
      <c r="P146" s="109">
        <v>0</v>
      </c>
      <c r="Q146" s="109">
        <v>0</v>
      </c>
      <c r="R146" s="109">
        <v>0</v>
      </c>
      <c r="S146" s="109">
        <v>0</v>
      </c>
      <c r="T146" s="109">
        <v>0</v>
      </c>
      <c r="U146" s="109">
        <v>0</v>
      </c>
      <c r="V146" s="109">
        <v>0</v>
      </c>
      <c r="W146" s="109">
        <v>0</v>
      </c>
      <c r="X146" s="109">
        <v>0</v>
      </c>
      <c r="Y146" s="109">
        <v>0</v>
      </c>
    </row>
    <row r="147" spans="2:25" x14ac:dyDescent="0.25">
      <c r="M147" s="16" t="s">
        <v>10</v>
      </c>
      <c r="N147" s="109">
        <v>3.7968848740279969E-2</v>
      </c>
      <c r="O147" s="109">
        <v>5.46210910908431E-2</v>
      </c>
      <c r="P147" s="109">
        <v>6.5026295804469017E-2</v>
      </c>
      <c r="Q147" s="109">
        <v>7.9111024408942382E-2</v>
      </c>
      <c r="R147" s="109">
        <v>9.4153415478654259E-2</v>
      </c>
      <c r="S147" s="109">
        <v>0.11025103150402145</v>
      </c>
      <c r="T147" s="109">
        <v>0.12751516934754659</v>
      </c>
      <c r="U147" s="109">
        <v>0.17037353584097703</v>
      </c>
      <c r="V147" s="109">
        <v>0.21857559210548816</v>
      </c>
      <c r="W147" s="109">
        <v>0.2731845387123622</v>
      </c>
      <c r="X147" s="109">
        <v>0.33557418878807421</v>
      </c>
      <c r="Y147" s="109">
        <v>0.40755135467364845</v>
      </c>
    </row>
    <row r="148" spans="2:25" x14ac:dyDescent="0.25">
      <c r="M148" s="16" t="s">
        <v>11</v>
      </c>
      <c r="N148" s="109">
        <v>0</v>
      </c>
      <c r="O148" s="109">
        <v>0</v>
      </c>
      <c r="P148" s="109">
        <v>2.0441255668202105E-3</v>
      </c>
      <c r="Q148" s="109">
        <v>4.1934108863665217E-3</v>
      </c>
      <c r="R148" s="109">
        <v>6.458368726699062E-3</v>
      </c>
      <c r="S148" s="109">
        <v>8.850942614702045E-3</v>
      </c>
      <c r="T148" s="109">
        <v>1.1384758606485848E-2</v>
      </c>
      <c r="U148" s="109">
        <v>1.4201798588816613E-2</v>
      </c>
      <c r="V148" s="109">
        <v>1.7357604816064073E-2</v>
      </c>
      <c r="W148" s="109">
        <v>2.0924342164503784E-2</v>
      </c>
      <c r="X148" s="109">
        <v>2.4995235244561358E-2</v>
      </c>
      <c r="Y148" s="109">
        <v>2.9692860252386832E-2</v>
      </c>
    </row>
    <row r="149" spans="2:25" x14ac:dyDescent="0.25">
      <c r="M149" s="16" t="s">
        <v>12</v>
      </c>
      <c r="N149" s="110">
        <v>0</v>
      </c>
      <c r="O149" s="110">
        <v>0</v>
      </c>
      <c r="P149" s="110">
        <v>0</v>
      </c>
      <c r="Q149" s="110">
        <v>0</v>
      </c>
      <c r="R149" s="110">
        <v>0</v>
      </c>
      <c r="S149" s="110">
        <v>0</v>
      </c>
      <c r="T149" s="109">
        <v>0</v>
      </c>
      <c r="U149" s="109">
        <v>0</v>
      </c>
      <c r="V149" s="109">
        <v>0</v>
      </c>
      <c r="W149" s="109">
        <v>0</v>
      </c>
      <c r="X149" s="109">
        <v>0</v>
      </c>
      <c r="Y149" s="109">
        <v>0</v>
      </c>
    </row>
    <row r="150" spans="2:25" x14ac:dyDescent="0.25">
      <c r="M150" s="16" t="s">
        <v>13</v>
      </c>
      <c r="N150" s="111">
        <v>0.16372254861346852</v>
      </c>
      <c r="O150" s="111">
        <v>0.18140077116396708</v>
      </c>
      <c r="P150" s="111">
        <v>0.19398051779692826</v>
      </c>
      <c r="Q150" s="111">
        <v>0.21379605357775586</v>
      </c>
      <c r="R150" s="111">
        <v>0.23491495830338782</v>
      </c>
      <c r="S150" s="111">
        <v>0.25747017928264321</v>
      </c>
      <c r="T150" s="111">
        <v>0.28161338168956757</v>
      </c>
      <c r="U150" s="111">
        <v>0.32412311258159715</v>
      </c>
      <c r="V150" s="111">
        <v>0.37186185505600766</v>
      </c>
      <c r="W150" s="111">
        <v>0.42589753845009559</v>
      </c>
      <c r="X150" s="111">
        <v>0.48761019633402491</v>
      </c>
      <c r="Y150" s="111">
        <v>0.55881490225130293</v>
      </c>
    </row>
    <row r="151" spans="2:25" x14ac:dyDescent="0.25">
      <c r="M151" s="16" t="s">
        <v>14</v>
      </c>
      <c r="N151" s="110">
        <v>1.2698255887253861E-2</v>
      </c>
      <c r="O151" s="110">
        <v>1.420264546752612E-2</v>
      </c>
      <c r="P151" s="110">
        <v>1.0785843297866004E-2</v>
      </c>
      <c r="Q151" s="110">
        <v>8.3727472224472792E-3</v>
      </c>
      <c r="R151" s="110">
        <v>5.7831191770615058E-3</v>
      </c>
      <c r="S151" s="110">
        <v>2.9990234418594218E-3</v>
      </c>
      <c r="T151" s="110">
        <v>0</v>
      </c>
      <c r="U151" s="110">
        <v>0</v>
      </c>
      <c r="V151" s="110">
        <v>0</v>
      </c>
      <c r="W151" s="110">
        <v>0</v>
      </c>
      <c r="X151" s="110">
        <v>0</v>
      </c>
      <c r="Y151" s="110">
        <v>0</v>
      </c>
    </row>
    <row r="152" spans="2:25" x14ac:dyDescent="0.25">
      <c r="M152" s="16" t="s">
        <v>15</v>
      </c>
      <c r="N152" s="112">
        <v>0</v>
      </c>
      <c r="O152" s="112">
        <v>0</v>
      </c>
      <c r="P152" s="112">
        <v>0</v>
      </c>
      <c r="Q152" s="112">
        <v>0</v>
      </c>
      <c r="R152" s="112">
        <v>0</v>
      </c>
      <c r="S152" s="112">
        <v>0</v>
      </c>
      <c r="T152" s="112">
        <v>0</v>
      </c>
      <c r="U152" s="112">
        <v>0</v>
      </c>
      <c r="V152" s="112">
        <v>0</v>
      </c>
      <c r="W152" s="112">
        <v>0</v>
      </c>
      <c r="X152" s="112">
        <v>0</v>
      </c>
      <c r="Y152" s="112">
        <v>0</v>
      </c>
    </row>
    <row r="153" spans="2:25" x14ac:dyDescent="0.25">
      <c r="M153" s="42" t="s">
        <v>0</v>
      </c>
      <c r="N153" s="113">
        <v>0.99999999999999989</v>
      </c>
      <c r="O153" s="113">
        <v>1</v>
      </c>
      <c r="P153" s="113">
        <v>1</v>
      </c>
      <c r="Q153" s="113">
        <v>1</v>
      </c>
      <c r="R153" s="113">
        <v>1</v>
      </c>
      <c r="S153" s="113">
        <v>1</v>
      </c>
      <c r="T153" s="113">
        <v>1</v>
      </c>
      <c r="U153" s="113">
        <v>1</v>
      </c>
      <c r="V153" s="113">
        <v>1</v>
      </c>
      <c r="W153" s="113">
        <v>1</v>
      </c>
      <c r="X153" s="113">
        <v>1</v>
      </c>
      <c r="Y153" s="113">
        <v>1</v>
      </c>
    </row>
    <row r="154" spans="2:25" x14ac:dyDescent="0.25">
      <c r="M154" s="59"/>
      <c r="N154" s="59"/>
      <c r="O154" s="59"/>
      <c r="P154" s="59"/>
      <c r="Q154" s="59"/>
      <c r="R154" s="59"/>
      <c r="S154" s="59"/>
      <c r="T154" s="59"/>
      <c r="U154" s="59"/>
      <c r="V154" s="59"/>
      <c r="W154" s="59"/>
      <c r="X154" s="59"/>
      <c r="Y154" s="59"/>
    </row>
    <row r="155" spans="2:25" x14ac:dyDescent="0.25">
      <c r="M155" s="59"/>
      <c r="N155" s="59"/>
      <c r="O155" s="59"/>
      <c r="P155" s="59"/>
      <c r="Q155" s="59"/>
      <c r="R155" s="59"/>
      <c r="S155" s="59"/>
      <c r="T155" s="59"/>
      <c r="U155" s="59"/>
      <c r="V155" s="59"/>
      <c r="W155" s="59"/>
      <c r="X155" s="59"/>
      <c r="Y155" s="59"/>
    </row>
    <row r="156" spans="2:25" x14ac:dyDescent="0.25">
      <c r="B156" s="58" t="s">
        <v>106</v>
      </c>
      <c r="M156" s="59" t="s">
        <v>106</v>
      </c>
      <c r="N156" s="59"/>
      <c r="O156" s="59"/>
      <c r="P156" s="59"/>
      <c r="Q156" s="59"/>
      <c r="R156" s="59"/>
      <c r="S156" s="59"/>
      <c r="T156" s="59"/>
      <c r="U156" s="59"/>
      <c r="V156" s="59"/>
      <c r="W156" s="59"/>
      <c r="X156" s="59"/>
      <c r="Y156" s="59"/>
    </row>
    <row r="157" spans="2:25" x14ac:dyDescent="0.25">
      <c r="M157" s="62" t="s">
        <v>46</v>
      </c>
      <c r="N157" s="107">
        <v>2019</v>
      </c>
      <c r="O157" s="107">
        <v>2020</v>
      </c>
      <c r="P157" s="107">
        <v>2021</v>
      </c>
      <c r="Q157" s="107">
        <v>2022</v>
      </c>
      <c r="R157" s="107">
        <v>2023</v>
      </c>
      <c r="S157" s="107">
        <v>2024</v>
      </c>
      <c r="T157" s="107">
        <v>2025</v>
      </c>
      <c r="U157" s="107">
        <v>2026</v>
      </c>
      <c r="V157" s="107">
        <v>2027</v>
      </c>
      <c r="W157" s="107">
        <v>2028</v>
      </c>
      <c r="X157" s="107">
        <v>2029</v>
      </c>
      <c r="Y157" s="107">
        <v>2030</v>
      </c>
    </row>
    <row r="158" spans="2:25" x14ac:dyDescent="0.25">
      <c r="M158" s="15" t="s">
        <v>2</v>
      </c>
      <c r="N158" s="108">
        <v>0</v>
      </c>
      <c r="O158" s="108">
        <v>0</v>
      </c>
      <c r="P158" s="108">
        <v>0</v>
      </c>
      <c r="Q158" s="108">
        <v>0</v>
      </c>
      <c r="R158" s="108">
        <v>0</v>
      </c>
      <c r="S158" s="108">
        <v>0</v>
      </c>
      <c r="T158" s="108">
        <v>0</v>
      </c>
      <c r="U158" s="108">
        <v>0</v>
      </c>
      <c r="V158" s="108">
        <v>0</v>
      </c>
      <c r="W158" s="108">
        <v>0</v>
      </c>
      <c r="X158" s="108">
        <v>0</v>
      </c>
      <c r="Y158" s="108">
        <v>0</v>
      </c>
    </row>
    <row r="159" spans="2:25" x14ac:dyDescent="0.25">
      <c r="M159" s="16" t="s">
        <v>3</v>
      </c>
      <c r="N159" s="109">
        <v>0</v>
      </c>
      <c r="O159" s="109">
        <v>0</v>
      </c>
      <c r="P159" s="109">
        <v>0</v>
      </c>
      <c r="Q159" s="109">
        <v>0</v>
      </c>
      <c r="R159" s="109">
        <v>0</v>
      </c>
      <c r="S159" s="109">
        <v>0</v>
      </c>
      <c r="T159" s="109">
        <v>0</v>
      </c>
      <c r="U159" s="109">
        <v>0</v>
      </c>
      <c r="V159" s="109">
        <v>0</v>
      </c>
      <c r="W159" s="109">
        <v>0</v>
      </c>
      <c r="X159" s="109">
        <v>0</v>
      </c>
      <c r="Y159" s="109">
        <v>0</v>
      </c>
    </row>
    <row r="160" spans="2:25" x14ac:dyDescent="0.25">
      <c r="M160" s="16" t="s">
        <v>4</v>
      </c>
      <c r="N160" s="110">
        <v>0.44276128724125852</v>
      </c>
      <c r="O160" s="110">
        <v>0.43807072890114496</v>
      </c>
      <c r="P160" s="110">
        <v>0.40513221447364917</v>
      </c>
      <c r="Q160" s="110">
        <v>0.37692776272629219</v>
      </c>
      <c r="R160" s="110">
        <v>0.34856097825179577</v>
      </c>
      <c r="S160" s="110">
        <v>0.32003214928098245</v>
      </c>
      <c r="T160" s="110">
        <v>0.29134156890405416</v>
      </c>
      <c r="U160" s="110">
        <v>0.25301993090952712</v>
      </c>
      <c r="V160" s="110">
        <v>0.21455088098918645</v>
      </c>
      <c r="W160" s="110">
        <v>0.17593400397413939</v>
      </c>
      <c r="X160" s="110">
        <v>0.13716888913991113</v>
      </c>
      <c r="Y160" s="110">
        <v>9.825513037766459E-2</v>
      </c>
    </row>
    <row r="161" spans="2:25" x14ac:dyDescent="0.25">
      <c r="M161" s="16" t="s">
        <v>5</v>
      </c>
      <c r="N161" s="109">
        <v>0.47451152975375838</v>
      </c>
      <c r="O161" s="109">
        <v>0.45744449311797547</v>
      </c>
      <c r="P161" s="109">
        <v>0.41871454197606273</v>
      </c>
      <c r="Q161" s="109">
        <v>0.36782653401666615</v>
      </c>
      <c r="R161" s="109">
        <v>0.31690573759983998</v>
      </c>
      <c r="S161" s="109">
        <v>0.26595099335753425</v>
      </c>
      <c r="T161" s="109">
        <v>0.21496114581120582</v>
      </c>
      <c r="U161" s="109">
        <v>0.17452666881573042</v>
      </c>
      <c r="V161" s="109">
        <v>0.13395426214576492</v>
      </c>
      <c r="W161" s="109">
        <v>9.3242369866293667E-2</v>
      </c>
      <c r="X161" s="109">
        <v>5.2389441981566372E-2</v>
      </c>
      <c r="Y161" s="109">
        <v>1.1393934652684127E-2</v>
      </c>
    </row>
    <row r="162" spans="2:25" x14ac:dyDescent="0.25">
      <c r="M162" s="16" t="s">
        <v>6</v>
      </c>
      <c r="N162" s="109">
        <v>3.2700809162085766E-2</v>
      </c>
      <c r="O162" s="109">
        <v>4.156587130082099E-2</v>
      </c>
      <c r="P162" s="109">
        <v>3.7120128326531096E-2</v>
      </c>
      <c r="Q162" s="109">
        <v>3.5730509220696725E-2</v>
      </c>
      <c r="R162" s="109">
        <v>3.4334724696705461E-2</v>
      </c>
      <c r="S162" s="109">
        <v>3.2932846611533229E-2</v>
      </c>
      <c r="T162" s="109">
        <v>3.1524947353237055E-2</v>
      </c>
      <c r="U162" s="109">
        <v>2.5293690759759384E-2</v>
      </c>
      <c r="V162" s="109">
        <v>1.9025314318742666E-2</v>
      </c>
      <c r="W162" s="109">
        <v>1.2720069525455364E-2</v>
      </c>
      <c r="X162" s="109">
        <v>6.3782117010265215E-3</v>
      </c>
      <c r="Y162" s="109">
        <v>0</v>
      </c>
    </row>
    <row r="163" spans="2:25" x14ac:dyDescent="0.25">
      <c r="M163" s="16" t="s">
        <v>7</v>
      </c>
      <c r="N163" s="109">
        <v>3.2920272470061955E-2</v>
      </c>
      <c r="O163" s="109">
        <v>4.1846594599811382E-2</v>
      </c>
      <c r="P163" s="109">
        <v>3.735340969456924E-2</v>
      </c>
      <c r="Q163" s="109">
        <v>3.5905072190849485E-2</v>
      </c>
      <c r="R163" s="109">
        <v>3.4450832471322343E-2</v>
      </c>
      <c r="S163" s="109">
        <v>3.2990765656101373E-2</v>
      </c>
      <c r="T163" s="109">
        <v>3.1524947353237055E-2</v>
      </c>
      <c r="U163" s="109">
        <v>2.5293690759759384E-2</v>
      </c>
      <c r="V163" s="109">
        <v>1.9025314318742666E-2</v>
      </c>
      <c r="W163" s="109">
        <v>1.2720069525455364E-2</v>
      </c>
      <c r="X163" s="109">
        <v>6.3782117010265215E-3</v>
      </c>
      <c r="Y163" s="109">
        <v>0</v>
      </c>
    </row>
    <row r="164" spans="2:25" x14ac:dyDescent="0.25">
      <c r="M164" s="16" t="s">
        <v>8</v>
      </c>
      <c r="N164" s="109">
        <v>0</v>
      </c>
      <c r="O164" s="109">
        <v>0</v>
      </c>
      <c r="P164" s="109">
        <v>0</v>
      </c>
      <c r="Q164" s="109">
        <v>0</v>
      </c>
      <c r="R164" s="109">
        <v>0</v>
      </c>
      <c r="S164" s="109">
        <v>0</v>
      </c>
      <c r="T164" s="109">
        <v>0</v>
      </c>
      <c r="U164" s="109">
        <v>0</v>
      </c>
      <c r="V164" s="109">
        <v>0</v>
      </c>
      <c r="W164" s="109">
        <v>0</v>
      </c>
      <c r="X164" s="109">
        <v>0</v>
      </c>
      <c r="Y164" s="109">
        <v>0</v>
      </c>
    </row>
    <row r="165" spans="2:25" x14ac:dyDescent="0.25">
      <c r="M165" s="16" t="s">
        <v>9</v>
      </c>
      <c r="N165" s="109">
        <v>0</v>
      </c>
      <c r="O165" s="109">
        <v>0</v>
      </c>
      <c r="P165" s="109">
        <v>0</v>
      </c>
      <c r="Q165" s="109">
        <v>0</v>
      </c>
      <c r="R165" s="109">
        <v>0</v>
      </c>
      <c r="S165" s="109">
        <v>0</v>
      </c>
      <c r="T165" s="109">
        <v>0</v>
      </c>
      <c r="U165" s="109">
        <v>0</v>
      </c>
      <c r="V165" s="109">
        <v>0</v>
      </c>
      <c r="W165" s="109">
        <v>0</v>
      </c>
      <c r="X165" s="109">
        <v>0</v>
      </c>
      <c r="Y165" s="109">
        <v>0</v>
      </c>
    </row>
    <row r="166" spans="2:25" x14ac:dyDescent="0.25">
      <c r="M166" s="16" t="s">
        <v>10</v>
      </c>
      <c r="N166" s="109">
        <v>1.4380838640486032E-2</v>
      </c>
      <c r="O166" s="109">
        <v>1.7736942827236285E-2</v>
      </c>
      <c r="P166" s="109">
        <v>6.3122357645287508E-2</v>
      </c>
      <c r="Q166" s="109">
        <v>0.10975646862399943</v>
      </c>
      <c r="R166" s="109">
        <v>0.1564816907853786</v>
      </c>
      <c r="S166" s="109">
        <v>0.20329865906196068</v>
      </c>
      <c r="T166" s="109">
        <v>0.25020800326733483</v>
      </c>
      <c r="U166" s="109">
        <v>0.29584865233147412</v>
      </c>
      <c r="V166" s="109">
        <v>0.34166814333212642</v>
      </c>
      <c r="W166" s="109">
        <v>0.38766760812675655</v>
      </c>
      <c r="X166" s="109">
        <v>0.43384816599766846</v>
      </c>
      <c r="Y166" s="109">
        <v>0.4802109234478063</v>
      </c>
    </row>
    <row r="167" spans="2:25" x14ac:dyDescent="0.25">
      <c r="M167" s="16" t="s">
        <v>11</v>
      </c>
      <c r="N167" s="109">
        <v>1.0973165398809714E-3</v>
      </c>
      <c r="O167" s="109">
        <v>1.4036164949519341E-3</v>
      </c>
      <c r="P167" s="109">
        <v>2.7388009801173143E-2</v>
      </c>
      <c r="Q167" s="109">
        <v>5.3428046024711053E-2</v>
      </c>
      <c r="R167" s="109">
        <v>7.9581344592173989E-2</v>
      </c>
      <c r="S167" s="109">
        <v>0.10584783807589786</v>
      </c>
      <c r="T167" s="109">
        <v>0.13222745394615643</v>
      </c>
      <c r="U167" s="109">
        <v>0.16767284529152468</v>
      </c>
      <c r="V167" s="109">
        <v>0.20329076852340253</v>
      </c>
      <c r="W167" s="109">
        <v>0.23908138429276957</v>
      </c>
      <c r="X167" s="109">
        <v>0.27504484744733865</v>
      </c>
      <c r="Y167" s="109">
        <v>0.31118130686987294</v>
      </c>
    </row>
    <row r="168" spans="2:25" x14ac:dyDescent="0.25">
      <c r="M168" s="16" t="s">
        <v>12</v>
      </c>
      <c r="N168" s="110">
        <v>0</v>
      </c>
      <c r="O168" s="110">
        <v>0</v>
      </c>
      <c r="P168" s="110">
        <v>0</v>
      </c>
      <c r="Q168" s="110">
        <v>0</v>
      </c>
      <c r="R168" s="110">
        <v>0</v>
      </c>
      <c r="S168" s="110">
        <v>0</v>
      </c>
      <c r="T168" s="109">
        <v>0</v>
      </c>
      <c r="U168" s="109">
        <v>0</v>
      </c>
      <c r="V168" s="109">
        <v>0</v>
      </c>
      <c r="W168" s="109">
        <v>0</v>
      </c>
      <c r="X168" s="109">
        <v>0</v>
      </c>
      <c r="Y168" s="109">
        <v>0</v>
      </c>
    </row>
    <row r="169" spans="2:25" x14ac:dyDescent="0.25">
      <c r="M169" s="16" t="s">
        <v>13</v>
      </c>
      <c r="N169" s="111">
        <v>7.5009296056348666E-4</v>
      </c>
      <c r="O169" s="111">
        <v>8.088595620971892E-4</v>
      </c>
      <c r="P169" s="111">
        <v>1.1817336970456141E-3</v>
      </c>
      <c r="Q169" s="111">
        <v>1.6188998925189852E-3</v>
      </c>
      <c r="R169" s="111">
        <v>2.0581658757097476E-3</v>
      </c>
      <c r="S169" s="111">
        <v>2.4995092791649503E-3</v>
      </c>
      <c r="T169" s="111">
        <v>2.9429075205895331E-3</v>
      </c>
      <c r="U169" s="111">
        <v>3.5412997984259611E-3</v>
      </c>
      <c r="V169" s="111">
        <v>4.1429066190832742E-3</v>
      </c>
      <c r="W169" s="111">
        <v>4.7477034303741571E-3</v>
      </c>
      <c r="X169" s="111">
        <v>5.355665341729046E-3</v>
      </c>
      <c r="Y169" s="111">
        <v>5.966767123553993E-3</v>
      </c>
    </row>
    <row r="170" spans="2:25" x14ac:dyDescent="0.25">
      <c r="M170" s="16" t="s">
        <v>14</v>
      </c>
      <c r="N170" s="110">
        <v>4.3892661595238845E-4</v>
      </c>
      <c r="O170" s="110">
        <v>5.6144659798077357E-4</v>
      </c>
      <c r="P170" s="110">
        <v>8.354634809414627E-3</v>
      </c>
      <c r="Q170" s="110">
        <v>1.6130075095257018E-2</v>
      </c>
      <c r="R170" s="110">
        <v>2.3911076939334041E-2</v>
      </c>
      <c r="S170" s="110">
        <v>3.1697877022237433E-2</v>
      </c>
      <c r="T170" s="110">
        <v>3.949071191564206E-2</v>
      </c>
      <c r="U170" s="110">
        <v>4.7652563499610237E-2</v>
      </c>
      <c r="V170" s="110">
        <v>5.5825153153322954E-2</v>
      </c>
      <c r="W170" s="110">
        <v>6.4008753131482937E-2</v>
      </c>
      <c r="X170" s="110">
        <v>7.2203635600701768E-2</v>
      </c>
      <c r="Y170" s="110">
        <v>8.041007260228196E-2</v>
      </c>
    </row>
    <row r="171" spans="2:25" x14ac:dyDescent="0.25">
      <c r="M171" s="16" t="s">
        <v>15</v>
      </c>
      <c r="N171" s="112">
        <v>4.3892661595238845E-4</v>
      </c>
      <c r="O171" s="112">
        <v>5.6144659798077357E-4</v>
      </c>
      <c r="P171" s="112">
        <v>1.6329695762670184E-3</v>
      </c>
      <c r="Q171" s="112">
        <v>2.676632209008936E-3</v>
      </c>
      <c r="R171" s="112">
        <v>3.7154487877402343E-3</v>
      </c>
      <c r="S171" s="112">
        <v>4.7493616545877335E-3</v>
      </c>
      <c r="T171" s="112">
        <v>5.7783139285430603E-3</v>
      </c>
      <c r="U171" s="112">
        <v>7.150657834188702E-3</v>
      </c>
      <c r="V171" s="112">
        <v>8.5172565996282125E-3</v>
      </c>
      <c r="W171" s="112">
        <v>9.8780381272731092E-3</v>
      </c>
      <c r="X171" s="112">
        <v>1.1232931089031463E-2</v>
      </c>
      <c r="Y171" s="112">
        <v>1.2581864926136197E-2</v>
      </c>
    </row>
    <row r="172" spans="2:25" x14ac:dyDescent="0.25">
      <c r="M172" s="42" t="s">
        <v>0</v>
      </c>
      <c r="N172" s="113">
        <v>0.99999999999999967</v>
      </c>
      <c r="O172" s="113">
        <v>0.99999999999999967</v>
      </c>
      <c r="P172" s="113">
        <v>1.0000000000000002</v>
      </c>
      <c r="Q172" s="113">
        <v>1</v>
      </c>
      <c r="R172" s="113">
        <v>1.0000000000000002</v>
      </c>
      <c r="S172" s="113">
        <v>1</v>
      </c>
      <c r="T172" s="113">
        <v>1</v>
      </c>
      <c r="U172" s="113">
        <v>1.0000000000000002</v>
      </c>
      <c r="V172" s="113">
        <v>1</v>
      </c>
      <c r="W172" s="113">
        <v>1</v>
      </c>
      <c r="X172" s="113">
        <v>0.99999999999999978</v>
      </c>
      <c r="Y172" s="113">
        <v>1.0000000000000002</v>
      </c>
    </row>
    <row r="173" spans="2:25" x14ac:dyDescent="0.25">
      <c r="M173" s="59"/>
      <c r="N173" s="59"/>
      <c r="O173" s="59"/>
      <c r="P173" s="59"/>
      <c r="Q173" s="59"/>
      <c r="R173" s="59"/>
      <c r="S173" s="59"/>
      <c r="T173" s="59"/>
      <c r="U173" s="59"/>
      <c r="V173" s="59"/>
      <c r="W173" s="59"/>
      <c r="X173" s="59"/>
      <c r="Y173" s="59"/>
    </row>
    <row r="174" spans="2:25" x14ac:dyDescent="0.25">
      <c r="M174" s="59"/>
      <c r="N174" s="59"/>
      <c r="O174" s="59"/>
      <c r="P174" s="59"/>
      <c r="Q174" s="59"/>
      <c r="R174" s="59"/>
      <c r="S174" s="59"/>
      <c r="T174" s="59"/>
      <c r="U174" s="59"/>
      <c r="V174" s="59"/>
      <c r="W174" s="59"/>
      <c r="X174" s="59"/>
      <c r="Y174" s="59"/>
    </row>
    <row r="175" spans="2:25" x14ac:dyDescent="0.25">
      <c r="B175" s="58" t="s">
        <v>175</v>
      </c>
      <c r="M175" s="59" t="s">
        <v>175</v>
      </c>
      <c r="N175" s="59"/>
      <c r="O175" s="59"/>
      <c r="P175" s="59"/>
      <c r="Q175" s="59"/>
      <c r="R175" s="59"/>
      <c r="S175" s="59"/>
      <c r="T175" s="59"/>
      <c r="U175" s="59"/>
      <c r="V175" s="59"/>
      <c r="W175" s="59"/>
      <c r="X175" s="59"/>
      <c r="Y175" s="59"/>
    </row>
    <row r="176" spans="2:25" x14ac:dyDescent="0.25">
      <c r="M176" s="62" t="s">
        <v>46</v>
      </c>
      <c r="N176" s="107">
        <v>2019</v>
      </c>
      <c r="O176" s="107">
        <v>2020</v>
      </c>
      <c r="P176" s="107">
        <v>2021</v>
      </c>
      <c r="Q176" s="107">
        <v>2022</v>
      </c>
      <c r="R176" s="107">
        <v>2023</v>
      </c>
      <c r="S176" s="107">
        <v>2024</v>
      </c>
      <c r="T176" s="107">
        <v>2025</v>
      </c>
      <c r="U176" s="107">
        <v>2026</v>
      </c>
      <c r="V176" s="107">
        <v>2027</v>
      </c>
      <c r="W176" s="107">
        <v>2028</v>
      </c>
      <c r="X176" s="107">
        <v>2029</v>
      </c>
      <c r="Y176" s="107">
        <v>2030</v>
      </c>
    </row>
    <row r="177" spans="13:25" x14ac:dyDescent="0.25">
      <c r="M177" s="15" t="s">
        <v>2</v>
      </c>
      <c r="N177" s="108">
        <v>0</v>
      </c>
      <c r="O177" s="108">
        <v>0</v>
      </c>
      <c r="P177" s="108">
        <v>0</v>
      </c>
      <c r="Q177" s="108">
        <v>0</v>
      </c>
      <c r="R177" s="108">
        <v>0</v>
      </c>
      <c r="S177" s="108">
        <v>0</v>
      </c>
      <c r="T177" s="108">
        <v>0</v>
      </c>
      <c r="U177" s="108">
        <v>0</v>
      </c>
      <c r="V177" s="108">
        <v>0</v>
      </c>
      <c r="W177" s="108">
        <v>0</v>
      </c>
      <c r="X177" s="108">
        <v>0</v>
      </c>
      <c r="Y177" s="108">
        <v>0</v>
      </c>
    </row>
    <row r="178" spans="13:25" x14ac:dyDescent="0.25">
      <c r="M178" s="16" t="s">
        <v>3</v>
      </c>
      <c r="N178" s="109">
        <v>0</v>
      </c>
      <c r="O178" s="109">
        <v>0</v>
      </c>
      <c r="P178" s="109">
        <v>0</v>
      </c>
      <c r="Q178" s="109">
        <v>0</v>
      </c>
      <c r="R178" s="109">
        <v>0</v>
      </c>
      <c r="S178" s="109">
        <v>0</v>
      </c>
      <c r="T178" s="109">
        <v>0</v>
      </c>
      <c r="U178" s="109">
        <v>0</v>
      </c>
      <c r="V178" s="109">
        <v>0</v>
      </c>
      <c r="W178" s="109">
        <v>0</v>
      </c>
      <c r="X178" s="109">
        <v>0</v>
      </c>
      <c r="Y178" s="109">
        <v>0</v>
      </c>
    </row>
    <row r="179" spans="13:25" x14ac:dyDescent="0.25">
      <c r="M179" s="16" t="s">
        <v>4</v>
      </c>
      <c r="N179" s="110">
        <v>0.23083935575900821</v>
      </c>
      <c r="O179" s="110">
        <v>0.23107233964450261</v>
      </c>
      <c r="P179" s="110">
        <v>0.2219786744162556</v>
      </c>
      <c r="Q179" s="110">
        <v>0.21310497597491315</v>
      </c>
      <c r="R179" s="110">
        <v>0.2041110413549812</v>
      </c>
      <c r="S179" s="110">
        <v>0.19499634889341638</v>
      </c>
      <c r="T179" s="110">
        <v>0.18576038477441636</v>
      </c>
      <c r="U179" s="110">
        <v>0.16159607216435132</v>
      </c>
      <c r="V179" s="110">
        <v>0.13715736271242168</v>
      </c>
      <c r="W179" s="110">
        <v>0.11244339474982716</v>
      </c>
      <c r="X179" s="110">
        <v>8.7453326279671867E-2</v>
      </c>
      <c r="Y179" s="110">
        <v>6.2186335194037004E-2</v>
      </c>
    </row>
    <row r="180" spans="13:25" x14ac:dyDescent="0.25">
      <c r="M180" s="16" t="s">
        <v>5</v>
      </c>
      <c r="N180" s="109">
        <v>0.4957632436408676</v>
      </c>
      <c r="O180" s="109">
        <v>0.45212380047708528</v>
      </c>
      <c r="P180" s="109">
        <v>0.38252814963860504</v>
      </c>
      <c r="Q180" s="109">
        <v>0.31298201474159687</v>
      </c>
      <c r="R180" s="109">
        <v>0.24389704514655092</v>
      </c>
      <c r="S180" s="109">
        <v>0.17527478069805852</v>
      </c>
      <c r="T180" s="109">
        <v>0.10711672903348798</v>
      </c>
      <c r="U180" s="109">
        <v>8.5454059951949032E-2</v>
      </c>
      <c r="V180" s="109">
        <v>6.3910490766010103E-2</v>
      </c>
      <c r="W180" s="109">
        <v>4.2486587079194671E-2</v>
      </c>
      <c r="X180" s="109">
        <v>2.1182906796581011E-2</v>
      </c>
      <c r="Y180" s="109">
        <v>0</v>
      </c>
    </row>
    <row r="181" spans="13:25" x14ac:dyDescent="0.25">
      <c r="M181" s="16" t="s">
        <v>6</v>
      </c>
      <c r="N181" s="109">
        <v>0</v>
      </c>
      <c r="O181" s="109">
        <v>0</v>
      </c>
      <c r="P181" s="109">
        <v>0</v>
      </c>
      <c r="Q181" s="109">
        <v>0</v>
      </c>
      <c r="R181" s="109">
        <v>0</v>
      </c>
      <c r="S181" s="109">
        <v>0</v>
      </c>
      <c r="T181" s="109">
        <v>0</v>
      </c>
      <c r="U181" s="109">
        <v>0</v>
      </c>
      <c r="V181" s="109">
        <v>0</v>
      </c>
      <c r="W181" s="109">
        <v>0</v>
      </c>
      <c r="X181" s="109">
        <v>0</v>
      </c>
      <c r="Y181" s="109">
        <v>0</v>
      </c>
    </row>
    <row r="182" spans="13:25" x14ac:dyDescent="0.25">
      <c r="M182" s="16" t="s">
        <v>7</v>
      </c>
      <c r="N182" s="109">
        <v>0.11728898523891493</v>
      </c>
      <c r="O182" s="109">
        <v>0.11762701914888468</v>
      </c>
      <c r="P182" s="109">
        <v>0.10774834852931214</v>
      </c>
      <c r="Q182" s="109">
        <v>9.82414166377482E-2</v>
      </c>
      <c r="R182" s="109">
        <v>8.8612887194315648E-2</v>
      </c>
      <c r="S182" s="109">
        <v>7.8862260735744608E-2</v>
      </c>
      <c r="T182" s="109">
        <v>6.8989045854947376E-2</v>
      </c>
      <c r="U182" s="109">
        <v>5.5522597004599092E-2</v>
      </c>
      <c r="V182" s="109">
        <v>4.1891079579423306E-2</v>
      </c>
      <c r="W182" s="109">
        <v>2.8093876279703299E-2</v>
      </c>
      <c r="X182" s="109">
        <v>1.4130381204884242E-2</v>
      </c>
      <c r="Y182" s="109">
        <v>0</v>
      </c>
    </row>
    <row r="183" spans="13:25" x14ac:dyDescent="0.25">
      <c r="M183" s="16" t="s">
        <v>8</v>
      </c>
      <c r="N183" s="109">
        <v>0</v>
      </c>
      <c r="O183" s="109">
        <v>0</v>
      </c>
      <c r="P183" s="109">
        <v>0</v>
      </c>
      <c r="Q183" s="109">
        <v>0</v>
      </c>
      <c r="R183" s="109">
        <v>0</v>
      </c>
      <c r="S183" s="109">
        <v>0</v>
      </c>
      <c r="T183" s="109">
        <v>0</v>
      </c>
      <c r="U183" s="109">
        <v>0</v>
      </c>
      <c r="V183" s="109">
        <v>0</v>
      </c>
      <c r="W183" s="109">
        <v>0</v>
      </c>
      <c r="X183" s="109">
        <v>0</v>
      </c>
      <c r="Y183" s="109">
        <v>0</v>
      </c>
    </row>
    <row r="184" spans="13:25" x14ac:dyDescent="0.25">
      <c r="M184" s="16" t="s">
        <v>9</v>
      </c>
      <c r="N184" s="109">
        <v>0</v>
      </c>
      <c r="O184" s="109">
        <v>0</v>
      </c>
      <c r="P184" s="109">
        <v>0</v>
      </c>
      <c r="Q184" s="109">
        <v>0</v>
      </c>
      <c r="R184" s="109">
        <v>0</v>
      </c>
      <c r="S184" s="109">
        <v>0</v>
      </c>
      <c r="T184" s="109">
        <v>0</v>
      </c>
      <c r="U184" s="109">
        <v>0</v>
      </c>
      <c r="V184" s="109">
        <v>0</v>
      </c>
      <c r="W184" s="109">
        <v>0</v>
      </c>
      <c r="X184" s="109">
        <v>0</v>
      </c>
      <c r="Y184" s="109">
        <v>0</v>
      </c>
    </row>
    <row r="185" spans="13:25" x14ac:dyDescent="0.25">
      <c r="M185" s="16" t="s">
        <v>10</v>
      </c>
      <c r="N185" s="109">
        <v>0.15610841536120917</v>
      </c>
      <c r="O185" s="109">
        <v>0.19917684072952743</v>
      </c>
      <c r="P185" s="109">
        <v>0.2617902312341695</v>
      </c>
      <c r="Q185" s="109">
        <v>0.32355984310006025</v>
      </c>
      <c r="R185" s="109">
        <v>0.38490670978703051</v>
      </c>
      <c r="S185" s="109">
        <v>0.44582946938725321</v>
      </c>
      <c r="T185" s="109">
        <v>0.50632678973081313</v>
      </c>
      <c r="U185" s="109">
        <v>0.52036767397745831</v>
      </c>
      <c r="V185" s="109">
        <v>0.5343285752260224</v>
      </c>
      <c r="W185" s="109">
        <v>0.54820909569851595</v>
      </c>
      <c r="X185" s="109">
        <v>0.56200884269156959</v>
      </c>
      <c r="Y185" s="109">
        <v>0.57572742866375759</v>
      </c>
    </row>
    <row r="186" spans="13:25" x14ac:dyDescent="0.25">
      <c r="M186" s="16" t="s">
        <v>11</v>
      </c>
      <c r="N186" s="109">
        <v>0</v>
      </c>
      <c r="O186" s="109">
        <v>0</v>
      </c>
      <c r="P186" s="109">
        <v>1.0101407674623012E-2</v>
      </c>
      <c r="Q186" s="109">
        <v>2.0325810338844449E-2</v>
      </c>
      <c r="R186" s="109">
        <v>3.0673691721109255E-2</v>
      </c>
      <c r="S186" s="109">
        <v>4.1145527340388482E-2</v>
      </c>
      <c r="T186" s="109">
        <v>5.1741784391210542E-2</v>
      </c>
      <c r="U186" s="109">
        <v>7.2064249145273263E-2</v>
      </c>
      <c r="V186" s="109">
        <v>9.2601882907709557E-2</v>
      </c>
      <c r="W186" s="109">
        <v>0.11335527319907483</v>
      </c>
      <c r="X186" s="109">
        <v>0.13432499174420268</v>
      </c>
      <c r="Y186" s="109">
        <v>0.15551159431566888</v>
      </c>
    </row>
    <row r="187" spans="13:25" x14ac:dyDescent="0.25">
      <c r="M187" s="16" t="s">
        <v>12</v>
      </c>
      <c r="N187" s="110">
        <v>0</v>
      </c>
      <c r="O187" s="110">
        <v>0</v>
      </c>
      <c r="P187" s="110">
        <v>1.0101407674623012E-2</v>
      </c>
      <c r="Q187" s="110">
        <v>2.0325810338844449E-2</v>
      </c>
      <c r="R187" s="110">
        <v>3.0673691721109255E-2</v>
      </c>
      <c r="S187" s="110">
        <v>4.1145527340388482E-2</v>
      </c>
      <c r="T187" s="109">
        <v>5.1741784391210542E-2</v>
      </c>
      <c r="U187" s="109">
        <v>6.9403246255748854E-2</v>
      </c>
      <c r="V187" s="109">
        <v>8.7273082457131904E-2</v>
      </c>
      <c r="W187" s="109">
        <v>0.1053520360488874</v>
      </c>
      <c r="X187" s="109">
        <v>0.12364083554273715</v>
      </c>
      <c r="Y187" s="109">
        <v>0.14214019472922751</v>
      </c>
    </row>
    <row r="188" spans="13:25" x14ac:dyDescent="0.25">
      <c r="M188" s="16" t="s">
        <v>13</v>
      </c>
      <c r="N188" s="111">
        <v>0</v>
      </c>
      <c r="O188" s="111">
        <v>0</v>
      </c>
      <c r="P188" s="111">
        <v>0</v>
      </c>
      <c r="Q188" s="111">
        <v>0</v>
      </c>
      <c r="R188" s="111">
        <v>0</v>
      </c>
      <c r="S188" s="111">
        <v>0</v>
      </c>
      <c r="T188" s="111">
        <v>0</v>
      </c>
      <c r="U188" s="111">
        <v>0</v>
      </c>
      <c r="V188" s="111">
        <v>0</v>
      </c>
      <c r="W188" s="111">
        <v>0</v>
      </c>
      <c r="X188" s="111">
        <v>0</v>
      </c>
      <c r="Y188" s="111">
        <v>0</v>
      </c>
    </row>
    <row r="189" spans="13:25" x14ac:dyDescent="0.25">
      <c r="M189" s="16" t="s">
        <v>14</v>
      </c>
      <c r="N189" s="110">
        <v>0</v>
      </c>
      <c r="O189" s="110">
        <v>0</v>
      </c>
      <c r="P189" s="110">
        <v>5.7517808324114364E-3</v>
      </c>
      <c r="Q189" s="110">
        <v>1.1460128867992823E-2</v>
      </c>
      <c r="R189" s="110">
        <v>1.7124933074903304E-2</v>
      </c>
      <c r="S189" s="110">
        <v>2.2746085604750343E-2</v>
      </c>
      <c r="T189" s="110">
        <v>2.8323481823913841E-2</v>
      </c>
      <c r="U189" s="110">
        <v>3.5592101500620282E-2</v>
      </c>
      <c r="V189" s="110">
        <v>4.2837526351281095E-2</v>
      </c>
      <c r="W189" s="110">
        <v>5.0059736944796679E-2</v>
      </c>
      <c r="X189" s="110">
        <v>5.7258715740353419E-2</v>
      </c>
      <c r="Y189" s="110">
        <v>6.4434447097308944E-2</v>
      </c>
    </row>
    <row r="190" spans="13:25" x14ac:dyDescent="0.25">
      <c r="M190" s="16" t="s">
        <v>15</v>
      </c>
      <c r="N190" s="112">
        <v>0</v>
      </c>
      <c r="O190" s="112">
        <v>0</v>
      </c>
      <c r="P190" s="112">
        <v>0</v>
      </c>
      <c r="Q190" s="112">
        <v>0</v>
      </c>
      <c r="R190" s="112">
        <v>0</v>
      </c>
      <c r="S190" s="112">
        <v>0</v>
      </c>
      <c r="T190" s="112">
        <v>0</v>
      </c>
      <c r="U190" s="112">
        <v>0</v>
      </c>
      <c r="V190" s="112">
        <v>0</v>
      </c>
      <c r="W190" s="112">
        <v>0</v>
      </c>
      <c r="X190" s="112">
        <v>0</v>
      </c>
      <c r="Y190" s="112">
        <v>0</v>
      </c>
    </row>
    <row r="191" spans="13:25" x14ac:dyDescent="0.25">
      <c r="M191" s="42" t="s">
        <v>0</v>
      </c>
      <c r="N191" s="113">
        <v>1</v>
      </c>
      <c r="O191" s="113">
        <v>1</v>
      </c>
      <c r="P191" s="113">
        <v>0.99999999999999978</v>
      </c>
      <c r="Q191" s="113">
        <v>1</v>
      </c>
      <c r="R191" s="113">
        <v>1</v>
      </c>
      <c r="S191" s="113">
        <v>1</v>
      </c>
      <c r="T191" s="113">
        <v>0.99999999999999989</v>
      </c>
      <c r="U191" s="113">
        <v>1.0000000000000002</v>
      </c>
      <c r="V191" s="113">
        <v>1</v>
      </c>
      <c r="W191" s="113">
        <v>1</v>
      </c>
      <c r="X191" s="113">
        <v>1</v>
      </c>
      <c r="Y191" s="113">
        <v>0.99999999999999989</v>
      </c>
    </row>
  </sheetData>
  <pageMargins left="0.75" right="0.75" top="1" bottom="1" header="0.5" footer="0.5"/>
  <pageSetup paperSize="9"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dimension ref="A1:CJ403"/>
  <sheetViews>
    <sheetView showGridLines="0" zoomScaleNormal="100" workbookViewId="0"/>
  </sheetViews>
  <sheetFormatPr defaultColWidth="11.140625" defaultRowHeight="15" x14ac:dyDescent="0.25"/>
  <cols>
    <col min="1" max="1" width="6.28515625" customWidth="1"/>
    <col min="2" max="2" width="14.85546875" customWidth="1"/>
    <col min="3" max="3" width="11.140625" customWidth="1"/>
    <col min="4" max="4" width="14" customWidth="1"/>
    <col min="5" max="5" width="13.28515625" customWidth="1"/>
    <col min="6" max="15" width="11.140625" customWidth="1"/>
    <col min="16" max="20" width="11.140625" style="58" customWidth="1"/>
    <col min="21" max="51" width="11.140625" customWidth="1"/>
    <col min="54" max="54" width="12.42578125" bestFit="1" customWidth="1"/>
    <col min="80" max="84" width="11.140625" style="58"/>
    <col min="87" max="87" width="13.7109375" bestFit="1" customWidth="1"/>
  </cols>
  <sheetData>
    <row r="1" spans="2:88" ht="31.5" x14ac:dyDescent="0.25">
      <c r="B1" s="46" t="s">
        <v>310</v>
      </c>
    </row>
    <row r="2" spans="2:88" x14ac:dyDescent="0.25">
      <c r="B2" s="49" t="s">
        <v>108</v>
      </c>
      <c r="C2" s="49" t="s">
        <v>76</v>
      </c>
      <c r="D2" s="49" t="s">
        <v>114</v>
      </c>
      <c r="E2" s="49" t="s">
        <v>115</v>
      </c>
      <c r="F2" s="90" t="s">
        <v>362</v>
      </c>
      <c r="J2" s="58"/>
      <c r="K2" s="58"/>
      <c r="L2" s="58"/>
      <c r="M2" s="58"/>
      <c r="N2" s="58"/>
      <c r="O2" s="58"/>
      <c r="AA2" s="58"/>
      <c r="AB2" s="58"/>
      <c r="AC2" s="58"/>
      <c r="AD2" s="58"/>
      <c r="AE2" s="58"/>
      <c r="AF2" s="58"/>
      <c r="AG2" s="58"/>
      <c r="AH2" s="58"/>
      <c r="AI2" s="58"/>
      <c r="AJ2" s="58"/>
      <c r="AK2" s="58"/>
      <c r="AL2" s="58"/>
    </row>
    <row r="4" spans="2:88" x14ac:dyDescent="0.25">
      <c r="B4" t="s">
        <v>111</v>
      </c>
      <c r="M4" t="s">
        <v>110</v>
      </c>
      <c r="Y4" t="s">
        <v>21</v>
      </c>
      <c r="AM4" t="s">
        <v>147</v>
      </c>
      <c r="BH4" s="58"/>
      <c r="BI4" s="58"/>
      <c r="BJ4" s="58"/>
      <c r="BK4" s="58"/>
      <c r="BL4" s="58"/>
      <c r="BM4" s="58"/>
      <c r="BN4" s="58"/>
    </row>
    <row r="5" spans="2:88" ht="15.75" x14ac:dyDescent="0.25">
      <c r="Y5" s="65"/>
      <c r="Z5" s="66" t="s">
        <v>2</v>
      </c>
      <c r="AA5" s="66" t="s">
        <v>3</v>
      </c>
      <c r="AB5" s="66" t="s">
        <v>4</v>
      </c>
      <c r="AC5" s="66" t="s">
        <v>5</v>
      </c>
      <c r="AD5" s="66" t="s">
        <v>6</v>
      </c>
      <c r="AE5" s="66" t="s">
        <v>7</v>
      </c>
      <c r="AF5" s="66" t="s">
        <v>8</v>
      </c>
      <c r="AG5" s="66" t="s">
        <v>9</v>
      </c>
      <c r="AH5" s="66" t="s">
        <v>18</v>
      </c>
      <c r="AI5" s="66" t="s">
        <v>19</v>
      </c>
      <c r="AJ5" s="66" t="s">
        <v>20</v>
      </c>
      <c r="AK5" s="66" t="s">
        <v>0</v>
      </c>
      <c r="AM5" s="65"/>
      <c r="AN5" s="66" t="s">
        <v>2</v>
      </c>
      <c r="AO5" s="66" t="s">
        <v>3</v>
      </c>
      <c r="AP5" s="66" t="s">
        <v>4</v>
      </c>
      <c r="AQ5" s="66" t="s">
        <v>5</v>
      </c>
      <c r="AR5" s="66" t="s">
        <v>6</v>
      </c>
      <c r="AS5" s="66" t="s">
        <v>7</v>
      </c>
      <c r="AT5" s="66" t="s">
        <v>8</v>
      </c>
      <c r="AU5" s="66" t="s">
        <v>9</v>
      </c>
      <c r="AV5" s="66" t="s">
        <v>18</v>
      </c>
      <c r="AW5" s="66" t="s">
        <v>19</v>
      </c>
      <c r="AX5" s="66" t="s">
        <v>20</v>
      </c>
      <c r="AY5" s="67" t="s">
        <v>0</v>
      </c>
      <c r="BB5" s="58" t="s">
        <v>358</v>
      </c>
      <c r="BK5" s="58" t="s">
        <v>359</v>
      </c>
      <c r="BL5" s="58"/>
      <c r="BM5" s="58"/>
      <c r="BN5" s="58"/>
      <c r="BO5" s="58"/>
      <c r="BP5" s="58"/>
      <c r="BT5" s="58" t="s">
        <v>360</v>
      </c>
      <c r="BU5" s="58"/>
      <c r="BV5" s="58"/>
      <c r="BW5" s="58"/>
      <c r="BX5" s="58"/>
      <c r="BY5" s="58"/>
      <c r="BZ5" s="58"/>
      <c r="CA5" s="58"/>
      <c r="CG5" s="58"/>
      <c r="CH5" s="58"/>
      <c r="CI5" s="58"/>
      <c r="CJ5" s="58"/>
    </row>
    <row r="6" spans="2:88" x14ac:dyDescent="0.25">
      <c r="Y6" s="3">
        <v>2019</v>
      </c>
      <c r="Z6" s="4">
        <v>4475395.1048618481</v>
      </c>
      <c r="AA6" s="4">
        <v>190182.52645204938</v>
      </c>
      <c r="AB6" s="4">
        <v>16932015.728391156</v>
      </c>
      <c r="AC6" s="4">
        <v>4501148.6480854163</v>
      </c>
      <c r="AD6" s="4">
        <v>22262308.310087107</v>
      </c>
      <c r="AE6" s="4">
        <v>1519399.3002608477</v>
      </c>
      <c r="AF6" s="4">
        <v>3245487.5228382656</v>
      </c>
      <c r="AG6" s="4">
        <v>0</v>
      </c>
      <c r="AH6" s="4">
        <v>417925.46658088209</v>
      </c>
      <c r="AI6" s="4">
        <v>36825.356791059276</v>
      </c>
      <c r="AJ6" s="4">
        <v>1018298.0644318333</v>
      </c>
      <c r="AK6" s="7">
        <v>54598986.02878046</v>
      </c>
      <c r="AM6" s="3">
        <v>2019</v>
      </c>
      <c r="AN6" s="40">
        <v>8.1004651397999456</v>
      </c>
      <c r="AO6" s="40">
        <v>1.4644054536807801E-2</v>
      </c>
      <c r="AP6" s="40">
        <v>24.212782491599349</v>
      </c>
      <c r="AQ6" s="40">
        <v>17.653504997791003</v>
      </c>
      <c r="AR6" s="40">
        <v>46.483699751461877</v>
      </c>
      <c r="AS6" s="40">
        <v>2.6954143586627435</v>
      </c>
      <c r="AT6" s="40">
        <v>2.1907040779158291</v>
      </c>
      <c r="AU6" s="40">
        <v>0</v>
      </c>
      <c r="AV6" s="40">
        <v>0.62688819987132305</v>
      </c>
      <c r="AW6" s="40">
        <v>1.8412678395529639E-2</v>
      </c>
      <c r="AX6" s="40">
        <v>4.0731922577273332E-3</v>
      </c>
      <c r="AY6" s="38">
        <v>102.00058894229214</v>
      </c>
      <c r="BB6" s="17"/>
      <c r="BC6" s="95" t="s">
        <v>93</v>
      </c>
      <c r="BD6" s="95" t="s">
        <v>92</v>
      </c>
      <c r="BE6" s="95" t="s">
        <v>91</v>
      </c>
      <c r="BF6" s="95" t="s">
        <v>90</v>
      </c>
      <c r="BG6" s="95" t="s">
        <v>0</v>
      </c>
      <c r="BH6" s="58"/>
      <c r="BK6" s="17"/>
      <c r="BL6" s="95" t="s">
        <v>93</v>
      </c>
      <c r="BM6" s="95" t="s">
        <v>92</v>
      </c>
      <c r="BN6" s="95" t="s">
        <v>91</v>
      </c>
      <c r="BO6" s="95" t="s">
        <v>90</v>
      </c>
      <c r="BP6" s="95" t="s">
        <v>0</v>
      </c>
      <c r="BT6" s="17"/>
      <c r="BU6" s="93" t="s">
        <v>2</v>
      </c>
      <c r="BV6" s="93" t="s">
        <v>3</v>
      </c>
      <c r="BW6" s="95" t="s">
        <v>4</v>
      </c>
      <c r="BX6" s="95" t="s">
        <v>5</v>
      </c>
      <c r="BY6" s="93" t="s">
        <v>6</v>
      </c>
      <c r="BZ6" s="93" t="s">
        <v>7</v>
      </c>
      <c r="CA6" s="93" t="s">
        <v>8</v>
      </c>
      <c r="CB6" s="93" t="s">
        <v>9</v>
      </c>
      <c r="CC6" s="93" t="s">
        <v>18</v>
      </c>
      <c r="CD6" s="93" t="s">
        <v>19</v>
      </c>
      <c r="CE6" s="93" t="s">
        <v>20</v>
      </c>
      <c r="CF6" s="93" t="s">
        <v>0</v>
      </c>
      <c r="CG6" s="58"/>
      <c r="CH6" s="58"/>
      <c r="CI6" s="58"/>
      <c r="CJ6" s="58"/>
    </row>
    <row r="7" spans="2:88" x14ac:dyDescent="0.25">
      <c r="Y7" s="1">
        <v>2020</v>
      </c>
      <c r="Z7" s="4">
        <v>3504814.297843812</v>
      </c>
      <c r="AA7" s="4">
        <v>182234.3686419666</v>
      </c>
      <c r="AB7" s="4">
        <v>16809943.633967023</v>
      </c>
      <c r="AC7" s="4">
        <v>4438410.4823262552</v>
      </c>
      <c r="AD7" s="4">
        <v>22555371.770542223</v>
      </c>
      <c r="AE7" s="4">
        <v>1539397.3063872124</v>
      </c>
      <c r="AF7" s="4">
        <v>4272033.7030026251</v>
      </c>
      <c r="AG7" s="4">
        <v>0</v>
      </c>
      <c r="AH7" s="4">
        <v>407940.99135594873</v>
      </c>
      <c r="AI7" s="4">
        <v>57089.062314221053</v>
      </c>
      <c r="AJ7" s="4">
        <v>1147414.0995568091</v>
      </c>
      <c r="AK7" s="7">
        <v>54914649.715938091</v>
      </c>
      <c r="AM7" s="1">
        <v>2020</v>
      </c>
      <c r="AN7" s="40">
        <v>6.3437138790972991</v>
      </c>
      <c r="AO7" s="40">
        <v>1.4032046385431429E-2</v>
      </c>
      <c r="AP7" s="40">
        <v>24.038219396572842</v>
      </c>
      <c r="AQ7" s="40">
        <v>17.407445911683574</v>
      </c>
      <c r="AR7" s="40">
        <v>47.095616256892157</v>
      </c>
      <c r="AS7" s="40">
        <v>2.7308908215309144</v>
      </c>
      <c r="AT7" s="40">
        <v>2.8836227495267721</v>
      </c>
      <c r="AU7" s="40">
        <v>0</v>
      </c>
      <c r="AV7" s="40">
        <v>0.61191148703392306</v>
      </c>
      <c r="AW7" s="40">
        <v>2.8544531157110531E-2</v>
      </c>
      <c r="AX7" s="40">
        <v>4.5896563982272369E-3</v>
      </c>
      <c r="AY7" s="38">
        <v>101.15858673627825</v>
      </c>
      <c r="BB7" s="17" t="s">
        <v>55</v>
      </c>
      <c r="BC7" s="91">
        <v>1671.5189683501449</v>
      </c>
      <c r="BD7" s="91">
        <v>7084.8696188623526</v>
      </c>
      <c r="BE7" s="91">
        <v>33190.68874179315</v>
      </c>
      <c r="BF7" s="91">
        <v>11013.989347334011</v>
      </c>
      <c r="BG7" s="91">
        <v>52961.066676339658</v>
      </c>
      <c r="BH7" s="58"/>
      <c r="BK7" s="17" t="s">
        <v>55</v>
      </c>
      <c r="BL7" s="92">
        <v>2.390272124740707</v>
      </c>
      <c r="BM7" s="92">
        <v>21.685925096338249</v>
      </c>
      <c r="BN7" s="92">
        <v>61.823353943936141</v>
      </c>
      <c r="BO7" s="92">
        <v>15.986011724304424</v>
      </c>
      <c r="BP7" s="92">
        <v>101.88556288931952</v>
      </c>
      <c r="BT7" s="17" t="s">
        <v>55</v>
      </c>
      <c r="BU7" s="91">
        <v>5588890.0504767615</v>
      </c>
      <c r="BV7" s="91">
        <v>198570.12995863659</v>
      </c>
      <c r="BW7" s="91">
        <v>16813806.610740341</v>
      </c>
      <c r="BX7" s="91">
        <v>4561540.3950946126</v>
      </c>
      <c r="BY7" s="91">
        <v>21523638.757839184</v>
      </c>
      <c r="BZ7" s="91">
        <v>1493581.9077835686</v>
      </c>
      <c r="CA7" s="91">
        <v>2327389.9608503915</v>
      </c>
      <c r="CB7" s="91">
        <v>0</v>
      </c>
      <c r="CC7" s="91">
        <v>431492.42888163181</v>
      </c>
      <c r="CD7" s="91">
        <v>22156.434714533902</v>
      </c>
      <c r="CE7" s="91">
        <v>901371.63468741532</v>
      </c>
      <c r="CF7" s="91">
        <v>53862438.311027065</v>
      </c>
      <c r="CG7" s="58"/>
      <c r="CH7" s="58"/>
      <c r="CI7" s="58"/>
      <c r="CJ7" s="58"/>
    </row>
    <row r="8" spans="2:88" x14ac:dyDescent="0.25">
      <c r="Y8" s="3">
        <v>2021</v>
      </c>
      <c r="Z8" s="4">
        <v>2687445.1765145836</v>
      </c>
      <c r="AA8" s="4">
        <v>174570.33233886625</v>
      </c>
      <c r="AB8" s="4">
        <v>16761884.969886621</v>
      </c>
      <c r="AC8" s="4">
        <v>4274148.4208447784</v>
      </c>
      <c r="AD8" s="4">
        <v>22619313.89623398</v>
      </c>
      <c r="AE8" s="4">
        <v>1539987.5359247159</v>
      </c>
      <c r="AF8" s="4">
        <v>5437765.8165411334</v>
      </c>
      <c r="AG8" s="4">
        <v>0</v>
      </c>
      <c r="AH8" s="4">
        <v>438591.56702072953</v>
      </c>
      <c r="AI8" s="4">
        <v>135501.49575599114</v>
      </c>
      <c r="AJ8" s="4">
        <v>1430807.0039878387</v>
      </c>
      <c r="AK8" s="7">
        <v>55500016.215049237</v>
      </c>
      <c r="AM8" s="3">
        <v>2021</v>
      </c>
      <c r="AN8" s="40">
        <v>4.864275769491397</v>
      </c>
      <c r="AO8" s="40">
        <v>1.3441915590092703E-2</v>
      </c>
      <c r="AP8" s="40">
        <v>23.969495506937868</v>
      </c>
      <c r="AQ8" s="40">
        <v>16.76321010655322</v>
      </c>
      <c r="AR8" s="40">
        <v>47.229127415336549</v>
      </c>
      <c r="AS8" s="40">
        <v>2.731937888730446</v>
      </c>
      <c r="AT8" s="40">
        <v>3.6704919261652651</v>
      </c>
      <c r="AU8" s="40">
        <v>0</v>
      </c>
      <c r="AV8" s="40">
        <v>0.65788735053109426</v>
      </c>
      <c r="AW8" s="40">
        <v>6.7750747877995551E-2</v>
      </c>
      <c r="AX8" s="40">
        <v>5.7232280159513552E-3</v>
      </c>
      <c r="AY8" s="38">
        <v>99.97334185522989</v>
      </c>
      <c r="BB8" s="58" t="s">
        <v>358</v>
      </c>
      <c r="BH8" s="58"/>
      <c r="BK8" s="58" t="s">
        <v>359</v>
      </c>
      <c r="BT8" s="58" t="s">
        <v>360</v>
      </c>
      <c r="CG8" s="58"/>
      <c r="CH8" s="58"/>
      <c r="CI8" s="58"/>
      <c r="CJ8" s="58"/>
    </row>
    <row r="9" spans="2:88" x14ac:dyDescent="0.25">
      <c r="Y9" s="1">
        <v>2022</v>
      </c>
      <c r="Z9" s="4">
        <v>2015459.3995495266</v>
      </c>
      <c r="AA9" s="4">
        <v>166891.01887989289</v>
      </c>
      <c r="AB9" s="4">
        <v>16579221.233649541</v>
      </c>
      <c r="AC9" s="4">
        <v>4085976.8372990591</v>
      </c>
      <c r="AD9" s="4">
        <v>22422305.859468259</v>
      </c>
      <c r="AE9" s="4">
        <v>1524043.0841651314</v>
      </c>
      <c r="AF9" s="4">
        <v>6686964.4657526175</v>
      </c>
      <c r="AG9" s="4">
        <v>0</v>
      </c>
      <c r="AH9" s="4">
        <v>491748.88926971937</v>
      </c>
      <c r="AI9" s="4">
        <v>259832.49288935922</v>
      </c>
      <c r="AJ9" s="4">
        <v>1821252.620601363</v>
      </c>
      <c r="AK9" s="7">
        <v>56053695.901524469</v>
      </c>
      <c r="AM9" s="1">
        <v>2022</v>
      </c>
      <c r="AN9" s="40">
        <v>3.6479815131846429</v>
      </c>
      <c r="AO9" s="40">
        <v>1.2850608453751753E-2</v>
      </c>
      <c r="AP9" s="40">
        <v>23.708286364118841</v>
      </c>
      <c r="AQ9" s="40">
        <v>16.025201155886908</v>
      </c>
      <c r="AR9" s="40">
        <v>46.817774634569723</v>
      </c>
      <c r="AS9" s="40">
        <v>2.7036524313089432</v>
      </c>
      <c r="AT9" s="40">
        <v>4.5137010143830176</v>
      </c>
      <c r="AU9" s="40">
        <v>0</v>
      </c>
      <c r="AV9" s="40">
        <v>0.73762333390457901</v>
      </c>
      <c r="AW9" s="40">
        <v>0.12991624644467961</v>
      </c>
      <c r="AX9" s="40">
        <v>7.2850104824054539E-3</v>
      </c>
      <c r="AY9" s="38">
        <v>98.304272312737496</v>
      </c>
      <c r="CG9" s="58"/>
      <c r="CH9" s="58"/>
      <c r="CI9" s="58"/>
      <c r="CJ9" s="58"/>
    </row>
    <row r="10" spans="2:88" x14ac:dyDescent="0.25">
      <c r="Y10" s="3">
        <v>2023</v>
      </c>
      <c r="Z10" s="4">
        <v>1478671.4971550605</v>
      </c>
      <c r="AA10" s="4">
        <v>158905.33013065299</v>
      </c>
      <c r="AB10" s="4">
        <v>16261489.290512927</v>
      </c>
      <c r="AC10" s="4">
        <v>3874619.9620992956</v>
      </c>
      <c r="AD10" s="4">
        <v>21990630.891344458</v>
      </c>
      <c r="AE10" s="4">
        <v>1493994.2488651224</v>
      </c>
      <c r="AF10" s="4">
        <v>8016737.2827086616</v>
      </c>
      <c r="AG10" s="4">
        <v>0</v>
      </c>
      <c r="AH10" s="4">
        <v>565398.47820058651</v>
      </c>
      <c r="AI10" s="4">
        <v>431331.34842768544</v>
      </c>
      <c r="AJ10" s="4">
        <v>2320240.0483945911</v>
      </c>
      <c r="AK10" s="7">
        <v>56592018.377839044</v>
      </c>
      <c r="AM10" s="3">
        <v>2023</v>
      </c>
      <c r="AN10" s="40">
        <v>2.676395409850659</v>
      </c>
      <c r="AO10" s="40">
        <v>1.223571042006028E-2</v>
      </c>
      <c r="AP10" s="40">
        <v>23.253929685433484</v>
      </c>
      <c r="AQ10" s="40">
        <v>15.196259491353437</v>
      </c>
      <c r="AR10" s="40">
        <v>45.916437301127232</v>
      </c>
      <c r="AS10" s="40">
        <v>2.6503457974867271</v>
      </c>
      <c r="AT10" s="40">
        <v>5.4112976658283465</v>
      </c>
      <c r="AU10" s="40">
        <v>0</v>
      </c>
      <c r="AV10" s="40">
        <v>0.84809771730087991</v>
      </c>
      <c r="AW10" s="40">
        <v>0.21566567421384272</v>
      </c>
      <c r="AX10" s="40">
        <v>9.2809601935783647E-3</v>
      </c>
      <c r="AY10" s="38">
        <v>96.189945413208235</v>
      </c>
      <c r="BA10" s="58"/>
      <c r="CG10" s="58"/>
      <c r="CH10" s="58"/>
      <c r="CI10" s="58"/>
      <c r="CJ10" s="58"/>
    </row>
    <row r="11" spans="2:88" x14ac:dyDescent="0.25">
      <c r="Y11" s="3">
        <v>2024</v>
      </c>
      <c r="Z11" s="4">
        <v>1087935.3453045525</v>
      </c>
      <c r="AA11" s="4">
        <v>150484.01697265494</v>
      </c>
      <c r="AB11" s="4">
        <v>15811041.344842894</v>
      </c>
      <c r="AC11" s="4">
        <v>3613848.8134683147</v>
      </c>
      <c r="AD11" s="4">
        <v>21360523.689002197</v>
      </c>
      <c r="AE11" s="4">
        <v>1451666.7732166448</v>
      </c>
      <c r="AF11" s="4">
        <v>9417289.1849379931</v>
      </c>
      <c r="AG11" s="4">
        <v>0</v>
      </c>
      <c r="AH11" s="4">
        <v>657235.69689368468</v>
      </c>
      <c r="AI11" s="4">
        <v>651299.29535146221</v>
      </c>
      <c r="AJ11" s="4">
        <v>2929291.455393062</v>
      </c>
      <c r="AK11" s="7">
        <v>57130615.615383469</v>
      </c>
      <c r="AM11" s="3">
        <v>2024</v>
      </c>
      <c r="AN11" s="40">
        <v>1.96916297500124</v>
      </c>
      <c r="AO11" s="40">
        <v>1.1587269306894431E-2</v>
      </c>
      <c r="AP11" s="40">
        <v>22.609789123125339</v>
      </c>
      <c r="AQ11" s="40">
        <v>14.173515046422729</v>
      </c>
      <c r="AR11" s="40">
        <v>44.600773462636589</v>
      </c>
      <c r="AS11" s="40">
        <v>2.575256855686328</v>
      </c>
      <c r="AT11" s="40">
        <v>6.3566701998331459</v>
      </c>
      <c r="AU11" s="40">
        <v>0</v>
      </c>
      <c r="AV11" s="40">
        <v>0.98585354534052705</v>
      </c>
      <c r="AW11" s="40">
        <v>0.32564964767573112</v>
      </c>
      <c r="AX11" s="40">
        <v>1.1717165821572248E-2</v>
      </c>
      <c r="AY11" s="38">
        <v>93.619975290850093</v>
      </c>
      <c r="BA11" s="58"/>
      <c r="CG11" s="58"/>
      <c r="CH11" s="58"/>
    </row>
    <row r="12" spans="2:88" x14ac:dyDescent="0.25">
      <c r="Y12" s="3">
        <v>2025</v>
      </c>
      <c r="Z12" s="4">
        <v>796667.84351205209</v>
      </c>
      <c r="AA12" s="4">
        <v>141733.16975552775</v>
      </c>
      <c r="AB12" s="4">
        <v>15245202.323789505</v>
      </c>
      <c r="AC12" s="4">
        <v>3330719.8240503487</v>
      </c>
      <c r="AD12" s="4">
        <v>20569691.734550506</v>
      </c>
      <c r="AE12" s="4">
        <v>1397213.6435986327</v>
      </c>
      <c r="AF12" s="4">
        <v>10876283.723300615</v>
      </c>
      <c r="AG12" s="4">
        <v>0</v>
      </c>
      <c r="AH12" s="4">
        <v>767426.98260270897</v>
      </c>
      <c r="AI12" s="4">
        <v>921055.27543462242</v>
      </c>
      <c r="AJ12" s="4">
        <v>3650503.6386747155</v>
      </c>
      <c r="AK12" s="7">
        <v>57696498.159269229</v>
      </c>
      <c r="AM12" s="3">
        <v>2025</v>
      </c>
      <c r="AN12" s="40">
        <v>1.4419687967568142</v>
      </c>
      <c r="AO12" s="40">
        <v>1.0913454071175636E-2</v>
      </c>
      <c r="AP12" s="40">
        <v>21.800639323018991</v>
      </c>
      <c r="AQ12" s="40">
        <v>13.063083149925468</v>
      </c>
      <c r="AR12" s="40">
        <v>42.949516341741457</v>
      </c>
      <c r="AS12" s="40">
        <v>2.4786570037439741</v>
      </c>
      <c r="AT12" s="40">
        <v>7.3414915132279157</v>
      </c>
      <c r="AU12" s="40">
        <v>0</v>
      </c>
      <c r="AV12" s="40">
        <v>1.1511404739040634</v>
      </c>
      <c r="AW12" s="40">
        <v>0.46052763771731126</v>
      </c>
      <c r="AX12" s="40">
        <v>1.460201455469886E-2</v>
      </c>
      <c r="AY12" s="38">
        <v>90.712539708661879</v>
      </c>
      <c r="BA12" s="58"/>
    </row>
    <row r="13" spans="2:88" x14ac:dyDescent="0.25">
      <c r="Y13" s="1">
        <v>2026</v>
      </c>
      <c r="Z13" s="4">
        <v>584672.19863135868</v>
      </c>
      <c r="AA13" s="4">
        <v>132884.49013231683</v>
      </c>
      <c r="AB13" s="4">
        <v>14491220.304585537</v>
      </c>
      <c r="AC13" s="4">
        <v>3112897.4308093479</v>
      </c>
      <c r="AD13" s="4">
        <v>19676306.536078047</v>
      </c>
      <c r="AE13" s="4">
        <v>1336580.4773107746</v>
      </c>
      <c r="AF13" s="4">
        <v>12343392.896543613</v>
      </c>
      <c r="AG13" s="4">
        <v>0</v>
      </c>
      <c r="AH13" s="4">
        <v>886727.09582751431</v>
      </c>
      <c r="AI13" s="4">
        <v>1252738.5188539391</v>
      </c>
      <c r="AJ13" s="4">
        <v>4460567.1549466699</v>
      </c>
      <c r="AK13" s="7">
        <v>58277987.103719115</v>
      </c>
      <c r="AM13" s="1">
        <v>2026</v>
      </c>
      <c r="AN13" s="40">
        <v>1.0582566795227593</v>
      </c>
      <c r="AO13" s="40">
        <v>1.0232105740188395E-2</v>
      </c>
      <c r="AP13" s="40">
        <v>20.722445035557321</v>
      </c>
      <c r="AQ13" s="40">
        <v>12.208783723634262</v>
      </c>
      <c r="AR13" s="40">
        <v>41.084128047330964</v>
      </c>
      <c r="AS13" s="40">
        <v>2.3710937667493144</v>
      </c>
      <c r="AT13" s="40">
        <v>8.3317902051669375</v>
      </c>
      <c r="AU13" s="40">
        <v>0</v>
      </c>
      <c r="AV13" s="40">
        <v>1.3300906437412714</v>
      </c>
      <c r="AW13" s="40">
        <v>0.62636925942696953</v>
      </c>
      <c r="AX13" s="40">
        <v>1.7842268619786682E-2</v>
      </c>
      <c r="AY13" s="38">
        <v>87.76103173548978</v>
      </c>
      <c r="BA13" s="58"/>
      <c r="CG13" s="58"/>
      <c r="CH13" s="58"/>
      <c r="CI13" s="58"/>
      <c r="CJ13" s="58"/>
    </row>
    <row r="14" spans="2:88" x14ac:dyDescent="0.25">
      <c r="Y14" s="3">
        <v>2027</v>
      </c>
      <c r="Z14" s="4">
        <v>434215.06554783601</v>
      </c>
      <c r="AA14" s="4">
        <v>124143.22537953143</v>
      </c>
      <c r="AB14" s="4">
        <v>13682690.580509298</v>
      </c>
      <c r="AC14" s="4">
        <v>2881758.3014415456</v>
      </c>
      <c r="AD14" s="4">
        <v>18700244.727776926</v>
      </c>
      <c r="AE14" s="4">
        <v>1267843.4846999319</v>
      </c>
      <c r="AF14" s="4">
        <v>13804643.14463027</v>
      </c>
      <c r="AG14" s="4">
        <v>0</v>
      </c>
      <c r="AH14" s="4">
        <v>1023064.2187555922</v>
      </c>
      <c r="AI14" s="4">
        <v>1641799.1686143363</v>
      </c>
      <c r="AJ14" s="4">
        <v>5328421.5442766203</v>
      </c>
      <c r="AK14" s="7">
        <v>58888823.461631894</v>
      </c>
      <c r="AM14" s="3">
        <v>2027</v>
      </c>
      <c r="AN14" s="40">
        <v>0.78592926864158319</v>
      </c>
      <c r="AO14" s="40">
        <v>9.55902835422392E-3</v>
      </c>
      <c r="AP14" s="40">
        <v>19.566247530128294</v>
      </c>
      <c r="AQ14" s="40">
        <v>11.302256058253743</v>
      </c>
      <c r="AR14" s="40">
        <v>39.046110991598219</v>
      </c>
      <c r="AS14" s="40">
        <v>2.2491543418576789</v>
      </c>
      <c r="AT14" s="40">
        <v>9.3181341226254322</v>
      </c>
      <c r="AU14" s="40">
        <v>0</v>
      </c>
      <c r="AV14" s="40">
        <v>1.5345963281333885</v>
      </c>
      <c r="AW14" s="40">
        <v>0.82089958430716803</v>
      </c>
      <c r="AX14" s="40">
        <v>2.1313686177106481E-2</v>
      </c>
      <c r="AY14" s="38">
        <v>84.654200940076848</v>
      </c>
      <c r="BA14" s="58"/>
    </row>
    <row r="15" spans="2:88" x14ac:dyDescent="0.25">
      <c r="Y15" s="1">
        <v>2028</v>
      </c>
      <c r="Z15" s="4">
        <v>336155.61931084364</v>
      </c>
      <c r="AA15" s="4">
        <v>115545.58089878778</v>
      </c>
      <c r="AB15" s="4">
        <v>12820411.68227613</v>
      </c>
      <c r="AC15" s="4">
        <v>2638305.1557351835</v>
      </c>
      <c r="AD15" s="4">
        <v>17657414.292454511</v>
      </c>
      <c r="AE15" s="4">
        <v>1188792.6202548658</v>
      </c>
      <c r="AF15" s="4">
        <v>15248493.387113504</v>
      </c>
      <c r="AG15" s="4">
        <v>0</v>
      </c>
      <c r="AH15" s="4">
        <v>1176258.5561569587</v>
      </c>
      <c r="AI15" s="4">
        <v>2089062.6001549922</v>
      </c>
      <c r="AJ15" s="4">
        <v>6253307.8564742468</v>
      </c>
      <c r="AK15" s="7">
        <v>59523747.350830026</v>
      </c>
      <c r="AM15" s="1">
        <v>2028</v>
      </c>
      <c r="AN15" s="40">
        <v>0.60844167095262691</v>
      </c>
      <c r="AO15" s="40">
        <v>8.8970097292066595E-3</v>
      </c>
      <c r="AP15" s="40">
        <v>18.333188705654862</v>
      </c>
      <c r="AQ15" s="40">
        <v>10.34743282079339</v>
      </c>
      <c r="AR15" s="40">
        <v>36.868681042645015</v>
      </c>
      <c r="AS15" s="40">
        <v>2.1089181083321322</v>
      </c>
      <c r="AT15" s="40">
        <v>10.292733036301614</v>
      </c>
      <c r="AU15" s="40">
        <v>0</v>
      </c>
      <c r="AV15" s="40">
        <v>1.7643878342354382</v>
      </c>
      <c r="AW15" s="40">
        <v>1.0445313000774961</v>
      </c>
      <c r="AX15" s="40">
        <v>2.5013231425896988E-2</v>
      </c>
      <c r="AY15" s="38">
        <v>81.402224760147675</v>
      </c>
      <c r="BA15" s="58"/>
    </row>
    <row r="16" spans="2:88" x14ac:dyDescent="0.25">
      <c r="Y16" s="3">
        <v>2029</v>
      </c>
      <c r="Z16" s="4">
        <v>274738.01669142721</v>
      </c>
      <c r="AA16" s="4">
        <v>106944.3543299653</v>
      </c>
      <c r="AB16" s="4">
        <v>11905376.650520314</v>
      </c>
      <c r="AC16" s="4">
        <v>2383979.7470279397</v>
      </c>
      <c r="AD16" s="4">
        <v>16562431.272219999</v>
      </c>
      <c r="AE16" s="4">
        <v>1097798.1593741584</v>
      </c>
      <c r="AF16" s="4">
        <v>16669080.401898561</v>
      </c>
      <c r="AG16" s="4">
        <v>0</v>
      </c>
      <c r="AH16" s="4">
        <v>1346010.3372403185</v>
      </c>
      <c r="AI16" s="4">
        <v>2595304.4694806337</v>
      </c>
      <c r="AJ16" s="4">
        <v>7233332.3264835859</v>
      </c>
      <c r="AK16" s="7">
        <v>60174995.735266894</v>
      </c>
      <c r="AM16" s="3">
        <v>2029</v>
      </c>
      <c r="AN16" s="40">
        <v>0.49727581021148332</v>
      </c>
      <c r="AO16" s="40">
        <v>8.2347152834073272E-3</v>
      </c>
      <c r="AP16" s="40">
        <v>17.024688610244048</v>
      </c>
      <c r="AQ16" s="40">
        <v>9.3499685678435807</v>
      </c>
      <c r="AR16" s="40">
        <v>34.582356496395363</v>
      </c>
      <c r="AS16" s="40">
        <v>1.9474939347297568</v>
      </c>
      <c r="AT16" s="40">
        <v>11.251629271281528</v>
      </c>
      <c r="AU16" s="40">
        <v>0</v>
      </c>
      <c r="AV16" s="40">
        <v>2.0190155058604775</v>
      </c>
      <c r="AW16" s="40">
        <v>1.297652234740317</v>
      </c>
      <c r="AX16" s="40">
        <v>2.8933329305934345E-2</v>
      </c>
      <c r="AY16" s="38">
        <v>78.007248475895892</v>
      </c>
      <c r="BA16" s="58"/>
    </row>
    <row r="17" spans="1:88" x14ac:dyDescent="0.25">
      <c r="Y17" s="6">
        <v>2030</v>
      </c>
      <c r="Z17" s="5">
        <v>222242.91612041107</v>
      </c>
      <c r="AA17" s="5">
        <v>98095.80384960954</v>
      </c>
      <c r="AB17" s="5">
        <v>10936389.104134234</v>
      </c>
      <c r="AC17" s="5">
        <v>2120410.8099407405</v>
      </c>
      <c r="AD17" s="5">
        <v>15439867.167894224</v>
      </c>
      <c r="AE17" s="5">
        <v>995028.62305355794</v>
      </c>
      <c r="AF17" s="5">
        <v>18067159.222666577</v>
      </c>
      <c r="AG17" s="5">
        <v>0</v>
      </c>
      <c r="AH17" s="5">
        <v>1531925.9478640838</v>
      </c>
      <c r="AI17" s="5">
        <v>3161161.3188753128</v>
      </c>
      <c r="AJ17" s="5">
        <v>8257261.3317871196</v>
      </c>
      <c r="AK17" s="8">
        <v>60829542.246185869</v>
      </c>
      <c r="AL17" s="13"/>
      <c r="AM17" s="6">
        <v>2030</v>
      </c>
      <c r="AN17" s="41">
        <v>0.40225967817794406</v>
      </c>
      <c r="AO17" s="41">
        <v>7.5533768964199353E-3</v>
      </c>
      <c r="AP17" s="41">
        <v>15.639036418911953</v>
      </c>
      <c r="AQ17" s="41">
        <v>8.3162511965875847</v>
      </c>
      <c r="AR17" s="41">
        <v>32.238442646563136</v>
      </c>
      <c r="AS17" s="41">
        <v>1.7651807772970118</v>
      </c>
      <c r="AT17" s="41">
        <v>12.195332475299937</v>
      </c>
      <c r="AU17" s="41">
        <v>0</v>
      </c>
      <c r="AV17" s="41">
        <v>2.297888921796126</v>
      </c>
      <c r="AW17" s="41">
        <v>1.5805806594376566</v>
      </c>
      <c r="AX17" s="41">
        <v>3.3029045327148475E-2</v>
      </c>
      <c r="AY17" s="39">
        <v>74.47555519629492</v>
      </c>
      <c r="AZ17" s="13"/>
      <c r="BA17" s="58"/>
    </row>
    <row r="18" spans="1:88" x14ac:dyDescent="0.25">
      <c r="X18">
        <v>1</v>
      </c>
      <c r="AK18" s="10"/>
      <c r="BA18" s="58"/>
    </row>
    <row r="19" spans="1:88" x14ac:dyDescent="0.25">
      <c r="X19">
        <v>2</v>
      </c>
      <c r="BA19" s="58"/>
    </row>
    <row r="20" spans="1:88" x14ac:dyDescent="0.25">
      <c r="X20" s="58">
        <v>3</v>
      </c>
      <c r="BA20" s="58"/>
    </row>
    <row r="21" spans="1:88" x14ac:dyDescent="0.25">
      <c r="X21" s="58">
        <v>4</v>
      </c>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BA21" s="58"/>
    </row>
    <row r="22" spans="1:88" x14ac:dyDescent="0.25">
      <c r="X22" s="58">
        <v>5</v>
      </c>
      <c r="BA22" s="58"/>
    </row>
    <row r="23" spans="1:88" x14ac:dyDescent="0.25">
      <c r="X23" s="58">
        <v>6</v>
      </c>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row>
    <row r="24" spans="1:88" x14ac:dyDescent="0.25">
      <c r="A24" s="58"/>
      <c r="B24" s="58"/>
      <c r="C24" s="58"/>
      <c r="D24" s="58"/>
      <c r="E24" s="58"/>
      <c r="F24" s="58"/>
      <c r="G24" s="58"/>
      <c r="H24" s="58"/>
      <c r="I24" s="58"/>
      <c r="J24" s="58"/>
      <c r="K24" s="58"/>
      <c r="L24" s="58"/>
      <c r="M24" s="58"/>
      <c r="N24" s="58"/>
      <c r="O24" s="58"/>
      <c r="U24" s="58"/>
      <c r="V24" s="58"/>
      <c r="W24" s="58"/>
      <c r="X24" s="58">
        <v>7</v>
      </c>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row>
    <row r="25" spans="1:88" x14ac:dyDescent="0.25">
      <c r="B25" t="s">
        <v>180</v>
      </c>
      <c r="X25" s="58">
        <v>8</v>
      </c>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row>
    <row r="26" spans="1:88" x14ac:dyDescent="0.25">
      <c r="B26" s="17" t="s">
        <v>262</v>
      </c>
      <c r="C26" s="84" t="s">
        <v>30</v>
      </c>
      <c r="Y26" s="58" t="s">
        <v>21</v>
      </c>
      <c r="Z26" s="58"/>
      <c r="AA26" s="58"/>
      <c r="AB26" s="58"/>
      <c r="AC26" s="58"/>
      <c r="AD26" s="58"/>
      <c r="AE26" s="58"/>
      <c r="AF26" s="58"/>
      <c r="AG26" s="58"/>
      <c r="AH26" s="58"/>
      <c r="AI26" s="58"/>
      <c r="AJ26" s="58"/>
      <c r="AK26" s="58"/>
      <c r="AL26" s="58"/>
      <c r="AM26" s="58" t="s">
        <v>147</v>
      </c>
      <c r="AN26" s="58"/>
      <c r="AO26" s="58"/>
      <c r="AP26" s="58"/>
      <c r="AQ26" s="58"/>
      <c r="AR26" s="58"/>
      <c r="AS26" s="58"/>
      <c r="AT26" s="58"/>
      <c r="AU26" s="58"/>
      <c r="AV26" s="58"/>
      <c r="AW26" s="58"/>
      <c r="AX26" s="58"/>
      <c r="AY26" s="58"/>
      <c r="BA26" s="58"/>
    </row>
    <row r="27" spans="1:88" ht="15.75" x14ac:dyDescent="0.25">
      <c r="Y27" s="69"/>
      <c r="Z27" s="66" t="s">
        <v>2</v>
      </c>
      <c r="AA27" s="66" t="s">
        <v>3</v>
      </c>
      <c r="AB27" s="66" t="s">
        <v>4</v>
      </c>
      <c r="AC27" s="66" t="s">
        <v>5</v>
      </c>
      <c r="AD27" s="66" t="s">
        <v>6</v>
      </c>
      <c r="AE27" s="66" t="s">
        <v>7</v>
      </c>
      <c r="AF27" s="66" t="s">
        <v>8</v>
      </c>
      <c r="AG27" s="66" t="s">
        <v>9</v>
      </c>
      <c r="AH27" s="66" t="s">
        <v>18</v>
      </c>
      <c r="AI27" s="66" t="s">
        <v>19</v>
      </c>
      <c r="AJ27" s="66" t="s">
        <v>20</v>
      </c>
      <c r="AK27" s="66" t="s">
        <v>0</v>
      </c>
      <c r="AL27" s="58"/>
      <c r="AM27" s="65"/>
      <c r="AN27" s="66" t="s">
        <v>2</v>
      </c>
      <c r="AO27" s="66" t="s">
        <v>3</v>
      </c>
      <c r="AP27" s="66" t="s">
        <v>4</v>
      </c>
      <c r="AQ27" s="66" t="s">
        <v>5</v>
      </c>
      <c r="AR27" s="66" t="s">
        <v>6</v>
      </c>
      <c r="AS27" s="66" t="s">
        <v>7</v>
      </c>
      <c r="AT27" s="66" t="s">
        <v>8</v>
      </c>
      <c r="AU27" s="66" t="s">
        <v>9</v>
      </c>
      <c r="AV27" s="66" t="s">
        <v>18</v>
      </c>
      <c r="AW27" s="66" t="s">
        <v>19</v>
      </c>
      <c r="AX27" s="66" t="s">
        <v>20</v>
      </c>
      <c r="AY27" s="67" t="s">
        <v>0</v>
      </c>
      <c r="BA27" s="58"/>
    </row>
    <row r="28" spans="1:88" x14ac:dyDescent="0.25">
      <c r="Y28" s="3">
        <v>2019</v>
      </c>
      <c r="Z28" s="4">
        <v>345809.7149194518</v>
      </c>
      <c r="AA28" s="4">
        <v>0</v>
      </c>
      <c r="AB28" s="4">
        <v>242587.21050786888</v>
      </c>
      <c r="AC28" s="4">
        <v>0</v>
      </c>
      <c r="AD28" s="4">
        <v>617287.14729389665</v>
      </c>
      <c r="AE28" s="4">
        <v>69747.446020145973</v>
      </c>
      <c r="AF28" s="4">
        <v>124401.36014150541</v>
      </c>
      <c r="AG28" s="4">
        <v>0</v>
      </c>
      <c r="AH28" s="4">
        <v>0</v>
      </c>
      <c r="AI28" s="4">
        <v>0</v>
      </c>
      <c r="AJ28" s="4">
        <v>12720.648732930544</v>
      </c>
      <c r="AK28" s="7">
        <v>1412553.5276157993</v>
      </c>
      <c r="AL28" s="58"/>
      <c r="AM28" s="3">
        <v>2019</v>
      </c>
      <c r="AN28" s="40">
        <v>0.62591558400420777</v>
      </c>
      <c r="AO28" s="40">
        <v>0</v>
      </c>
      <c r="AP28" s="40">
        <v>0.3468997110262525</v>
      </c>
      <c r="AQ28" s="40">
        <v>0</v>
      </c>
      <c r="AR28" s="40">
        <v>1.2888955635496562</v>
      </c>
      <c r="AS28" s="40">
        <v>0.12373196923973896</v>
      </c>
      <c r="AT28" s="40">
        <v>8.3970918095516156E-2</v>
      </c>
      <c r="AU28" s="40">
        <v>0</v>
      </c>
      <c r="AV28" s="40">
        <v>0</v>
      </c>
      <c r="AW28" s="40">
        <v>0</v>
      </c>
      <c r="AX28" s="40">
        <v>5.0882594931722178E-5</v>
      </c>
      <c r="AY28" s="38">
        <v>2.4694646285103032</v>
      </c>
      <c r="BA28" s="58"/>
    </row>
    <row r="29" spans="1:88" x14ac:dyDescent="0.25">
      <c r="Y29" s="1">
        <v>2020</v>
      </c>
      <c r="Z29" s="4">
        <v>253185.86922846775</v>
      </c>
      <c r="AA29" s="4">
        <v>0</v>
      </c>
      <c r="AB29" s="4">
        <v>239802.88159228809</v>
      </c>
      <c r="AC29" s="4">
        <v>0</v>
      </c>
      <c r="AD29" s="4">
        <v>648191.90064438933</v>
      </c>
      <c r="AE29" s="4">
        <v>62484.211722520253</v>
      </c>
      <c r="AF29" s="4">
        <v>139593.15398678402</v>
      </c>
      <c r="AG29" s="4">
        <v>0</v>
      </c>
      <c r="AH29" s="4">
        <v>0</v>
      </c>
      <c r="AI29" s="4">
        <v>0</v>
      </c>
      <c r="AJ29" s="4">
        <v>14126.117063346352</v>
      </c>
      <c r="AK29" s="7">
        <v>1357384.1342377956</v>
      </c>
      <c r="AL29" s="58"/>
      <c r="AM29" s="1">
        <v>2020</v>
      </c>
      <c r="AN29" s="40">
        <v>0.45826642330352663</v>
      </c>
      <c r="AO29" s="40">
        <v>0</v>
      </c>
      <c r="AP29" s="40">
        <v>0.34291812067697197</v>
      </c>
      <c r="AQ29" s="40">
        <v>0</v>
      </c>
      <c r="AR29" s="40">
        <v>1.353424688545485</v>
      </c>
      <c r="AS29" s="40">
        <v>0.11084699159575093</v>
      </c>
      <c r="AT29" s="40">
        <v>9.4225378941079213E-2</v>
      </c>
      <c r="AU29" s="40">
        <v>0</v>
      </c>
      <c r="AV29" s="40">
        <v>0</v>
      </c>
      <c r="AW29" s="40">
        <v>0</v>
      </c>
      <c r="AX29" s="40">
        <v>5.6504468253385407E-5</v>
      </c>
      <c r="AY29" s="38">
        <v>2.3597381075310668</v>
      </c>
      <c r="BA29" s="58"/>
    </row>
    <row r="30" spans="1:88" s="58" customFormat="1" x14ac:dyDescent="0.25">
      <c r="A30"/>
      <c r="B30"/>
      <c r="C30"/>
      <c r="D30"/>
      <c r="E30"/>
      <c r="F30"/>
      <c r="G30"/>
      <c r="H30"/>
      <c r="I30"/>
      <c r="J30"/>
      <c r="K30"/>
      <c r="L30"/>
      <c r="M30"/>
      <c r="N30"/>
      <c r="O30"/>
      <c r="U30"/>
      <c r="V30"/>
      <c r="W30"/>
      <c r="X30"/>
      <c r="Y30" s="3">
        <v>2021</v>
      </c>
      <c r="Z30" s="4">
        <v>181881.12110417295</v>
      </c>
      <c r="AA30" s="4">
        <v>0</v>
      </c>
      <c r="AB30" s="4">
        <v>234352.93761637865</v>
      </c>
      <c r="AC30" s="4">
        <v>0</v>
      </c>
      <c r="AD30" s="4">
        <v>668906.01867929311</v>
      </c>
      <c r="AE30" s="4">
        <v>55558.063742052727</v>
      </c>
      <c r="AF30" s="4">
        <v>154854.33397834233</v>
      </c>
      <c r="AG30" s="4">
        <v>0</v>
      </c>
      <c r="AH30" s="4">
        <v>0</v>
      </c>
      <c r="AI30" s="4">
        <v>173.99887379999922</v>
      </c>
      <c r="AJ30" s="4">
        <v>15945.520586656156</v>
      </c>
      <c r="AK30" s="7">
        <v>1311671.9945806961</v>
      </c>
      <c r="AM30" s="3">
        <v>2021</v>
      </c>
      <c r="AN30" s="40">
        <v>0.32920482919855304</v>
      </c>
      <c r="AO30" s="40">
        <v>0</v>
      </c>
      <c r="AP30" s="40">
        <v>0.33512470079142148</v>
      </c>
      <c r="AQ30" s="40">
        <v>0</v>
      </c>
      <c r="AR30" s="40">
        <v>1.396675767002364</v>
      </c>
      <c r="AS30" s="40">
        <v>9.8560005078401541E-2</v>
      </c>
      <c r="AT30" s="40">
        <v>0.10452667543538106</v>
      </c>
      <c r="AU30" s="40">
        <v>0</v>
      </c>
      <c r="AV30" s="40">
        <v>0</v>
      </c>
      <c r="AW30" s="40">
        <v>8.6999436899999602E-5</v>
      </c>
      <c r="AX30" s="40">
        <v>6.3782082346624616E-5</v>
      </c>
      <c r="AY30" s="38">
        <v>2.2642427590253678</v>
      </c>
      <c r="AZ30"/>
      <c r="BB30"/>
      <c r="BC30"/>
      <c r="BD30"/>
      <c r="BE30"/>
      <c r="BF30"/>
      <c r="BG30"/>
      <c r="BH30"/>
      <c r="BI30"/>
      <c r="BJ30"/>
      <c r="BK30"/>
      <c r="BL30"/>
      <c r="BM30"/>
      <c r="BN30"/>
      <c r="BO30"/>
      <c r="BP30"/>
      <c r="BQ30"/>
      <c r="BR30"/>
      <c r="BS30"/>
      <c r="BT30"/>
      <c r="BU30"/>
      <c r="BV30"/>
      <c r="BW30"/>
      <c r="BX30"/>
      <c r="BY30"/>
      <c r="BZ30"/>
      <c r="CA30"/>
      <c r="CG30"/>
      <c r="CH30"/>
      <c r="CI30"/>
      <c r="CJ30"/>
    </row>
    <row r="31" spans="1:88" x14ac:dyDescent="0.25">
      <c r="Y31" s="1">
        <v>2022</v>
      </c>
      <c r="Z31" s="4">
        <v>126972.21885373203</v>
      </c>
      <c r="AA31" s="4">
        <v>0</v>
      </c>
      <c r="AB31" s="4">
        <v>226886.89990834746</v>
      </c>
      <c r="AC31" s="4">
        <v>0</v>
      </c>
      <c r="AD31" s="4">
        <v>677489.24572731368</v>
      </c>
      <c r="AE31" s="4">
        <v>49351.980262937388</v>
      </c>
      <c r="AF31" s="4">
        <v>169020.9971835904</v>
      </c>
      <c r="AG31" s="4">
        <v>0</v>
      </c>
      <c r="AH31" s="4">
        <v>0</v>
      </c>
      <c r="AI31" s="4">
        <v>520.25663266196216</v>
      </c>
      <c r="AJ31" s="4">
        <v>18134.438749134075</v>
      </c>
      <c r="AK31" s="7">
        <v>1268376.037317717</v>
      </c>
      <c r="AL31" s="58"/>
      <c r="AM31" s="1">
        <v>2022</v>
      </c>
      <c r="AN31" s="40">
        <v>0.22981971612525498</v>
      </c>
      <c r="AO31" s="40">
        <v>0</v>
      </c>
      <c r="AP31" s="40">
        <v>0.32444826686893691</v>
      </c>
      <c r="AQ31" s="40">
        <v>0</v>
      </c>
      <c r="AR31" s="40">
        <v>1.414597545078631</v>
      </c>
      <c r="AS31" s="40">
        <v>8.7550412986450929E-2</v>
      </c>
      <c r="AT31" s="40">
        <v>0.11408917309892352</v>
      </c>
      <c r="AU31" s="40">
        <v>0</v>
      </c>
      <c r="AV31" s="40">
        <v>0</v>
      </c>
      <c r="AW31" s="40">
        <v>2.6012831633098109E-4</v>
      </c>
      <c r="AX31" s="40">
        <v>7.2537754996536305E-5</v>
      </c>
      <c r="AY31" s="38">
        <v>2.1708377802295247</v>
      </c>
      <c r="BA31" s="58"/>
    </row>
    <row r="32" spans="1:88" x14ac:dyDescent="0.25">
      <c r="Y32" s="3">
        <v>2023</v>
      </c>
      <c r="Z32" s="4">
        <v>84891.542649711322</v>
      </c>
      <c r="AA32" s="4">
        <v>0</v>
      </c>
      <c r="AB32" s="4">
        <v>218217.18985216256</v>
      </c>
      <c r="AC32" s="4">
        <v>0</v>
      </c>
      <c r="AD32" s="4">
        <v>674060.44599669648</v>
      </c>
      <c r="AE32" s="4">
        <v>43971.627773878296</v>
      </c>
      <c r="AF32" s="4">
        <v>182551.53757281479</v>
      </c>
      <c r="AG32" s="4">
        <v>0</v>
      </c>
      <c r="AH32" s="4">
        <v>0</v>
      </c>
      <c r="AI32" s="4">
        <v>1037.0463377621741</v>
      </c>
      <c r="AJ32" s="4">
        <v>20672.70168702551</v>
      </c>
      <c r="AK32" s="7">
        <v>1225402.0918700511</v>
      </c>
      <c r="AL32" s="58"/>
      <c r="AM32" s="3">
        <v>2023</v>
      </c>
      <c r="AN32" s="40">
        <v>0.15365369219597749</v>
      </c>
      <c r="AO32" s="40">
        <v>0</v>
      </c>
      <c r="AP32" s="40">
        <v>0.31205058148859244</v>
      </c>
      <c r="AQ32" s="40">
        <v>0</v>
      </c>
      <c r="AR32" s="40">
        <v>1.4074382112411021</v>
      </c>
      <c r="AS32" s="40">
        <v>7.800566767086009E-2</v>
      </c>
      <c r="AT32" s="40">
        <v>0.12322228786164999</v>
      </c>
      <c r="AU32" s="40">
        <v>0</v>
      </c>
      <c r="AV32" s="40">
        <v>0</v>
      </c>
      <c r="AW32" s="40">
        <v>5.1852316888108708E-4</v>
      </c>
      <c r="AX32" s="40">
        <v>8.2690806748102034E-5</v>
      </c>
      <c r="AY32" s="38">
        <v>2.0749716544338113</v>
      </c>
      <c r="BA32" s="58"/>
      <c r="CG32" s="58"/>
      <c r="CH32" s="58"/>
      <c r="CI32" s="58"/>
      <c r="CJ32" s="58"/>
    </row>
    <row r="33" spans="2:63" x14ac:dyDescent="0.25">
      <c r="Y33" s="3">
        <v>2024</v>
      </c>
      <c r="Z33" s="4">
        <v>53445.207621349982</v>
      </c>
      <c r="AA33" s="4">
        <v>0</v>
      </c>
      <c r="AB33" s="4">
        <v>209459.45371048665</v>
      </c>
      <c r="AC33" s="4">
        <v>0</v>
      </c>
      <c r="AD33" s="4">
        <v>658982.87400394434</v>
      </c>
      <c r="AE33" s="4">
        <v>39502.915091155082</v>
      </c>
      <c r="AF33" s="4">
        <v>196111.73992564133</v>
      </c>
      <c r="AG33" s="4">
        <v>0</v>
      </c>
      <c r="AH33" s="4">
        <v>0</v>
      </c>
      <c r="AI33" s="4">
        <v>1722.6540131598583</v>
      </c>
      <c r="AJ33" s="4">
        <v>23544.770275465213</v>
      </c>
      <c r="AK33" s="7">
        <v>1182769.6146412024</v>
      </c>
      <c r="AL33" s="58"/>
      <c r="AM33" s="3">
        <v>2024</v>
      </c>
      <c r="AN33" s="40">
        <v>9.673582579464346E-2</v>
      </c>
      <c r="AO33" s="40">
        <v>0</v>
      </c>
      <c r="AP33" s="40">
        <v>0.29952701880599586</v>
      </c>
      <c r="AQ33" s="40">
        <v>0</v>
      </c>
      <c r="AR33" s="40">
        <v>1.3759562409202359</v>
      </c>
      <c r="AS33" s="40">
        <v>7.0078171371709116E-2</v>
      </c>
      <c r="AT33" s="40">
        <v>0.1323754244498079</v>
      </c>
      <c r="AU33" s="40">
        <v>0</v>
      </c>
      <c r="AV33" s="40">
        <v>0</v>
      </c>
      <c r="AW33" s="40">
        <v>8.6132700657992915E-4</v>
      </c>
      <c r="AX33" s="40">
        <v>9.4179081101860857E-5</v>
      </c>
      <c r="AY33" s="38">
        <v>1.9756281874300741</v>
      </c>
      <c r="BA33" s="58"/>
    </row>
    <row r="34" spans="2:63" x14ac:dyDescent="0.25">
      <c r="Y34" s="3">
        <v>2025</v>
      </c>
      <c r="Z34" s="4">
        <v>31131.234252911614</v>
      </c>
      <c r="AA34" s="4">
        <v>0</v>
      </c>
      <c r="AB34" s="4">
        <v>201581.08504089466</v>
      </c>
      <c r="AC34" s="4">
        <v>0</v>
      </c>
      <c r="AD34" s="4">
        <v>633568.03692906431</v>
      </c>
      <c r="AE34" s="4">
        <v>35919.255627412589</v>
      </c>
      <c r="AF34" s="4">
        <v>209918.32325000528</v>
      </c>
      <c r="AG34" s="4">
        <v>0</v>
      </c>
      <c r="AH34" s="4">
        <v>0</v>
      </c>
      <c r="AI34" s="4">
        <v>2575.3785586687081</v>
      </c>
      <c r="AJ34" s="4">
        <v>26749.182383702901</v>
      </c>
      <c r="AK34" s="7">
        <v>1141442.49604266</v>
      </c>
      <c r="AL34" s="58"/>
      <c r="AM34" s="3">
        <v>2025</v>
      </c>
      <c r="AN34" s="40">
        <v>5.6347533997770018E-2</v>
      </c>
      <c r="AO34" s="40">
        <v>0</v>
      </c>
      <c r="AP34" s="40">
        <v>0.28826095160847937</v>
      </c>
      <c r="AQ34" s="40">
        <v>0</v>
      </c>
      <c r="AR34" s="40">
        <v>1.3228900611078862</v>
      </c>
      <c r="AS34" s="40">
        <v>6.3720759483029937E-2</v>
      </c>
      <c r="AT34" s="40">
        <v>0.14169486819375357</v>
      </c>
      <c r="AU34" s="40">
        <v>0</v>
      </c>
      <c r="AV34" s="40">
        <v>0</v>
      </c>
      <c r="AW34" s="40">
        <v>1.2876892793343539E-3</v>
      </c>
      <c r="AX34" s="40">
        <v>1.0699672953481161E-4</v>
      </c>
      <c r="AY34" s="38">
        <v>1.8743088603997884</v>
      </c>
      <c r="BA34" s="58"/>
    </row>
    <row r="35" spans="2:63" x14ac:dyDescent="0.25">
      <c r="Y35" s="1">
        <v>2026</v>
      </c>
      <c r="Z35" s="4">
        <v>16351.596097380718</v>
      </c>
      <c r="AA35" s="4">
        <v>0</v>
      </c>
      <c r="AB35" s="4">
        <v>194666.88081576003</v>
      </c>
      <c r="AC35" s="4">
        <v>0</v>
      </c>
      <c r="AD35" s="4">
        <v>600225.1252248761</v>
      </c>
      <c r="AE35" s="4">
        <v>33054.753227746703</v>
      </c>
      <c r="AF35" s="4">
        <v>223529.58237942035</v>
      </c>
      <c r="AG35" s="4">
        <v>0</v>
      </c>
      <c r="AH35" s="4">
        <v>0</v>
      </c>
      <c r="AI35" s="4">
        <v>3760.8511259226452</v>
      </c>
      <c r="AJ35" s="4">
        <v>30517.987589758006</v>
      </c>
      <c r="AK35" s="7">
        <v>1102106.7764608646</v>
      </c>
      <c r="AL35" s="58"/>
      <c r="AM35" s="1">
        <v>2026</v>
      </c>
      <c r="AN35" s="40">
        <v>2.9596388936259099E-2</v>
      </c>
      <c r="AO35" s="40">
        <v>0</v>
      </c>
      <c r="AP35" s="40">
        <v>0.27837363956653682</v>
      </c>
      <c r="AQ35" s="40">
        <v>0</v>
      </c>
      <c r="AR35" s="40">
        <v>1.2532700614695413</v>
      </c>
      <c r="AS35" s="40">
        <v>5.8639132226022656E-2</v>
      </c>
      <c r="AT35" s="40">
        <v>0.15088246810610872</v>
      </c>
      <c r="AU35" s="40">
        <v>0</v>
      </c>
      <c r="AV35" s="40">
        <v>0</v>
      </c>
      <c r="AW35" s="40">
        <v>1.8804255629613228E-3</v>
      </c>
      <c r="AX35" s="40">
        <v>1.2207195035903202E-4</v>
      </c>
      <c r="AY35" s="38">
        <v>1.7727641878177891</v>
      </c>
      <c r="BA35" s="58"/>
    </row>
    <row r="36" spans="2:63" x14ac:dyDescent="0.25">
      <c r="Y36" s="3">
        <v>2027</v>
      </c>
      <c r="Z36" s="4">
        <v>7569.4115917207973</v>
      </c>
      <c r="AA36" s="4">
        <v>0</v>
      </c>
      <c r="AB36" s="4">
        <v>189040.40460121442</v>
      </c>
      <c r="AC36" s="4">
        <v>0</v>
      </c>
      <c r="AD36" s="4">
        <v>562565.07210136135</v>
      </c>
      <c r="AE36" s="4">
        <v>30785.728026698853</v>
      </c>
      <c r="AF36" s="4">
        <v>235953.72559304509</v>
      </c>
      <c r="AG36" s="4">
        <v>0</v>
      </c>
      <c r="AH36" s="4">
        <v>0</v>
      </c>
      <c r="AI36" s="4">
        <v>5273.3500455823432</v>
      </c>
      <c r="AJ36" s="4">
        <v>34891.727549666422</v>
      </c>
      <c r="AK36" s="7">
        <v>1066079.4195092893</v>
      </c>
      <c r="AL36" s="58"/>
      <c r="AM36" s="3">
        <v>2027</v>
      </c>
      <c r="AN36" s="40">
        <v>1.3700634981014643E-2</v>
      </c>
      <c r="AO36" s="40">
        <v>0</v>
      </c>
      <c r="AP36" s="40">
        <v>0.27032777857973667</v>
      </c>
      <c r="AQ36" s="40">
        <v>0</v>
      </c>
      <c r="AR36" s="40">
        <v>1.1746358705476425</v>
      </c>
      <c r="AS36" s="40">
        <v>5.461388151936377E-2</v>
      </c>
      <c r="AT36" s="40">
        <v>0.15926876477530544</v>
      </c>
      <c r="AU36" s="40">
        <v>0</v>
      </c>
      <c r="AV36" s="40">
        <v>0</v>
      </c>
      <c r="AW36" s="40">
        <v>2.6366750227911715E-3</v>
      </c>
      <c r="AX36" s="40">
        <v>1.3956691019866569E-4</v>
      </c>
      <c r="AY36" s="38">
        <v>1.6753231723360529</v>
      </c>
      <c r="BA36" s="58"/>
    </row>
    <row r="37" spans="2:63" x14ac:dyDescent="0.25">
      <c r="Y37" s="1">
        <v>2028</v>
      </c>
      <c r="Z37" s="4">
        <v>3027.085034944228</v>
      </c>
      <c r="AA37" s="4">
        <v>0</v>
      </c>
      <c r="AB37" s="4">
        <v>184843.67666929989</v>
      </c>
      <c r="AC37" s="4">
        <v>0</v>
      </c>
      <c r="AD37" s="4">
        <v>523628.61801128741</v>
      </c>
      <c r="AE37" s="4">
        <v>29068.507987857331</v>
      </c>
      <c r="AF37" s="4">
        <v>246177.71381965542</v>
      </c>
      <c r="AG37" s="4">
        <v>0</v>
      </c>
      <c r="AH37" s="4">
        <v>0</v>
      </c>
      <c r="AI37" s="4">
        <v>7107.2010938286694</v>
      </c>
      <c r="AJ37" s="4">
        <v>39914.284718826537</v>
      </c>
      <c r="AK37" s="7">
        <v>1033767.0873356995</v>
      </c>
      <c r="AL37" s="58"/>
      <c r="AM37" s="1">
        <v>2028</v>
      </c>
      <c r="AN37" s="40">
        <v>5.4790239132490532E-3</v>
      </c>
      <c r="AO37" s="40">
        <v>0</v>
      </c>
      <c r="AP37" s="40">
        <v>0.26432645763709883</v>
      </c>
      <c r="AQ37" s="40">
        <v>0</v>
      </c>
      <c r="AR37" s="40">
        <v>1.0933365544075682</v>
      </c>
      <c r="AS37" s="40">
        <v>5.1567533170458903E-2</v>
      </c>
      <c r="AT37" s="40">
        <v>0.16616995682826741</v>
      </c>
      <c r="AU37" s="40">
        <v>0</v>
      </c>
      <c r="AV37" s="40">
        <v>0</v>
      </c>
      <c r="AW37" s="40">
        <v>3.5536005469143351E-3</v>
      </c>
      <c r="AX37" s="40">
        <v>1.5965713887530615E-4</v>
      </c>
      <c r="AY37" s="38">
        <v>1.5845927836424318</v>
      </c>
      <c r="BA37" s="58"/>
    </row>
    <row r="38" spans="2:63" x14ac:dyDescent="0.25">
      <c r="Y38" s="3">
        <v>2029</v>
      </c>
      <c r="Z38" s="4">
        <v>1030.3449157266318</v>
      </c>
      <c r="AA38" s="4">
        <v>0</v>
      </c>
      <c r="AB38" s="4">
        <v>181866.45810257742</v>
      </c>
      <c r="AC38" s="4">
        <v>0</v>
      </c>
      <c r="AD38" s="4">
        <v>486214.39187245973</v>
      </c>
      <c r="AE38" s="4">
        <v>27848.661202945994</v>
      </c>
      <c r="AF38" s="4">
        <v>253563.4984390625</v>
      </c>
      <c r="AG38" s="4">
        <v>0</v>
      </c>
      <c r="AH38" s="4">
        <v>0</v>
      </c>
      <c r="AI38" s="4">
        <v>9256.7674633097431</v>
      </c>
      <c r="AJ38" s="4">
        <v>45612.887164830303</v>
      </c>
      <c r="AK38" s="7">
        <v>1005393.0091609124</v>
      </c>
      <c r="AL38" s="58"/>
      <c r="AM38" s="3">
        <v>2029</v>
      </c>
      <c r="AN38" s="40">
        <v>1.8649242974652035E-3</v>
      </c>
      <c r="AO38" s="40">
        <v>0</v>
      </c>
      <c r="AP38" s="40">
        <v>0.26006903508668572</v>
      </c>
      <c r="AQ38" s="40">
        <v>0</v>
      </c>
      <c r="AR38" s="40">
        <v>1.0152156502296958</v>
      </c>
      <c r="AS38" s="40">
        <v>4.9403524974026197E-2</v>
      </c>
      <c r="AT38" s="40">
        <v>0.1711553614463672</v>
      </c>
      <c r="AU38" s="40">
        <v>0</v>
      </c>
      <c r="AV38" s="40">
        <v>0</v>
      </c>
      <c r="AW38" s="40">
        <v>4.628383731654871E-3</v>
      </c>
      <c r="AX38" s="40">
        <v>1.8245154865932121E-4</v>
      </c>
      <c r="AY38" s="38">
        <v>1.5025193313145544</v>
      </c>
      <c r="BA38" s="58"/>
    </row>
    <row r="39" spans="2:63" x14ac:dyDescent="0.25">
      <c r="Y39" s="6">
        <v>2030</v>
      </c>
      <c r="Z39" s="5">
        <v>295.20979185373125</v>
      </c>
      <c r="AA39" s="5">
        <v>0</v>
      </c>
      <c r="AB39" s="5">
        <v>179310.69163614634</v>
      </c>
      <c r="AC39" s="5">
        <v>0</v>
      </c>
      <c r="AD39" s="5">
        <v>451992.21658606816</v>
      </c>
      <c r="AE39" s="5">
        <v>27046.143073731808</v>
      </c>
      <c r="AF39" s="5">
        <v>258318.08216206983</v>
      </c>
      <c r="AG39" s="5">
        <v>0</v>
      </c>
      <c r="AH39" s="5">
        <v>0</v>
      </c>
      <c r="AI39" s="5">
        <v>11716.394431115692</v>
      </c>
      <c r="AJ39" s="5">
        <v>51961.32460540966</v>
      </c>
      <c r="AK39" s="8">
        <v>980640.06228639523</v>
      </c>
      <c r="AL39" s="13"/>
      <c r="AM39" s="6">
        <v>2030</v>
      </c>
      <c r="AN39" s="41">
        <v>5.3432972325525348E-4</v>
      </c>
      <c r="AO39" s="41">
        <v>0</v>
      </c>
      <c r="AP39" s="41">
        <v>0.25641428903968927</v>
      </c>
      <c r="AQ39" s="41">
        <v>0</v>
      </c>
      <c r="AR39" s="41">
        <v>0.94375974823171027</v>
      </c>
      <c r="AS39" s="41">
        <v>4.7979857812800231E-2</v>
      </c>
      <c r="AT39" s="41">
        <v>0.17436470545939714</v>
      </c>
      <c r="AU39" s="41">
        <v>0</v>
      </c>
      <c r="AV39" s="41">
        <v>0</v>
      </c>
      <c r="AW39" s="41">
        <v>5.8581972155578466E-3</v>
      </c>
      <c r="AX39" s="41">
        <v>2.0784529842163865E-4</v>
      </c>
      <c r="AY39" s="39">
        <v>1.4291189727808313</v>
      </c>
      <c r="BA39" s="58"/>
    </row>
    <row r="40" spans="2:63" x14ac:dyDescent="0.25">
      <c r="X40" s="58">
        <v>1</v>
      </c>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BA40" s="58"/>
    </row>
    <row r="41" spans="2:63" x14ac:dyDescent="0.25">
      <c r="X41" s="58">
        <v>2</v>
      </c>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BA41" s="58"/>
    </row>
    <row r="42" spans="2:63" x14ac:dyDescent="0.25">
      <c r="X42" s="58">
        <v>3</v>
      </c>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BA42" s="58"/>
    </row>
    <row r="43" spans="2:63" x14ac:dyDescent="0.25">
      <c r="X43" s="58">
        <v>4</v>
      </c>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BB43" t="s">
        <v>303</v>
      </c>
      <c r="BK43" s="58" t="s">
        <v>303</v>
      </c>
    </row>
    <row r="44" spans="2:63" x14ac:dyDescent="0.25">
      <c r="X44" s="58">
        <v>5</v>
      </c>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row>
    <row r="45" spans="2:63" x14ac:dyDescent="0.25">
      <c r="X45" s="58">
        <v>6</v>
      </c>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row>
    <row r="46" spans="2:63" x14ac:dyDescent="0.25">
      <c r="X46" s="58">
        <v>7</v>
      </c>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13"/>
    </row>
    <row r="47" spans="2:63" x14ac:dyDescent="0.25">
      <c r="B47" s="58" t="s">
        <v>178</v>
      </c>
      <c r="C47" s="58"/>
      <c r="D47" s="58"/>
      <c r="E47" s="58"/>
      <c r="F47" s="58"/>
      <c r="G47" s="58"/>
      <c r="H47" s="58"/>
      <c r="I47" s="58"/>
      <c r="J47" s="58"/>
      <c r="K47" s="58"/>
      <c r="L47" s="58"/>
      <c r="M47" s="58"/>
      <c r="N47" s="58"/>
      <c r="O47" s="58"/>
      <c r="U47" s="58"/>
      <c r="V47" s="58"/>
      <c r="W47" s="58"/>
      <c r="X47" s="58">
        <v>8</v>
      </c>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row>
    <row r="48" spans="2:63" x14ac:dyDescent="0.25">
      <c r="B48" s="17" t="s">
        <v>262</v>
      </c>
      <c r="C48" s="84" t="s">
        <v>30</v>
      </c>
      <c r="D48" s="58"/>
      <c r="E48" s="58"/>
      <c r="F48" s="58"/>
      <c r="G48" s="58"/>
      <c r="H48" s="58"/>
      <c r="I48" s="58"/>
      <c r="J48" s="58"/>
      <c r="K48" s="58"/>
      <c r="L48" s="58"/>
      <c r="M48" s="58"/>
      <c r="N48" s="58"/>
      <c r="O48" s="58"/>
      <c r="U48" s="58"/>
      <c r="V48" s="58"/>
      <c r="W48" s="58"/>
      <c r="Y48" s="58" t="s">
        <v>21</v>
      </c>
      <c r="Z48" s="58"/>
      <c r="AA48" s="58"/>
      <c r="AB48" s="58"/>
      <c r="AC48" s="58"/>
      <c r="AD48" s="58"/>
      <c r="AE48" s="58"/>
      <c r="AF48" s="58"/>
      <c r="AG48" s="58"/>
      <c r="AH48" s="58"/>
      <c r="AI48" s="58"/>
      <c r="AJ48" s="58"/>
      <c r="AK48" s="58"/>
      <c r="AL48" s="58"/>
      <c r="AM48" s="58" t="s">
        <v>147</v>
      </c>
      <c r="AN48" s="58"/>
      <c r="AO48" s="58"/>
      <c r="AP48" s="58"/>
      <c r="AQ48" s="58"/>
      <c r="AR48" s="58"/>
      <c r="AS48" s="58"/>
      <c r="AT48" s="58"/>
      <c r="AU48" s="58"/>
      <c r="AV48" s="58"/>
      <c r="AW48" s="58"/>
      <c r="AX48" s="58"/>
      <c r="AY48" s="58"/>
    </row>
    <row r="49" spans="2:51" ht="15.75" x14ac:dyDescent="0.25">
      <c r="B49" s="58"/>
      <c r="C49" s="58"/>
      <c r="D49" s="58"/>
      <c r="E49" s="58"/>
      <c r="F49" s="58"/>
      <c r="G49" s="58"/>
      <c r="H49" s="58"/>
      <c r="I49" s="58"/>
      <c r="J49" s="58"/>
      <c r="K49" s="58"/>
      <c r="L49" s="58"/>
      <c r="M49" s="58"/>
      <c r="N49" s="58"/>
      <c r="O49" s="58"/>
      <c r="U49" s="58"/>
      <c r="V49" s="58"/>
      <c r="W49" s="58"/>
      <c r="Y49" s="69"/>
      <c r="Z49" s="66" t="s">
        <v>2</v>
      </c>
      <c r="AA49" s="66" t="s">
        <v>3</v>
      </c>
      <c r="AB49" s="66" t="s">
        <v>4</v>
      </c>
      <c r="AC49" s="66" t="s">
        <v>5</v>
      </c>
      <c r="AD49" s="66" t="s">
        <v>6</v>
      </c>
      <c r="AE49" s="66" t="s">
        <v>7</v>
      </c>
      <c r="AF49" s="66" t="s">
        <v>8</v>
      </c>
      <c r="AG49" s="66" t="s">
        <v>9</v>
      </c>
      <c r="AH49" s="66" t="s">
        <v>18</v>
      </c>
      <c r="AI49" s="66" t="s">
        <v>19</v>
      </c>
      <c r="AJ49" s="66" t="s">
        <v>20</v>
      </c>
      <c r="AK49" s="66" t="s">
        <v>0</v>
      </c>
      <c r="AL49" s="58"/>
      <c r="AM49" s="65"/>
      <c r="AN49" s="66" t="s">
        <v>2</v>
      </c>
      <c r="AO49" s="66" t="s">
        <v>3</v>
      </c>
      <c r="AP49" s="66" t="s">
        <v>4</v>
      </c>
      <c r="AQ49" s="66" t="s">
        <v>5</v>
      </c>
      <c r="AR49" s="66" t="s">
        <v>6</v>
      </c>
      <c r="AS49" s="66" t="s">
        <v>7</v>
      </c>
      <c r="AT49" s="66" t="s">
        <v>8</v>
      </c>
      <c r="AU49" s="66" t="s">
        <v>9</v>
      </c>
      <c r="AV49" s="66" t="s">
        <v>18</v>
      </c>
      <c r="AW49" s="66" t="s">
        <v>19</v>
      </c>
      <c r="AX49" s="66" t="s">
        <v>20</v>
      </c>
      <c r="AY49" s="67" t="s">
        <v>0</v>
      </c>
    </row>
    <row r="50" spans="2:51" x14ac:dyDescent="0.25">
      <c r="B50" s="58"/>
      <c r="C50" s="58"/>
      <c r="D50" s="58"/>
      <c r="E50" s="58"/>
      <c r="F50" s="58"/>
      <c r="G50" s="58"/>
      <c r="H50" s="58"/>
      <c r="I50" s="58"/>
      <c r="J50" s="58"/>
      <c r="K50" s="58"/>
      <c r="L50" s="58"/>
      <c r="M50" s="58"/>
      <c r="N50" s="58"/>
      <c r="O50" s="58"/>
      <c r="U50" s="58"/>
      <c r="V50" s="58"/>
      <c r="W50" s="58"/>
      <c r="Y50" s="3">
        <v>2019</v>
      </c>
      <c r="Z50" s="4">
        <v>760072.06383875676</v>
      </c>
      <c r="AA50" s="4">
        <v>0</v>
      </c>
      <c r="AB50" s="4">
        <v>0</v>
      </c>
      <c r="AC50" s="4">
        <v>0</v>
      </c>
      <c r="AD50" s="4">
        <v>10001190.481193017</v>
      </c>
      <c r="AE50" s="4">
        <v>77747.123436841692</v>
      </c>
      <c r="AF50" s="4">
        <v>2897221.8969841031</v>
      </c>
      <c r="AG50" s="4">
        <v>0</v>
      </c>
      <c r="AH50" s="4">
        <v>0</v>
      </c>
      <c r="AI50" s="4">
        <v>0</v>
      </c>
      <c r="AJ50" s="4">
        <v>128.40546617703271</v>
      </c>
      <c r="AK50" s="7">
        <v>13736359.970918898</v>
      </c>
      <c r="AL50" s="61"/>
      <c r="AM50" s="3">
        <v>2019</v>
      </c>
      <c r="AN50" s="40">
        <v>1.3757304355481499</v>
      </c>
      <c r="AO50" s="40">
        <v>0</v>
      </c>
      <c r="AP50" s="40">
        <v>0</v>
      </c>
      <c r="AQ50" s="40">
        <v>0</v>
      </c>
      <c r="AR50" s="40">
        <v>20.882485724731019</v>
      </c>
      <c r="AS50" s="40">
        <v>0.13792339697695719</v>
      </c>
      <c r="AT50" s="40">
        <v>1.9556247804642697</v>
      </c>
      <c r="AU50" s="40">
        <v>0</v>
      </c>
      <c r="AV50" s="40">
        <v>0</v>
      </c>
      <c r="AW50" s="40">
        <v>0</v>
      </c>
      <c r="AX50" s="40">
        <v>5.1362186470813082E-7</v>
      </c>
      <c r="AY50" s="38">
        <v>24.35176485134226</v>
      </c>
    </row>
    <row r="51" spans="2:51" x14ac:dyDescent="0.25">
      <c r="B51" s="58"/>
      <c r="C51" s="58"/>
      <c r="D51" s="58"/>
      <c r="E51" s="58"/>
      <c r="F51" s="58"/>
      <c r="G51" s="58"/>
      <c r="H51" s="58"/>
      <c r="I51" s="58"/>
      <c r="J51" s="58"/>
      <c r="K51" s="58"/>
      <c r="L51" s="58"/>
      <c r="M51" s="58"/>
      <c r="N51" s="58"/>
      <c r="O51" s="58"/>
      <c r="U51" s="58"/>
      <c r="V51" s="58"/>
      <c r="W51" s="58"/>
      <c r="Y51" s="1">
        <v>2020</v>
      </c>
      <c r="Z51" s="4">
        <v>464865.96074783098</v>
      </c>
      <c r="AA51" s="4">
        <v>0</v>
      </c>
      <c r="AB51" s="4">
        <v>0</v>
      </c>
      <c r="AC51" s="4">
        <v>0</v>
      </c>
      <c r="AD51" s="4">
        <v>9471462.5041069537</v>
      </c>
      <c r="AE51" s="4">
        <v>61173.718980817241</v>
      </c>
      <c r="AF51" s="4">
        <v>3764387.1995240697</v>
      </c>
      <c r="AG51" s="4">
        <v>0</v>
      </c>
      <c r="AH51" s="4">
        <v>0</v>
      </c>
      <c r="AI51" s="4">
        <v>0</v>
      </c>
      <c r="AJ51" s="4">
        <v>617.49292090944141</v>
      </c>
      <c r="AK51" s="7">
        <v>13762506.87628058</v>
      </c>
      <c r="AL51" s="61"/>
      <c r="AM51" s="1">
        <v>2020</v>
      </c>
      <c r="AN51" s="40">
        <v>0.84140738895357403</v>
      </c>
      <c r="AO51" s="40">
        <v>0</v>
      </c>
      <c r="AP51" s="40">
        <v>0</v>
      </c>
      <c r="AQ51" s="40">
        <v>0</v>
      </c>
      <c r="AR51" s="40">
        <v>19.776413708575323</v>
      </c>
      <c r="AS51" s="40">
        <v>0.10852217747196978</v>
      </c>
      <c r="AT51" s="40">
        <v>2.540961359678747</v>
      </c>
      <c r="AU51" s="40">
        <v>0</v>
      </c>
      <c r="AV51" s="40">
        <v>0</v>
      </c>
      <c r="AW51" s="40">
        <v>0</v>
      </c>
      <c r="AX51" s="40">
        <v>2.4699716836377658E-6</v>
      </c>
      <c r="AY51" s="38">
        <v>23.267307104651294</v>
      </c>
    </row>
    <row r="52" spans="2:51" x14ac:dyDescent="0.25">
      <c r="B52" s="58"/>
      <c r="C52" s="58"/>
      <c r="D52" s="58"/>
      <c r="E52" s="58"/>
      <c r="F52" s="58"/>
      <c r="G52" s="58"/>
      <c r="H52" s="58"/>
      <c r="I52" s="58"/>
      <c r="J52" s="58"/>
      <c r="K52" s="58"/>
      <c r="L52" s="58"/>
      <c r="M52" s="58"/>
      <c r="N52" s="58"/>
      <c r="O52" s="58"/>
      <c r="U52" s="58"/>
      <c r="V52" s="58"/>
      <c r="W52" s="58"/>
      <c r="Y52" s="3">
        <v>2021</v>
      </c>
      <c r="Z52" s="4">
        <v>262162.34771478921</v>
      </c>
      <c r="AA52" s="4">
        <v>0</v>
      </c>
      <c r="AB52" s="4">
        <v>0</v>
      </c>
      <c r="AC52" s="4">
        <v>0</v>
      </c>
      <c r="AD52" s="4">
        <v>8820113.3798107672</v>
      </c>
      <c r="AE52" s="4">
        <v>44999.754999374687</v>
      </c>
      <c r="AF52" s="4">
        <v>4702760.2260883171</v>
      </c>
      <c r="AG52" s="4">
        <v>0</v>
      </c>
      <c r="AH52" s="4">
        <v>0</v>
      </c>
      <c r="AI52" s="4">
        <v>5225.5134303525865</v>
      </c>
      <c r="AJ52" s="4">
        <v>2603.1879015275417</v>
      </c>
      <c r="AK52" s="7">
        <v>13837864.409945128</v>
      </c>
      <c r="AL52" s="61"/>
      <c r="AM52" s="3">
        <v>2021</v>
      </c>
      <c r="AN52" s="40">
        <v>0.47451384936376845</v>
      </c>
      <c r="AO52" s="40">
        <v>0</v>
      </c>
      <c r="AP52" s="40">
        <v>0</v>
      </c>
      <c r="AQ52" s="40">
        <v>0</v>
      </c>
      <c r="AR52" s="40">
        <v>18.416396737044884</v>
      </c>
      <c r="AS52" s="40">
        <v>7.9829565368890687E-2</v>
      </c>
      <c r="AT52" s="40">
        <v>3.1743631526096139</v>
      </c>
      <c r="AU52" s="40">
        <v>0</v>
      </c>
      <c r="AV52" s="40">
        <v>0</v>
      </c>
      <c r="AW52" s="40">
        <v>2.6127567151762931E-3</v>
      </c>
      <c r="AX52" s="40">
        <v>1.0412751606110167E-5</v>
      </c>
      <c r="AY52" s="38">
        <v>22.14772647385394</v>
      </c>
    </row>
    <row r="53" spans="2:51" x14ac:dyDescent="0.25">
      <c r="B53" s="58"/>
      <c r="C53" s="58"/>
      <c r="D53" s="58"/>
      <c r="E53" s="58"/>
      <c r="F53" s="58"/>
      <c r="G53" s="58"/>
      <c r="H53" s="58"/>
      <c r="I53" s="58"/>
      <c r="J53" s="58"/>
      <c r="K53" s="58"/>
      <c r="L53" s="58"/>
      <c r="M53" s="58"/>
      <c r="N53" s="58"/>
      <c r="O53" s="58"/>
      <c r="U53" s="58"/>
      <c r="V53" s="58"/>
      <c r="W53" s="58"/>
      <c r="X53" s="58"/>
      <c r="Y53" s="1">
        <v>2022</v>
      </c>
      <c r="Z53" s="4">
        <v>136057.12124172138</v>
      </c>
      <c r="AA53" s="4">
        <v>0</v>
      </c>
      <c r="AB53" s="4">
        <v>0</v>
      </c>
      <c r="AC53" s="4">
        <v>0</v>
      </c>
      <c r="AD53" s="4">
        <v>8059405.3294381164</v>
      </c>
      <c r="AE53" s="4">
        <v>30478.456960658121</v>
      </c>
      <c r="AF53" s="4">
        <v>5661213.7108104955</v>
      </c>
      <c r="AG53" s="4">
        <v>0</v>
      </c>
      <c r="AH53" s="4">
        <v>0</v>
      </c>
      <c r="AI53" s="4">
        <v>15833.30567172361</v>
      </c>
      <c r="AJ53" s="4">
        <v>6103.7580631891342</v>
      </c>
      <c r="AK53" s="7">
        <v>13909091.682185905</v>
      </c>
      <c r="AL53" s="61"/>
      <c r="AM53" s="1">
        <v>2022</v>
      </c>
      <c r="AN53" s="40">
        <v>0.24626338944751569</v>
      </c>
      <c r="AO53" s="40">
        <v>0</v>
      </c>
      <c r="AP53" s="40">
        <v>0</v>
      </c>
      <c r="AQ53" s="40">
        <v>0</v>
      </c>
      <c r="AR53" s="40">
        <v>16.828038327866786</v>
      </c>
      <c r="AS53" s="40">
        <v>5.4068782648207511E-2</v>
      </c>
      <c r="AT53" s="40">
        <v>3.8213192547970842</v>
      </c>
      <c r="AU53" s="40">
        <v>0</v>
      </c>
      <c r="AV53" s="40">
        <v>0</v>
      </c>
      <c r="AW53" s="40">
        <v>7.9166528358618048E-3</v>
      </c>
      <c r="AX53" s="40">
        <v>2.4415032252756536E-5</v>
      </c>
      <c r="AY53" s="38">
        <v>20.957630822627713</v>
      </c>
    </row>
    <row r="54" spans="2:51" x14ac:dyDescent="0.25">
      <c r="B54" s="58"/>
      <c r="C54" s="58"/>
      <c r="D54" s="58"/>
      <c r="E54" s="58"/>
      <c r="F54" s="58"/>
      <c r="G54" s="58"/>
      <c r="H54" s="58"/>
      <c r="I54" s="58"/>
      <c r="J54" s="58"/>
      <c r="K54" s="58"/>
      <c r="L54" s="58"/>
      <c r="M54" s="58"/>
      <c r="N54" s="58"/>
      <c r="O54" s="58"/>
      <c r="U54" s="58"/>
      <c r="V54" s="58"/>
      <c r="W54" s="58"/>
      <c r="X54" s="58"/>
      <c r="Y54" s="3">
        <v>2023</v>
      </c>
      <c r="Z54" s="4">
        <v>64020.510655857681</v>
      </c>
      <c r="AA54" s="4">
        <v>0</v>
      </c>
      <c r="AB54" s="4">
        <v>0</v>
      </c>
      <c r="AC54" s="4">
        <v>0</v>
      </c>
      <c r="AD54" s="4">
        <v>7221695.8033084879</v>
      </c>
      <c r="AE54" s="4">
        <v>18679.230732776774</v>
      </c>
      <c r="AF54" s="4">
        <v>6634654.5578608932</v>
      </c>
      <c r="AG54" s="4">
        <v>0</v>
      </c>
      <c r="AH54" s="4">
        <v>0</v>
      </c>
      <c r="AI54" s="4">
        <v>31983.668973840697</v>
      </c>
      <c r="AJ54" s="4">
        <v>11160.984911611898</v>
      </c>
      <c r="AK54" s="7">
        <v>13982194.756443469</v>
      </c>
      <c r="AL54" s="61"/>
      <c r="AM54" s="3">
        <v>2023</v>
      </c>
      <c r="AN54" s="40">
        <v>0.1158771242871024</v>
      </c>
      <c r="AO54" s="40">
        <v>0</v>
      </c>
      <c r="AP54" s="40">
        <v>0</v>
      </c>
      <c r="AQ54" s="40">
        <v>0</v>
      </c>
      <c r="AR54" s="40">
        <v>15.078900837308122</v>
      </c>
      <c r="AS54" s="40">
        <v>3.3136955319945996E-2</v>
      </c>
      <c r="AT54" s="40">
        <v>4.4783918265561029</v>
      </c>
      <c r="AU54" s="40">
        <v>0</v>
      </c>
      <c r="AV54" s="40">
        <v>0</v>
      </c>
      <c r="AW54" s="40">
        <v>1.5991834486920348E-2</v>
      </c>
      <c r="AX54" s="40">
        <v>4.4643939646447591E-5</v>
      </c>
      <c r="AY54" s="38">
        <v>19.722343221897841</v>
      </c>
    </row>
    <row r="55" spans="2:51" x14ac:dyDescent="0.25">
      <c r="B55" s="58"/>
      <c r="C55" s="58"/>
      <c r="D55" s="58"/>
      <c r="E55" s="58"/>
      <c r="F55" s="58"/>
      <c r="G55" s="58"/>
      <c r="H55" s="58"/>
      <c r="I55" s="58"/>
      <c r="J55" s="58"/>
      <c r="K55" s="58"/>
      <c r="L55" s="58"/>
      <c r="M55" s="58"/>
      <c r="N55" s="58"/>
      <c r="O55" s="58"/>
      <c r="U55" s="58"/>
      <c r="V55" s="58"/>
      <c r="W55" s="58"/>
      <c r="X55" s="58"/>
      <c r="Y55" s="3">
        <v>2024</v>
      </c>
      <c r="Z55" s="4">
        <v>26833.078358646639</v>
      </c>
      <c r="AA55" s="4">
        <v>0</v>
      </c>
      <c r="AB55" s="4">
        <v>0</v>
      </c>
      <c r="AC55" s="4">
        <v>0</v>
      </c>
      <c r="AD55" s="4">
        <v>6342222.3952498194</v>
      </c>
      <c r="AE55" s="4">
        <v>10141.66437001522</v>
      </c>
      <c r="AF55" s="4">
        <v>7610782.4605962578</v>
      </c>
      <c r="AG55" s="4">
        <v>0</v>
      </c>
      <c r="AH55" s="4">
        <v>0</v>
      </c>
      <c r="AI55" s="4">
        <v>53840.488797888022</v>
      </c>
      <c r="AJ55" s="4">
        <v>17824.040383654752</v>
      </c>
      <c r="AK55" s="7">
        <v>14061644.127756283</v>
      </c>
      <c r="AL55" s="61"/>
      <c r="AM55" s="3">
        <v>2024</v>
      </c>
      <c r="AN55" s="40">
        <v>4.8567871829150414E-2</v>
      </c>
      <c r="AO55" s="40">
        <v>0</v>
      </c>
      <c r="AP55" s="40">
        <v>0</v>
      </c>
      <c r="AQ55" s="40">
        <v>0</v>
      </c>
      <c r="AR55" s="40">
        <v>13.242560361281623</v>
      </c>
      <c r="AS55" s="40">
        <v>1.7991312592407001E-2</v>
      </c>
      <c r="AT55" s="40">
        <v>5.1372781609024747</v>
      </c>
      <c r="AU55" s="40">
        <v>0</v>
      </c>
      <c r="AV55" s="40">
        <v>0</v>
      </c>
      <c r="AW55" s="40">
        <v>2.6920244398944009E-2</v>
      </c>
      <c r="AX55" s="40">
        <v>7.1296161534619004E-5</v>
      </c>
      <c r="AY55" s="38">
        <v>18.473389247166136</v>
      </c>
    </row>
    <row r="56" spans="2:51" x14ac:dyDescent="0.25">
      <c r="B56" s="58"/>
      <c r="C56" s="58"/>
      <c r="D56" s="58"/>
      <c r="E56" s="58"/>
      <c r="F56" s="58"/>
      <c r="G56" s="58"/>
      <c r="H56" s="58"/>
      <c r="I56" s="58"/>
      <c r="J56" s="58"/>
      <c r="K56" s="58"/>
      <c r="L56" s="58"/>
      <c r="M56" s="58"/>
      <c r="N56" s="58"/>
      <c r="O56" s="58"/>
      <c r="U56" s="58"/>
      <c r="V56" s="58"/>
      <c r="W56" s="58"/>
      <c r="X56" s="58"/>
      <c r="Y56" s="3">
        <v>2025</v>
      </c>
      <c r="Z56" s="4">
        <v>9829.2125113207858</v>
      </c>
      <c r="AA56" s="4">
        <v>0</v>
      </c>
      <c r="AB56" s="4">
        <v>0</v>
      </c>
      <c r="AC56" s="4">
        <v>0</v>
      </c>
      <c r="AD56" s="4">
        <v>5451273.8545240741</v>
      </c>
      <c r="AE56" s="4">
        <v>4746.3925341603453</v>
      </c>
      <c r="AF56" s="4">
        <v>8575015.6952658743</v>
      </c>
      <c r="AG56" s="4">
        <v>0</v>
      </c>
      <c r="AH56" s="4">
        <v>0</v>
      </c>
      <c r="AI56" s="4">
        <v>81571.274469527634</v>
      </c>
      <c r="AJ56" s="4">
        <v>26127.513935364514</v>
      </c>
      <c r="AK56" s="7">
        <v>14148563.943240322</v>
      </c>
      <c r="AL56" s="61"/>
      <c r="AM56" s="3">
        <v>2025</v>
      </c>
      <c r="AN56" s="40">
        <v>1.7790874645490624E-2</v>
      </c>
      <c r="AO56" s="40">
        <v>0</v>
      </c>
      <c r="AP56" s="40">
        <v>0</v>
      </c>
      <c r="AQ56" s="40">
        <v>0</v>
      </c>
      <c r="AR56" s="40">
        <v>11.382259808246268</v>
      </c>
      <c r="AS56" s="40">
        <v>8.4201003556004517E-3</v>
      </c>
      <c r="AT56" s="40">
        <v>5.7881355943044657</v>
      </c>
      <c r="AU56" s="40">
        <v>0</v>
      </c>
      <c r="AV56" s="40">
        <v>0</v>
      </c>
      <c r="AW56" s="40">
        <v>4.0785637234763819E-2</v>
      </c>
      <c r="AX56" s="40">
        <v>1.0451005574145805E-4</v>
      </c>
      <c r="AY56" s="38">
        <v>17.237496524842328</v>
      </c>
    </row>
    <row r="57" spans="2:51" x14ac:dyDescent="0.25">
      <c r="B57" s="58"/>
      <c r="C57" s="58"/>
      <c r="D57" s="58"/>
      <c r="E57" s="58"/>
      <c r="F57" s="58"/>
      <c r="G57" s="58"/>
      <c r="H57" s="58"/>
      <c r="I57" s="58"/>
      <c r="J57" s="58"/>
      <c r="K57" s="58"/>
      <c r="L57" s="58"/>
      <c r="M57" s="58"/>
      <c r="N57" s="58"/>
      <c r="O57" s="58"/>
      <c r="U57" s="58"/>
      <c r="V57" s="58"/>
      <c r="W57" s="58"/>
      <c r="X57" s="58"/>
      <c r="Y57" s="1">
        <v>2026</v>
      </c>
      <c r="Z57" s="4">
        <v>3094.8029279694538</v>
      </c>
      <c r="AA57" s="4">
        <v>0</v>
      </c>
      <c r="AB57" s="4">
        <v>0</v>
      </c>
      <c r="AC57" s="4">
        <v>0</v>
      </c>
      <c r="AD57" s="4">
        <v>4600614.2373518161</v>
      </c>
      <c r="AE57" s="4">
        <v>1880.887540525915</v>
      </c>
      <c r="AF57" s="4">
        <v>9486814.3401340246</v>
      </c>
      <c r="AG57" s="4">
        <v>0</v>
      </c>
      <c r="AH57" s="4">
        <v>0</v>
      </c>
      <c r="AI57" s="4">
        <v>113339.84071170709</v>
      </c>
      <c r="AJ57" s="4">
        <v>35630.875858984211</v>
      </c>
      <c r="AK57" s="7">
        <v>14241374.984525027</v>
      </c>
      <c r="AL57" s="61"/>
      <c r="AM57" s="1">
        <v>2026</v>
      </c>
      <c r="AN57" s="40">
        <v>5.6015932996247115E-3</v>
      </c>
      <c r="AO57" s="40">
        <v>0</v>
      </c>
      <c r="AP57" s="40">
        <v>0</v>
      </c>
      <c r="AQ57" s="40">
        <v>0</v>
      </c>
      <c r="AR57" s="40">
        <v>9.6060825275905906</v>
      </c>
      <c r="AS57" s="40">
        <v>3.3366944968929732E-3</v>
      </c>
      <c r="AT57" s="40">
        <v>6.4035996795904664</v>
      </c>
      <c r="AU57" s="40">
        <v>0</v>
      </c>
      <c r="AV57" s="40">
        <v>0</v>
      </c>
      <c r="AW57" s="40">
        <v>5.666992035585354E-2</v>
      </c>
      <c r="AX57" s="40">
        <v>1.4252350343593685E-4</v>
      </c>
      <c r="AY57" s="38">
        <v>16.075432938836865</v>
      </c>
    </row>
    <row r="58" spans="2:51" x14ac:dyDescent="0.25">
      <c r="B58" s="58"/>
      <c r="C58" s="58"/>
      <c r="D58" s="58"/>
      <c r="E58" s="58"/>
      <c r="F58" s="58"/>
      <c r="G58" s="58"/>
      <c r="H58" s="58"/>
      <c r="I58" s="58"/>
      <c r="J58" s="58"/>
      <c r="K58" s="58"/>
      <c r="L58" s="58"/>
      <c r="M58" s="58"/>
      <c r="N58" s="58"/>
      <c r="O58" s="58"/>
      <c r="U58" s="58"/>
      <c r="V58" s="58"/>
      <c r="W58" s="58"/>
      <c r="X58" s="58"/>
      <c r="Y58" s="3">
        <v>2027</v>
      </c>
      <c r="Z58" s="4">
        <v>826.45562657205664</v>
      </c>
      <c r="AA58" s="4">
        <v>0</v>
      </c>
      <c r="AB58" s="4">
        <v>0</v>
      </c>
      <c r="AC58" s="4">
        <v>0</v>
      </c>
      <c r="AD58" s="4">
        <v>3799036.4069298855</v>
      </c>
      <c r="AE58" s="4">
        <v>621.67862963889081</v>
      </c>
      <c r="AF58" s="4">
        <v>10330012.498734772</v>
      </c>
      <c r="AG58" s="4">
        <v>0</v>
      </c>
      <c r="AH58" s="4">
        <v>0</v>
      </c>
      <c r="AI58" s="4">
        <v>149128.02967253359</v>
      </c>
      <c r="AJ58" s="4">
        <v>46329.100938553689</v>
      </c>
      <c r="AK58" s="7">
        <v>14325954.170531955</v>
      </c>
      <c r="AL58" s="61"/>
      <c r="AM58" s="3">
        <v>2027</v>
      </c>
      <c r="AN58" s="40">
        <v>1.4958846840954225E-3</v>
      </c>
      <c r="AO58" s="40">
        <v>0</v>
      </c>
      <c r="AP58" s="40">
        <v>0</v>
      </c>
      <c r="AQ58" s="40">
        <v>0</v>
      </c>
      <c r="AR58" s="40">
        <v>7.9323880176696004</v>
      </c>
      <c r="AS58" s="40">
        <v>1.1028578889793923E-3</v>
      </c>
      <c r="AT58" s="40">
        <v>6.9727584366459716</v>
      </c>
      <c r="AU58" s="40">
        <v>0</v>
      </c>
      <c r="AV58" s="40">
        <v>0</v>
      </c>
      <c r="AW58" s="40">
        <v>7.4564014836266804E-2</v>
      </c>
      <c r="AX58" s="40">
        <v>1.8531640375421475E-4</v>
      </c>
      <c r="AY58" s="38">
        <v>14.982494528128669</v>
      </c>
    </row>
    <row r="59" spans="2:51" x14ac:dyDescent="0.25">
      <c r="B59" s="58"/>
      <c r="C59" s="58"/>
      <c r="D59" s="58"/>
      <c r="E59" s="58"/>
      <c r="F59" s="58"/>
      <c r="G59" s="58"/>
      <c r="H59" s="58"/>
      <c r="I59" s="58"/>
      <c r="J59" s="58"/>
      <c r="K59" s="58"/>
      <c r="L59" s="58"/>
      <c r="M59" s="58"/>
      <c r="N59" s="58"/>
      <c r="O59" s="58"/>
      <c r="U59" s="58"/>
      <c r="V59" s="58"/>
      <c r="W59" s="58"/>
      <c r="X59" s="58"/>
      <c r="Y59" s="1">
        <v>2028</v>
      </c>
      <c r="Z59" s="4">
        <v>185.30374636783009</v>
      </c>
      <c r="AA59" s="4">
        <v>0</v>
      </c>
      <c r="AB59" s="4">
        <v>0</v>
      </c>
      <c r="AC59" s="4">
        <v>0</v>
      </c>
      <c r="AD59" s="4">
        <v>3054151.3099336009</v>
      </c>
      <c r="AE59" s="4">
        <v>169.26180334379194</v>
      </c>
      <c r="AF59" s="4">
        <v>11092655.325286299</v>
      </c>
      <c r="AG59" s="4">
        <v>0</v>
      </c>
      <c r="AH59" s="4">
        <v>0</v>
      </c>
      <c r="AI59" s="4">
        <v>188907.10591086405</v>
      </c>
      <c r="AJ59" s="4">
        <v>58211.445589697207</v>
      </c>
      <c r="AK59" s="7">
        <v>14394279.752270171</v>
      </c>
      <c r="AL59" s="61"/>
      <c r="AM59" s="1">
        <v>2028</v>
      </c>
      <c r="AN59" s="40">
        <v>3.3539978092577246E-4</v>
      </c>
      <c r="AO59" s="40">
        <v>0</v>
      </c>
      <c r="AP59" s="40">
        <v>0</v>
      </c>
      <c r="AQ59" s="40">
        <v>0</v>
      </c>
      <c r="AR59" s="40">
        <v>6.3770679351413584</v>
      </c>
      <c r="AS59" s="40">
        <v>3.0027043913188688E-4</v>
      </c>
      <c r="AT59" s="40">
        <v>7.4875423445682516</v>
      </c>
      <c r="AU59" s="40">
        <v>0</v>
      </c>
      <c r="AV59" s="40">
        <v>0</v>
      </c>
      <c r="AW59" s="40">
        <v>9.4453552955432021E-2</v>
      </c>
      <c r="AX59" s="40">
        <v>2.3284578235878883E-4</v>
      </c>
      <c r="AY59" s="38">
        <v>13.959932348667458</v>
      </c>
    </row>
    <row r="60" spans="2:51" x14ac:dyDescent="0.25">
      <c r="B60" s="58"/>
      <c r="C60" s="58"/>
      <c r="D60" s="58"/>
      <c r="E60" s="58"/>
      <c r="F60" s="58"/>
      <c r="G60" s="58"/>
      <c r="H60" s="58"/>
      <c r="I60" s="58"/>
      <c r="J60" s="58"/>
      <c r="K60" s="58"/>
      <c r="L60" s="58"/>
      <c r="M60" s="58"/>
      <c r="N60" s="58"/>
      <c r="O60" s="58"/>
      <c r="U60" s="58"/>
      <c r="V60" s="58"/>
      <c r="W60" s="58"/>
      <c r="X60" s="58"/>
      <c r="Y60" s="3">
        <v>2029</v>
      </c>
      <c r="Z60" s="4">
        <v>34.6091173574465</v>
      </c>
      <c r="AA60" s="4">
        <v>0</v>
      </c>
      <c r="AB60" s="4">
        <v>0</v>
      </c>
      <c r="AC60" s="4">
        <v>0</v>
      </c>
      <c r="AD60" s="4">
        <v>2375554.2542405971</v>
      </c>
      <c r="AE60" s="4">
        <v>37.574888417567784</v>
      </c>
      <c r="AF60" s="4">
        <v>11768182.753741903</v>
      </c>
      <c r="AG60" s="4">
        <v>0</v>
      </c>
      <c r="AH60" s="4">
        <v>0</v>
      </c>
      <c r="AI60" s="4">
        <v>232615.01938442886</v>
      </c>
      <c r="AJ60" s="4">
        <v>71253.363418333203</v>
      </c>
      <c r="AK60" s="7">
        <v>14447677.574791037</v>
      </c>
      <c r="AL60" s="61"/>
      <c r="AM60" s="3">
        <v>2029</v>
      </c>
      <c r="AN60" s="40">
        <v>6.2642502416978166E-5</v>
      </c>
      <c r="AO60" s="40">
        <v>0</v>
      </c>
      <c r="AP60" s="40">
        <v>0</v>
      </c>
      <c r="AQ60" s="40">
        <v>0</v>
      </c>
      <c r="AR60" s="40">
        <v>4.9601572828543672</v>
      </c>
      <c r="AS60" s="40">
        <v>6.6657852052765239E-5</v>
      </c>
      <c r="AT60" s="40">
        <v>7.9435233587757841</v>
      </c>
      <c r="AU60" s="40">
        <v>0</v>
      </c>
      <c r="AV60" s="40">
        <v>0</v>
      </c>
      <c r="AW60" s="40">
        <v>0.11630750969221443</v>
      </c>
      <c r="AX60" s="40">
        <v>2.8501345367333282E-4</v>
      </c>
      <c r="AY60" s="38">
        <v>13.020402465130511</v>
      </c>
    </row>
    <row r="61" spans="2:51" x14ac:dyDescent="0.25">
      <c r="B61" s="58"/>
      <c r="C61" s="58"/>
      <c r="D61" s="58"/>
      <c r="E61" s="58"/>
      <c r="F61" s="58"/>
      <c r="G61" s="58"/>
      <c r="H61" s="58"/>
      <c r="I61" s="58"/>
      <c r="J61" s="58"/>
      <c r="K61" s="58"/>
      <c r="L61" s="58"/>
      <c r="M61" s="58"/>
      <c r="N61" s="58"/>
      <c r="O61" s="58"/>
      <c r="U61" s="58"/>
      <c r="V61" s="58"/>
      <c r="W61" s="58"/>
      <c r="X61" s="58"/>
      <c r="Y61" s="6">
        <v>2030</v>
      </c>
      <c r="Z61" s="5">
        <v>5.3475818502965957</v>
      </c>
      <c r="AA61" s="5">
        <v>0</v>
      </c>
      <c r="AB61" s="5">
        <v>0</v>
      </c>
      <c r="AC61" s="5">
        <v>0</v>
      </c>
      <c r="AD61" s="5">
        <v>1780217.0001768556</v>
      </c>
      <c r="AE61" s="5">
        <v>6.7444882739976348</v>
      </c>
      <c r="AF61" s="5">
        <v>12356181.759656526</v>
      </c>
      <c r="AG61" s="5">
        <v>0</v>
      </c>
      <c r="AH61" s="5">
        <v>0</v>
      </c>
      <c r="AI61" s="5">
        <v>280104.39300734596</v>
      </c>
      <c r="AJ61" s="5">
        <v>85401.019136421921</v>
      </c>
      <c r="AK61" s="8">
        <v>14501916.264047273</v>
      </c>
      <c r="AL61" s="13"/>
      <c r="AM61" s="6">
        <v>2030</v>
      </c>
      <c r="AN61" s="41">
        <v>9.6791231490368394E-6</v>
      </c>
      <c r="AO61" s="41">
        <v>0</v>
      </c>
      <c r="AP61" s="41">
        <v>0</v>
      </c>
      <c r="AQ61" s="41">
        <v>0</v>
      </c>
      <c r="AR61" s="41">
        <v>3.7170930963692745</v>
      </c>
      <c r="AS61" s="41">
        <v>1.1964722198071805E-5</v>
      </c>
      <c r="AT61" s="41">
        <v>8.3404226877681555</v>
      </c>
      <c r="AU61" s="41">
        <v>0</v>
      </c>
      <c r="AV61" s="41">
        <v>0</v>
      </c>
      <c r="AW61" s="41">
        <v>0.14005219650367298</v>
      </c>
      <c r="AX61" s="41">
        <v>3.4160407654568767E-4</v>
      </c>
      <c r="AY61" s="39">
        <v>12.197931228562995</v>
      </c>
    </row>
    <row r="62" spans="2:51" x14ac:dyDescent="0.25">
      <c r="B62" s="58"/>
      <c r="C62" s="58"/>
      <c r="D62" s="58"/>
      <c r="E62" s="58"/>
      <c r="F62" s="58"/>
      <c r="G62" s="58"/>
      <c r="H62" s="58"/>
      <c r="I62" s="58"/>
      <c r="J62" s="58"/>
      <c r="K62" s="58"/>
      <c r="L62" s="58"/>
      <c r="M62" s="58"/>
      <c r="N62" s="58"/>
      <c r="O62" s="58"/>
      <c r="U62" s="58"/>
      <c r="V62" s="58"/>
      <c r="W62" s="58"/>
      <c r="X62" s="58">
        <v>1</v>
      </c>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row>
    <row r="63" spans="2:51" x14ac:dyDescent="0.25">
      <c r="B63" s="58"/>
      <c r="C63" s="58"/>
      <c r="D63" s="58"/>
      <c r="E63" s="58"/>
      <c r="F63" s="58"/>
      <c r="G63" s="58"/>
      <c r="H63" s="58"/>
      <c r="I63" s="58"/>
      <c r="J63" s="58"/>
      <c r="K63" s="58"/>
      <c r="L63" s="58"/>
      <c r="M63" s="58"/>
      <c r="N63" s="58"/>
      <c r="O63" s="58"/>
      <c r="U63" s="58"/>
      <c r="V63" s="58"/>
      <c r="W63" s="58"/>
      <c r="X63" s="58">
        <v>2</v>
      </c>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row>
    <row r="64" spans="2:51" x14ac:dyDescent="0.25">
      <c r="B64" s="58"/>
      <c r="C64" s="58"/>
      <c r="D64" s="58"/>
      <c r="E64" s="58"/>
      <c r="F64" s="58"/>
      <c r="G64" s="58"/>
      <c r="H64" s="58"/>
      <c r="I64" s="58"/>
      <c r="J64" s="58"/>
      <c r="K64" s="58"/>
      <c r="L64" s="58"/>
      <c r="M64" s="58"/>
      <c r="N64" s="58"/>
      <c r="O64" s="58"/>
      <c r="U64" s="58"/>
      <c r="V64" s="58"/>
      <c r="W64" s="58"/>
      <c r="X64" s="58">
        <v>3</v>
      </c>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row>
    <row r="65" spans="2:52" x14ac:dyDescent="0.25">
      <c r="B65" s="58"/>
      <c r="C65" s="58"/>
      <c r="D65" s="58"/>
      <c r="E65" s="58"/>
      <c r="F65" s="58"/>
      <c r="G65" s="58"/>
      <c r="H65" s="58"/>
      <c r="I65" s="58"/>
      <c r="J65" s="58"/>
      <c r="K65" s="58"/>
      <c r="L65" s="58"/>
      <c r="M65" s="58"/>
      <c r="N65" s="58"/>
      <c r="O65" s="58"/>
      <c r="U65" s="58"/>
      <c r="V65" s="58"/>
      <c r="W65" s="58"/>
      <c r="X65" s="58">
        <v>4</v>
      </c>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row>
    <row r="66" spans="2:52" x14ac:dyDescent="0.25">
      <c r="B66" s="58"/>
      <c r="C66" s="58"/>
      <c r="D66" s="58"/>
      <c r="E66" s="58"/>
      <c r="F66" s="58"/>
      <c r="G66" s="58"/>
      <c r="H66" s="58"/>
      <c r="I66" s="58"/>
      <c r="J66" s="58"/>
      <c r="K66" s="58"/>
      <c r="L66" s="58"/>
      <c r="M66" s="58"/>
      <c r="N66" s="58"/>
      <c r="O66" s="58"/>
      <c r="U66" s="58"/>
      <c r="V66" s="58"/>
      <c r="W66" s="58"/>
      <c r="X66" s="58">
        <v>5</v>
      </c>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row>
    <row r="67" spans="2:52" x14ac:dyDescent="0.25">
      <c r="B67" s="58"/>
      <c r="C67" s="58"/>
      <c r="D67" s="58"/>
      <c r="E67" s="58"/>
      <c r="F67" s="58"/>
      <c r="G67" s="58"/>
      <c r="H67" s="58"/>
      <c r="I67" s="58"/>
      <c r="J67" s="58"/>
      <c r="K67" s="58"/>
      <c r="L67" s="58"/>
      <c r="M67" s="58"/>
      <c r="N67" s="58"/>
      <c r="O67" s="58"/>
      <c r="U67" s="58"/>
      <c r="V67" s="58"/>
      <c r="W67" s="58"/>
      <c r="X67" s="58">
        <v>6</v>
      </c>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row>
    <row r="68" spans="2:52" x14ac:dyDescent="0.25">
      <c r="B68" s="58"/>
      <c r="C68" s="58"/>
      <c r="D68" s="58"/>
      <c r="E68" s="58"/>
      <c r="F68" s="58"/>
      <c r="G68" s="58"/>
      <c r="H68" s="58"/>
      <c r="I68" s="58"/>
      <c r="J68" s="58"/>
      <c r="K68" s="58"/>
      <c r="L68" s="58"/>
      <c r="M68" s="58"/>
      <c r="N68" s="58"/>
      <c r="O68" s="58"/>
      <c r="U68" s="58"/>
      <c r="V68" s="58"/>
      <c r="W68" s="58"/>
      <c r="X68" s="58">
        <v>7</v>
      </c>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row>
    <row r="69" spans="2:52" x14ac:dyDescent="0.25">
      <c r="B69" s="68" t="s">
        <v>181</v>
      </c>
      <c r="C69" s="68"/>
      <c r="D69" s="68"/>
      <c r="E69" s="68"/>
      <c r="F69" s="68"/>
      <c r="G69" s="68"/>
      <c r="H69" s="68"/>
      <c r="I69" s="68"/>
      <c r="J69" s="68"/>
      <c r="K69" s="68"/>
      <c r="L69" s="68"/>
      <c r="M69" s="68"/>
      <c r="N69" s="68"/>
      <c r="O69" s="68"/>
      <c r="P69" s="68"/>
      <c r="Q69" s="68"/>
      <c r="R69" s="68"/>
      <c r="S69" s="68"/>
      <c r="T69" s="68"/>
      <c r="U69" s="68"/>
      <c r="V69" s="68"/>
      <c r="W69" s="68"/>
      <c r="X69" s="58">
        <v>8</v>
      </c>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row>
    <row r="70" spans="2:52" x14ac:dyDescent="0.25">
      <c r="B70" s="17" t="s">
        <v>262</v>
      </c>
      <c r="C70" s="84" t="s">
        <v>30</v>
      </c>
      <c r="D70" s="68"/>
      <c r="E70" s="68"/>
      <c r="F70" s="68"/>
      <c r="G70" s="68"/>
      <c r="H70" s="68"/>
      <c r="I70" s="68"/>
      <c r="J70" s="68"/>
      <c r="K70" s="68"/>
      <c r="L70" s="68"/>
      <c r="M70" s="68"/>
      <c r="N70" s="68"/>
      <c r="O70" s="68"/>
      <c r="P70" s="68"/>
      <c r="Q70" s="68"/>
      <c r="R70" s="68"/>
      <c r="S70" s="68"/>
      <c r="T70" s="68"/>
      <c r="U70" s="68"/>
      <c r="V70" s="68"/>
      <c r="W70" s="68"/>
      <c r="X70" s="58"/>
      <c r="Y70" s="58" t="s">
        <v>21</v>
      </c>
      <c r="Z70" s="58"/>
      <c r="AA70" s="58"/>
      <c r="AB70" s="58"/>
      <c r="AC70" s="58"/>
      <c r="AD70" s="10"/>
      <c r="AE70" s="58"/>
      <c r="AF70" s="58"/>
      <c r="AG70" s="58"/>
      <c r="AH70" s="58"/>
      <c r="AI70" s="58"/>
      <c r="AJ70" s="58"/>
      <c r="AK70" s="10"/>
      <c r="AL70" s="58"/>
      <c r="AM70" s="58" t="s">
        <v>147</v>
      </c>
      <c r="AN70" s="58"/>
      <c r="AO70" s="58"/>
      <c r="AP70" s="58"/>
      <c r="AQ70" s="58"/>
      <c r="AR70" s="58"/>
      <c r="AS70" s="58"/>
      <c r="AT70" s="58"/>
      <c r="AU70" s="58"/>
      <c r="AV70" s="58"/>
      <c r="AW70" s="58"/>
      <c r="AX70" s="58"/>
      <c r="AY70" s="58"/>
    </row>
    <row r="71" spans="2:52" ht="15.75" x14ac:dyDescent="0.25">
      <c r="B71" s="68"/>
      <c r="C71" s="68"/>
      <c r="D71" s="68"/>
      <c r="E71" s="68"/>
      <c r="F71" s="68"/>
      <c r="G71" s="68"/>
      <c r="H71" s="68"/>
      <c r="I71" s="68"/>
      <c r="J71" s="68"/>
      <c r="K71" s="68"/>
      <c r="L71" s="68"/>
      <c r="M71" s="68"/>
      <c r="N71" s="68"/>
      <c r="O71" s="68"/>
      <c r="P71" s="68"/>
      <c r="Q71" s="68"/>
      <c r="R71" s="68"/>
      <c r="S71" s="68"/>
      <c r="T71" s="68"/>
      <c r="U71" s="68"/>
      <c r="V71" s="68"/>
      <c r="W71" s="68"/>
      <c r="X71" s="58"/>
      <c r="Y71" s="69"/>
      <c r="Z71" s="66" t="s">
        <v>2</v>
      </c>
      <c r="AA71" s="66" t="s">
        <v>3</v>
      </c>
      <c r="AB71" s="66" t="s">
        <v>4</v>
      </c>
      <c r="AC71" s="66" t="s">
        <v>5</v>
      </c>
      <c r="AD71" s="66" t="s">
        <v>6</v>
      </c>
      <c r="AE71" s="66" t="s">
        <v>7</v>
      </c>
      <c r="AF71" s="66" t="s">
        <v>8</v>
      </c>
      <c r="AG71" s="66" t="s">
        <v>9</v>
      </c>
      <c r="AH71" s="66" t="s">
        <v>18</v>
      </c>
      <c r="AI71" s="66" t="s">
        <v>19</v>
      </c>
      <c r="AJ71" s="66" t="s">
        <v>20</v>
      </c>
      <c r="AK71" s="66" t="s">
        <v>0</v>
      </c>
      <c r="AL71" s="58"/>
      <c r="AM71" s="65"/>
      <c r="AN71" s="66" t="s">
        <v>2</v>
      </c>
      <c r="AO71" s="66" t="s">
        <v>3</v>
      </c>
      <c r="AP71" s="66" t="s">
        <v>4</v>
      </c>
      <c r="AQ71" s="66" t="s">
        <v>5</v>
      </c>
      <c r="AR71" s="66" t="s">
        <v>6</v>
      </c>
      <c r="AS71" s="66" t="s">
        <v>7</v>
      </c>
      <c r="AT71" s="66" t="s">
        <v>8</v>
      </c>
      <c r="AU71" s="66" t="s">
        <v>9</v>
      </c>
      <c r="AV71" s="66" t="s">
        <v>18</v>
      </c>
      <c r="AW71" s="66" t="s">
        <v>19</v>
      </c>
      <c r="AX71" s="66" t="s">
        <v>20</v>
      </c>
      <c r="AY71" s="67" t="s">
        <v>0</v>
      </c>
    </row>
    <row r="72" spans="2:52" x14ac:dyDescent="0.25">
      <c r="B72" s="68"/>
      <c r="C72" s="68"/>
      <c r="D72" s="68"/>
      <c r="E72" s="68"/>
      <c r="F72" s="68"/>
      <c r="G72" s="68"/>
      <c r="H72" s="68"/>
      <c r="I72" s="68"/>
      <c r="J72" s="68"/>
      <c r="K72" s="68"/>
      <c r="L72" s="68"/>
      <c r="M72" s="68"/>
      <c r="N72" s="68"/>
      <c r="O72" s="68"/>
      <c r="P72" s="68"/>
      <c r="Q72" s="68"/>
      <c r="R72" s="68"/>
      <c r="S72" s="68"/>
      <c r="T72" s="68"/>
      <c r="U72" s="68"/>
      <c r="V72" s="68"/>
      <c r="W72" s="68"/>
      <c r="X72" s="58"/>
      <c r="Y72" s="3">
        <v>2019</v>
      </c>
      <c r="Z72" s="4">
        <v>2012402.8491460751</v>
      </c>
      <c r="AA72" s="4">
        <v>0</v>
      </c>
      <c r="AB72" s="4">
        <v>585.38153316525677</v>
      </c>
      <c r="AC72" s="4">
        <v>0</v>
      </c>
      <c r="AD72" s="4">
        <v>11325018.984793568</v>
      </c>
      <c r="AE72" s="4">
        <v>739332.39791656483</v>
      </c>
      <c r="AF72" s="4">
        <v>222592.84556631651</v>
      </c>
      <c r="AG72" s="4">
        <v>0</v>
      </c>
      <c r="AH72" s="4">
        <v>225942.85714285716</v>
      </c>
      <c r="AI72" s="4">
        <v>0</v>
      </c>
      <c r="AJ72" s="4">
        <v>1345.5419476945904</v>
      </c>
      <c r="AK72" s="7">
        <v>14527220.858046241</v>
      </c>
      <c r="AL72" s="61"/>
      <c r="AM72" s="3">
        <v>2019</v>
      </c>
      <c r="AN72" s="40">
        <v>3.6424491569543958</v>
      </c>
      <c r="AO72" s="40">
        <v>0</v>
      </c>
      <c r="AP72" s="40">
        <v>8.3709559242631714E-4</v>
      </c>
      <c r="AQ72" s="40">
        <v>0</v>
      </c>
      <c r="AR72" s="40">
        <v>23.646639640248971</v>
      </c>
      <c r="AS72" s="40">
        <v>1.3115756739039859</v>
      </c>
      <c r="AT72" s="40">
        <v>0.15025017075726363</v>
      </c>
      <c r="AU72" s="40">
        <v>0</v>
      </c>
      <c r="AV72" s="40">
        <v>0.33891428571428572</v>
      </c>
      <c r="AW72" s="40">
        <v>0</v>
      </c>
      <c r="AX72" s="40">
        <v>5.3821677907783616E-6</v>
      </c>
      <c r="AY72" s="38">
        <v>29.090671405339119</v>
      </c>
    </row>
    <row r="73" spans="2:52" x14ac:dyDescent="0.25">
      <c r="B73" s="68"/>
      <c r="C73" s="68"/>
      <c r="D73" s="68"/>
      <c r="E73" s="68"/>
      <c r="F73" s="68"/>
      <c r="G73" s="68"/>
      <c r="H73" s="68"/>
      <c r="I73" s="68"/>
      <c r="J73" s="68"/>
      <c r="K73" s="68"/>
      <c r="L73" s="68"/>
      <c r="M73" s="68"/>
      <c r="N73" s="68"/>
      <c r="O73" s="68"/>
      <c r="P73" s="68"/>
      <c r="Q73" s="68"/>
      <c r="R73" s="68"/>
      <c r="S73" s="68"/>
      <c r="T73" s="68"/>
      <c r="U73" s="68"/>
      <c r="V73" s="68"/>
      <c r="W73" s="68"/>
      <c r="X73" s="58"/>
      <c r="Y73" s="1">
        <v>2020</v>
      </c>
      <c r="Z73" s="4">
        <v>1601981.0329192812</v>
      </c>
      <c r="AA73" s="4">
        <v>0</v>
      </c>
      <c r="AB73" s="4">
        <v>585.38142964509848</v>
      </c>
      <c r="AC73" s="4">
        <v>0</v>
      </c>
      <c r="AD73" s="4">
        <v>12085910.834380753</v>
      </c>
      <c r="AE73" s="4">
        <v>762179.93998991465</v>
      </c>
      <c r="AF73" s="4">
        <v>364754.76258188323</v>
      </c>
      <c r="AG73" s="4">
        <v>0</v>
      </c>
      <c r="AH73" s="4">
        <v>207300</v>
      </c>
      <c r="AI73" s="4">
        <v>0</v>
      </c>
      <c r="AJ73" s="4">
        <v>1991.5415643666872</v>
      </c>
      <c r="AK73" s="7">
        <v>15024703.492865844</v>
      </c>
      <c r="AL73" s="61"/>
      <c r="AM73" s="1">
        <v>2020</v>
      </c>
      <c r="AN73" s="40">
        <v>2.8995856695838991</v>
      </c>
      <c r="AO73" s="40">
        <v>0</v>
      </c>
      <c r="AP73" s="40">
        <v>8.3709544439249074E-4</v>
      </c>
      <c r="AQ73" s="40">
        <v>0</v>
      </c>
      <c r="AR73" s="40">
        <v>25.235381822187012</v>
      </c>
      <c r="AS73" s="40">
        <v>1.3521072135421086</v>
      </c>
      <c r="AT73" s="40">
        <v>0.24620946474277117</v>
      </c>
      <c r="AU73" s="40">
        <v>0</v>
      </c>
      <c r="AV73" s="40">
        <v>0.31095</v>
      </c>
      <c r="AW73" s="40">
        <v>0</v>
      </c>
      <c r="AX73" s="40">
        <v>7.966166257466749E-6</v>
      </c>
      <c r="AY73" s="38">
        <v>30.045079231666442</v>
      </c>
      <c r="AZ73" s="13"/>
    </row>
    <row r="74" spans="2:52" x14ac:dyDescent="0.25">
      <c r="B74" s="68"/>
      <c r="C74" s="68"/>
      <c r="D74" s="68"/>
      <c r="E74" s="68"/>
      <c r="F74" s="68"/>
      <c r="G74" s="68"/>
      <c r="H74" s="68"/>
      <c r="I74" s="68"/>
      <c r="J74" s="68"/>
      <c r="K74" s="68"/>
      <c r="L74" s="68"/>
      <c r="M74" s="68"/>
      <c r="N74" s="68"/>
      <c r="O74" s="68"/>
      <c r="P74" s="68"/>
      <c r="Q74" s="68"/>
      <c r="R74" s="68"/>
      <c r="S74" s="68"/>
      <c r="T74" s="68"/>
      <c r="U74" s="68"/>
      <c r="V74" s="68"/>
      <c r="W74" s="68"/>
      <c r="X74" s="58"/>
      <c r="Y74" s="3">
        <v>2021</v>
      </c>
      <c r="Z74" s="4">
        <v>1214500.2489820239</v>
      </c>
      <c r="AA74" s="4">
        <v>0</v>
      </c>
      <c r="AB74" s="4">
        <v>577.10215589920847</v>
      </c>
      <c r="AC74" s="4">
        <v>0</v>
      </c>
      <c r="AD74" s="4">
        <v>12753146.507380949</v>
      </c>
      <c r="AE74" s="4">
        <v>770788.69198313402</v>
      </c>
      <c r="AF74" s="4">
        <v>571819.30960147758</v>
      </c>
      <c r="AG74" s="4">
        <v>0</v>
      </c>
      <c r="AH74" s="4">
        <v>186428.57142857142</v>
      </c>
      <c r="AI74" s="4">
        <v>24981.322797366811</v>
      </c>
      <c r="AJ74" s="4">
        <v>2901.1248945095108</v>
      </c>
      <c r="AK74" s="7">
        <v>15525142.879223932</v>
      </c>
      <c r="AL74" s="61"/>
      <c r="AM74" s="3">
        <v>2021</v>
      </c>
      <c r="AN74" s="40">
        <v>2.1982454506574629</v>
      </c>
      <c r="AO74" s="40">
        <v>0</v>
      </c>
      <c r="AP74" s="40">
        <v>8.2525608293586804E-4</v>
      </c>
      <c r="AQ74" s="40">
        <v>0</v>
      </c>
      <c r="AR74" s="40">
        <v>26.628569907411421</v>
      </c>
      <c r="AS74" s="40">
        <v>1.3673791395780797</v>
      </c>
      <c r="AT74" s="40">
        <v>0.38597803398099739</v>
      </c>
      <c r="AU74" s="40">
        <v>0</v>
      </c>
      <c r="AV74" s="40">
        <v>0.27964285714285714</v>
      </c>
      <c r="AW74" s="40">
        <v>1.2490661398683404E-2</v>
      </c>
      <c r="AX74" s="40">
        <v>1.1604499578038042E-5</v>
      </c>
      <c r="AY74" s="38">
        <v>30.873142910752016</v>
      </c>
    </row>
    <row r="75" spans="2:52" x14ac:dyDescent="0.25">
      <c r="B75" s="68"/>
      <c r="C75" s="68"/>
      <c r="D75" s="68"/>
      <c r="E75" s="68"/>
      <c r="F75" s="68"/>
      <c r="G75" s="68"/>
      <c r="H75" s="68"/>
      <c r="I75" s="68"/>
      <c r="J75" s="68"/>
      <c r="K75" s="68"/>
      <c r="L75" s="68"/>
      <c r="M75" s="68"/>
      <c r="N75" s="68"/>
      <c r="O75" s="68"/>
      <c r="P75" s="68"/>
      <c r="Q75" s="68"/>
      <c r="R75" s="68"/>
      <c r="S75" s="68"/>
      <c r="T75" s="68"/>
      <c r="U75" s="68"/>
      <c r="V75" s="68"/>
      <c r="W75" s="68"/>
      <c r="X75" s="58"/>
      <c r="Y75" s="1">
        <v>2022</v>
      </c>
      <c r="Z75" s="4">
        <v>867381.54186387989</v>
      </c>
      <c r="AA75" s="4">
        <v>0</v>
      </c>
      <c r="AB75" s="4">
        <v>568.81741463392814</v>
      </c>
      <c r="AC75" s="4">
        <v>0</v>
      </c>
      <c r="AD75" s="4">
        <v>13284708.376436438</v>
      </c>
      <c r="AE75" s="4">
        <v>766167.59111308039</v>
      </c>
      <c r="AF75" s="4">
        <v>840295.99425137823</v>
      </c>
      <c r="AG75" s="4">
        <v>0</v>
      </c>
      <c r="AH75" s="4">
        <v>167785.71428571429</v>
      </c>
      <c r="AI75" s="4">
        <v>75782.929304560006</v>
      </c>
      <c r="AJ75" s="4">
        <v>4081.5265818745365</v>
      </c>
      <c r="AK75" s="7">
        <v>16006772.49125156</v>
      </c>
      <c r="AL75" s="61"/>
      <c r="AM75" s="1">
        <v>2022</v>
      </c>
      <c r="AN75" s="40">
        <v>1.5699605907736225</v>
      </c>
      <c r="AO75" s="40">
        <v>0</v>
      </c>
      <c r="AP75" s="40">
        <v>8.1340890292651714E-4</v>
      </c>
      <c r="AQ75" s="40">
        <v>0</v>
      </c>
      <c r="AR75" s="40">
        <v>27.738471089999283</v>
      </c>
      <c r="AS75" s="40">
        <v>1.3591813066346048</v>
      </c>
      <c r="AT75" s="40">
        <v>0.5671997961196803</v>
      </c>
      <c r="AU75" s="40">
        <v>0</v>
      </c>
      <c r="AV75" s="40">
        <v>0.25167857142857142</v>
      </c>
      <c r="AW75" s="40">
        <v>3.7891464652280001E-2</v>
      </c>
      <c r="AX75" s="40">
        <v>1.6326106327498146E-5</v>
      </c>
      <c r="AY75" s="38">
        <v>31.525212554617294</v>
      </c>
    </row>
    <row r="76" spans="2:52" x14ac:dyDescent="0.25">
      <c r="B76" s="68"/>
      <c r="C76" s="68"/>
      <c r="D76" s="68"/>
      <c r="E76" s="68"/>
      <c r="F76" s="68"/>
      <c r="G76" s="68"/>
      <c r="H76" s="68"/>
      <c r="I76" s="68"/>
      <c r="J76" s="68"/>
      <c r="K76" s="68"/>
      <c r="L76" s="68"/>
      <c r="M76" s="68"/>
      <c r="N76" s="68"/>
      <c r="O76" s="68"/>
      <c r="P76" s="68"/>
      <c r="Q76" s="68"/>
      <c r="R76" s="68"/>
      <c r="S76" s="68"/>
      <c r="T76" s="68"/>
      <c r="U76" s="68"/>
      <c r="V76" s="68"/>
      <c r="W76" s="68"/>
      <c r="Y76" s="3">
        <v>2023</v>
      </c>
      <c r="Z76" s="4">
        <v>579592.68416504224</v>
      </c>
      <c r="AA76" s="4">
        <v>0</v>
      </c>
      <c r="AB76" s="4">
        <v>560.50424962069212</v>
      </c>
      <c r="AC76" s="4">
        <v>0</v>
      </c>
      <c r="AD76" s="4">
        <v>13674730.016656559</v>
      </c>
      <c r="AE76" s="4">
        <v>749699.88131371816</v>
      </c>
      <c r="AF76" s="4">
        <v>1171864.3927613611</v>
      </c>
      <c r="AG76" s="4">
        <v>0</v>
      </c>
      <c r="AH76" s="4">
        <v>149142.85714285716</v>
      </c>
      <c r="AI76" s="4">
        <v>153282.42643604547</v>
      </c>
      <c r="AJ76" s="4">
        <v>5536.4165552236673</v>
      </c>
      <c r="AK76" s="7">
        <v>16484409.179280428</v>
      </c>
      <c r="AL76" s="61"/>
      <c r="AM76" s="3">
        <v>2023</v>
      </c>
      <c r="AN76" s="40">
        <v>1.0490627583387264</v>
      </c>
      <c r="AO76" s="40">
        <v>0</v>
      </c>
      <c r="AP76" s="40">
        <v>8.0152107695758974E-4</v>
      </c>
      <c r="AQ76" s="40">
        <v>0</v>
      </c>
      <c r="AR76" s="40">
        <v>28.552836274778898</v>
      </c>
      <c r="AS76" s="40">
        <v>1.3299675894505361</v>
      </c>
      <c r="AT76" s="40">
        <v>0.79100846511391876</v>
      </c>
      <c r="AU76" s="40">
        <v>0</v>
      </c>
      <c r="AV76" s="40">
        <v>0.22371428571428573</v>
      </c>
      <c r="AW76" s="40">
        <v>7.6641213218022738E-2</v>
      </c>
      <c r="AX76" s="40">
        <v>2.214566622089467E-5</v>
      </c>
      <c r="AY76" s="38">
        <v>32.024054253357569</v>
      </c>
    </row>
    <row r="77" spans="2:52" x14ac:dyDescent="0.25">
      <c r="B77" s="68"/>
      <c r="C77" s="68"/>
      <c r="D77" s="68"/>
      <c r="E77" s="68"/>
      <c r="F77" s="68"/>
      <c r="G77" s="68"/>
      <c r="H77" s="68"/>
      <c r="I77" s="68"/>
      <c r="J77" s="68"/>
      <c r="K77" s="68"/>
      <c r="L77" s="68"/>
      <c r="M77" s="68"/>
      <c r="N77" s="68"/>
      <c r="O77" s="68"/>
      <c r="P77" s="68"/>
      <c r="Q77" s="68"/>
      <c r="R77" s="68"/>
      <c r="S77" s="68"/>
      <c r="T77" s="68"/>
      <c r="U77" s="68"/>
      <c r="V77" s="68"/>
      <c r="W77" s="68"/>
      <c r="Y77" s="3">
        <v>2024</v>
      </c>
      <c r="Z77" s="4">
        <v>357012.74126304674</v>
      </c>
      <c r="AA77" s="4">
        <v>0</v>
      </c>
      <c r="AB77" s="4">
        <v>552.07656497362632</v>
      </c>
      <c r="AC77" s="4">
        <v>0</v>
      </c>
      <c r="AD77" s="4">
        <v>13924099.305592339</v>
      </c>
      <c r="AE77" s="4">
        <v>722659.23662080918</v>
      </c>
      <c r="AF77" s="4">
        <v>1568310.2105651887</v>
      </c>
      <c r="AG77" s="4">
        <v>0</v>
      </c>
      <c r="AH77" s="4">
        <v>130500</v>
      </c>
      <c r="AI77" s="4">
        <v>258398.11386627334</v>
      </c>
      <c r="AJ77" s="4">
        <v>7269.4488629873085</v>
      </c>
      <c r="AK77" s="7">
        <v>16968801.13333562</v>
      </c>
      <c r="AL77" s="61"/>
      <c r="AM77" s="3">
        <v>2024</v>
      </c>
      <c r="AN77" s="40">
        <v>0.64619306168611457</v>
      </c>
      <c r="AO77" s="40">
        <v>0</v>
      </c>
      <c r="AP77" s="40">
        <v>7.8946948791228566E-4</v>
      </c>
      <c r="AQ77" s="40">
        <v>0</v>
      </c>
      <c r="AR77" s="40">
        <v>29.073519350076804</v>
      </c>
      <c r="AS77" s="40">
        <v>1.2819974857653156</v>
      </c>
      <c r="AT77" s="40">
        <v>1.0586093921315023</v>
      </c>
      <c r="AU77" s="40">
        <v>0</v>
      </c>
      <c r="AV77" s="40">
        <v>0.19575000000000001</v>
      </c>
      <c r="AW77" s="40">
        <v>0.12919905693313669</v>
      </c>
      <c r="AX77" s="40">
        <v>2.9077795451949233E-5</v>
      </c>
      <c r="AY77" s="38">
        <v>32.386086893876239</v>
      </c>
    </row>
    <row r="78" spans="2:52" x14ac:dyDescent="0.25">
      <c r="B78" s="68"/>
      <c r="C78" s="68"/>
      <c r="D78" s="68"/>
      <c r="E78" s="68"/>
      <c r="F78" s="68"/>
      <c r="G78" s="68"/>
      <c r="H78" s="68"/>
      <c r="I78" s="68"/>
      <c r="J78" s="68"/>
      <c r="K78" s="68"/>
      <c r="L78" s="68"/>
      <c r="M78" s="68"/>
      <c r="N78" s="68"/>
      <c r="O78" s="68"/>
      <c r="P78" s="68"/>
      <c r="Q78" s="68"/>
      <c r="R78" s="68"/>
      <c r="S78" s="68"/>
      <c r="T78" s="68"/>
      <c r="U78" s="68"/>
      <c r="V78" s="68"/>
      <c r="W78" s="68"/>
      <c r="Y78" s="3">
        <v>2025</v>
      </c>
      <c r="Z78" s="4">
        <v>196450.06059868718</v>
      </c>
      <c r="AA78" s="4">
        <v>0</v>
      </c>
      <c r="AB78" s="4">
        <v>543.28946105020077</v>
      </c>
      <c r="AC78" s="4">
        <v>0</v>
      </c>
      <c r="AD78" s="4">
        <v>14039177.260018744</v>
      </c>
      <c r="AE78" s="4">
        <v>685449.64172573434</v>
      </c>
      <c r="AF78" s="4">
        <v>2031605.3725502475</v>
      </c>
      <c r="AG78" s="4">
        <v>0</v>
      </c>
      <c r="AH78" s="4">
        <v>111857.14285714286</v>
      </c>
      <c r="AI78" s="4">
        <v>392091.1384765954</v>
      </c>
      <c r="AJ78" s="4">
        <v>9284.1952962560626</v>
      </c>
      <c r="AK78" s="7">
        <v>17466458.100984458</v>
      </c>
      <c r="AL78" s="61"/>
      <c r="AM78" s="3">
        <v>2025</v>
      </c>
      <c r="AN78" s="40">
        <v>0.35557460968362381</v>
      </c>
      <c r="AO78" s="40">
        <v>0</v>
      </c>
      <c r="AP78" s="40">
        <v>7.7690392930178701E-4</v>
      </c>
      <c r="AQ78" s="40">
        <v>0</v>
      </c>
      <c r="AR78" s="40">
        <v>29.313802118919135</v>
      </c>
      <c r="AS78" s="40">
        <v>1.2159876644214527</v>
      </c>
      <c r="AT78" s="40">
        <v>1.3713336264714169</v>
      </c>
      <c r="AU78" s="40">
        <v>0</v>
      </c>
      <c r="AV78" s="40">
        <v>0.16778571428571426</v>
      </c>
      <c r="AW78" s="40">
        <v>0.19604556923829769</v>
      </c>
      <c r="AX78" s="40">
        <v>3.7136781185024252E-5</v>
      </c>
      <c r="AY78" s="38">
        <v>32.621343343730132</v>
      </c>
    </row>
    <row r="79" spans="2:52" x14ac:dyDescent="0.25">
      <c r="B79" s="68"/>
      <c r="C79" s="68"/>
      <c r="D79" s="68"/>
      <c r="E79" s="68"/>
      <c r="F79" s="68"/>
      <c r="G79" s="68"/>
      <c r="H79" s="68"/>
      <c r="I79" s="68"/>
      <c r="J79" s="68"/>
      <c r="K79" s="68"/>
      <c r="L79" s="68"/>
      <c r="M79" s="68"/>
      <c r="N79" s="68"/>
      <c r="O79" s="68"/>
      <c r="P79" s="68"/>
      <c r="Q79" s="68"/>
      <c r="R79" s="68"/>
      <c r="S79" s="68"/>
      <c r="T79" s="68"/>
      <c r="U79" s="68"/>
      <c r="V79" s="68"/>
      <c r="W79" s="68"/>
      <c r="Y79" s="1">
        <v>2026</v>
      </c>
      <c r="Z79" s="4">
        <v>89546.826333908131</v>
      </c>
      <c r="AA79" s="4">
        <v>0</v>
      </c>
      <c r="AB79" s="4">
        <v>533.60711484118565</v>
      </c>
      <c r="AC79" s="4">
        <v>0</v>
      </c>
      <c r="AD79" s="4">
        <v>14024358.108155875</v>
      </c>
      <c r="AE79" s="4">
        <v>645860.56260532374</v>
      </c>
      <c r="AF79" s="4">
        <v>2554420.3474199586</v>
      </c>
      <c r="AG79" s="4">
        <v>0</v>
      </c>
      <c r="AH79" s="4">
        <v>93214.28571428571</v>
      </c>
      <c r="AI79" s="4">
        <v>557112.40533316578</v>
      </c>
      <c r="AJ79" s="4">
        <v>13392.743854733117</v>
      </c>
      <c r="AK79" s="7">
        <v>17978438.886532091</v>
      </c>
      <c r="AL79" s="61"/>
      <c r="AM79" s="1">
        <v>2026</v>
      </c>
      <c r="AN79" s="40">
        <v>0.16207975566437371</v>
      </c>
      <c r="AO79" s="40">
        <v>0</v>
      </c>
      <c r="AP79" s="40">
        <v>7.6305817422289549E-4</v>
      </c>
      <c r="AQ79" s="40">
        <v>0</v>
      </c>
      <c r="AR79" s="40">
        <v>29.282859729829468</v>
      </c>
      <c r="AS79" s="40">
        <v>1.1457566380618442</v>
      </c>
      <c r="AT79" s="40">
        <v>1.7242337345084719</v>
      </c>
      <c r="AU79" s="40">
        <v>0</v>
      </c>
      <c r="AV79" s="40">
        <v>0.13982142857142857</v>
      </c>
      <c r="AW79" s="40">
        <v>0.27855620266658287</v>
      </c>
      <c r="AX79" s="40">
        <v>5.3570975418932464E-5</v>
      </c>
      <c r="AY79" s="38">
        <v>32.734124118451817</v>
      </c>
    </row>
    <row r="80" spans="2:52" x14ac:dyDescent="0.25">
      <c r="B80" s="68"/>
      <c r="C80" s="68"/>
      <c r="D80" s="68"/>
      <c r="E80" s="68"/>
      <c r="F80" s="68"/>
      <c r="G80" s="68"/>
      <c r="H80" s="68"/>
      <c r="I80" s="68"/>
      <c r="J80" s="68"/>
      <c r="K80" s="68"/>
      <c r="L80" s="68"/>
      <c r="M80" s="68"/>
      <c r="N80" s="68"/>
      <c r="O80" s="68"/>
      <c r="P80" s="68"/>
      <c r="Q80" s="68"/>
      <c r="R80" s="68"/>
      <c r="S80" s="68"/>
      <c r="T80" s="68"/>
      <c r="U80" s="68"/>
      <c r="V80" s="68"/>
      <c r="W80" s="68"/>
      <c r="Y80" s="3">
        <v>2027</v>
      </c>
      <c r="Z80" s="4">
        <v>25620.881631690369</v>
      </c>
      <c r="AA80" s="4">
        <v>0</v>
      </c>
      <c r="AB80" s="4">
        <v>522.0679389632412</v>
      </c>
      <c r="AC80" s="4">
        <v>0</v>
      </c>
      <c r="AD80" s="4">
        <v>13887157.833114468</v>
      </c>
      <c r="AE80" s="4">
        <v>602554.78454560111</v>
      </c>
      <c r="AF80" s="4">
        <v>3138135.2580727786</v>
      </c>
      <c r="AG80" s="4">
        <v>0</v>
      </c>
      <c r="AH80" s="4">
        <v>74571.428571428565</v>
      </c>
      <c r="AI80" s="4">
        <v>754221.60689619894</v>
      </c>
      <c r="AJ80" s="4">
        <v>19627.917381464456</v>
      </c>
      <c r="AK80" s="7">
        <v>18502411.778152596</v>
      </c>
      <c r="AL80" s="61"/>
      <c r="AM80" s="3">
        <v>2027</v>
      </c>
      <c r="AN80" s="40">
        <v>4.6373795753359565E-2</v>
      </c>
      <c r="AO80" s="40">
        <v>0</v>
      </c>
      <c r="AP80" s="40">
        <v>7.4655715271743496E-4</v>
      </c>
      <c r="AQ80" s="40">
        <v>0</v>
      </c>
      <c r="AR80" s="40">
        <v>28.996385555543007</v>
      </c>
      <c r="AS80" s="40">
        <v>1.0689321877838964</v>
      </c>
      <c r="AT80" s="40">
        <v>2.1182412991991257</v>
      </c>
      <c r="AU80" s="40">
        <v>0</v>
      </c>
      <c r="AV80" s="40">
        <v>0.11185714285714285</v>
      </c>
      <c r="AW80" s="40">
        <v>0.3771108034480995</v>
      </c>
      <c r="AX80" s="40">
        <v>7.8511669525857831E-5</v>
      </c>
      <c r="AY80" s="38">
        <v>32.719725853406871</v>
      </c>
    </row>
    <row r="81" spans="2:51" x14ac:dyDescent="0.25">
      <c r="B81" s="68"/>
      <c r="C81" s="68"/>
      <c r="D81" s="68"/>
      <c r="E81" s="68"/>
      <c r="F81" s="68"/>
      <c r="G81" s="68"/>
      <c r="H81" s="68"/>
      <c r="I81" s="68"/>
      <c r="J81" s="68"/>
      <c r="K81" s="68"/>
      <c r="L81" s="68"/>
      <c r="M81" s="68"/>
      <c r="N81" s="68"/>
      <c r="O81" s="68"/>
      <c r="P81" s="68"/>
      <c r="Q81" s="68"/>
      <c r="R81" s="68"/>
      <c r="S81" s="68"/>
      <c r="T81" s="68"/>
      <c r="U81" s="68"/>
      <c r="V81" s="68"/>
      <c r="W81" s="68"/>
      <c r="Y81" s="1">
        <v>2028</v>
      </c>
      <c r="Z81" s="4">
        <v>0</v>
      </c>
      <c r="AA81" s="4">
        <v>0</v>
      </c>
      <c r="AB81" s="4">
        <v>507.04196180438402</v>
      </c>
      <c r="AC81" s="4">
        <v>0</v>
      </c>
      <c r="AD81" s="4">
        <v>13632827.284330226</v>
      </c>
      <c r="AE81" s="4">
        <v>553435.85749736882</v>
      </c>
      <c r="AF81" s="4">
        <v>3784158.2873953898</v>
      </c>
      <c r="AG81" s="4">
        <v>0</v>
      </c>
      <c r="AH81" s="4">
        <v>55928.571428571435</v>
      </c>
      <c r="AI81" s="4">
        <v>984217.23517569131</v>
      </c>
      <c r="AJ81" s="4">
        <v>28022.615947409024</v>
      </c>
      <c r="AK81" s="7">
        <v>19039096.893736463</v>
      </c>
      <c r="AL81" s="61"/>
      <c r="AM81" s="1">
        <v>2028</v>
      </c>
      <c r="AN81" s="40">
        <v>0</v>
      </c>
      <c r="AO81" s="40">
        <v>0</v>
      </c>
      <c r="AP81" s="40">
        <v>7.2507000538026911E-4</v>
      </c>
      <c r="AQ81" s="40">
        <v>0</v>
      </c>
      <c r="AR81" s="40">
        <v>28.465343369681516</v>
      </c>
      <c r="AS81" s="40">
        <v>0.98179521120033231</v>
      </c>
      <c r="AT81" s="40">
        <v>2.5543068439918879</v>
      </c>
      <c r="AU81" s="40">
        <v>0</v>
      </c>
      <c r="AV81" s="40">
        <v>8.3892857142857144E-2</v>
      </c>
      <c r="AW81" s="40">
        <v>0.49210861758784569</v>
      </c>
      <c r="AX81" s="40">
        <v>1.120904637896361E-4</v>
      </c>
      <c r="AY81" s="38">
        <v>32.578284060073607</v>
      </c>
    </row>
    <row r="82" spans="2:51" x14ac:dyDescent="0.25">
      <c r="B82" s="68"/>
      <c r="C82" s="68"/>
      <c r="D82" s="68"/>
      <c r="E82" s="68"/>
      <c r="F82" s="68"/>
      <c r="G82" s="68"/>
      <c r="H82" s="68"/>
      <c r="I82" s="68"/>
      <c r="J82" s="68"/>
      <c r="K82" s="68"/>
      <c r="L82" s="68"/>
      <c r="M82" s="68"/>
      <c r="N82" s="68"/>
      <c r="O82" s="68"/>
      <c r="P82" s="68"/>
      <c r="Q82" s="68"/>
      <c r="R82" s="68"/>
      <c r="S82" s="68"/>
      <c r="T82" s="68"/>
      <c r="U82" s="68"/>
      <c r="V82" s="68"/>
      <c r="W82" s="68"/>
      <c r="X82" s="68"/>
      <c r="Y82" s="3">
        <v>2029</v>
      </c>
      <c r="Z82" s="4">
        <v>0</v>
      </c>
      <c r="AA82" s="4">
        <v>0</v>
      </c>
      <c r="AB82" s="4">
        <v>485.70296630457329</v>
      </c>
      <c r="AC82" s="4">
        <v>0</v>
      </c>
      <c r="AD82" s="4">
        <v>13263652.714472866</v>
      </c>
      <c r="AE82" s="4">
        <v>496662.52472793456</v>
      </c>
      <c r="AF82" s="4">
        <v>4493807.7270032717</v>
      </c>
      <c r="AG82" s="4">
        <v>0</v>
      </c>
      <c r="AH82" s="4">
        <v>37285.71428571429</v>
      </c>
      <c r="AI82" s="4">
        <v>1247935.4398749468</v>
      </c>
      <c r="AJ82" s="4">
        <v>38610.118485067636</v>
      </c>
      <c r="AK82" s="7">
        <v>19578439.941816103</v>
      </c>
      <c r="AL82" s="61"/>
      <c r="AM82" s="3">
        <v>2029</v>
      </c>
      <c r="AN82" s="40">
        <v>0</v>
      </c>
      <c r="AO82" s="40">
        <v>0</v>
      </c>
      <c r="AP82" s="40">
        <v>6.9455524181553973E-4</v>
      </c>
      <c r="AQ82" s="40">
        <v>0</v>
      </c>
      <c r="AR82" s="40">
        <v>27.694506867819342</v>
      </c>
      <c r="AS82" s="40">
        <v>0.88107931886735591</v>
      </c>
      <c r="AT82" s="40">
        <v>3.0333202157272088</v>
      </c>
      <c r="AU82" s="40">
        <v>0</v>
      </c>
      <c r="AV82" s="40">
        <v>5.5928571428571432E-2</v>
      </c>
      <c r="AW82" s="40">
        <v>0.62396771993747346</v>
      </c>
      <c r="AX82" s="40">
        <v>1.5444047394027054E-4</v>
      </c>
      <c r="AY82" s="38">
        <v>32.289651689495706</v>
      </c>
    </row>
    <row r="83" spans="2:51" x14ac:dyDescent="0.25">
      <c r="B83" s="68"/>
      <c r="C83" s="68"/>
      <c r="D83" s="68"/>
      <c r="E83" s="68"/>
      <c r="F83" s="68"/>
      <c r="G83" s="68"/>
      <c r="H83" s="68"/>
      <c r="I83" s="68"/>
      <c r="J83" s="68"/>
      <c r="K83" s="68"/>
      <c r="L83" s="68"/>
      <c r="M83" s="68"/>
      <c r="N83" s="68"/>
      <c r="O83" s="68"/>
      <c r="P83" s="68"/>
      <c r="Q83" s="68"/>
      <c r="R83" s="68"/>
      <c r="S83" s="68"/>
      <c r="T83" s="68"/>
      <c r="U83" s="68"/>
      <c r="V83" s="68"/>
      <c r="W83" s="68"/>
      <c r="X83" s="68"/>
      <c r="Y83" s="6">
        <v>2030</v>
      </c>
      <c r="Z83" s="5">
        <v>0</v>
      </c>
      <c r="AA83" s="5">
        <v>0</v>
      </c>
      <c r="AB83" s="5">
        <v>454.0547159151526</v>
      </c>
      <c r="AC83" s="5">
        <v>0</v>
      </c>
      <c r="AD83" s="5">
        <v>12785682.095605839</v>
      </c>
      <c r="AE83" s="5">
        <v>431988.53987582918</v>
      </c>
      <c r="AF83" s="5">
        <v>5268032.5955872359</v>
      </c>
      <c r="AG83" s="5">
        <v>0</v>
      </c>
      <c r="AH83" s="5">
        <v>18642.857142857145</v>
      </c>
      <c r="AI83" s="5">
        <v>1546242.7702748743</v>
      </c>
      <c r="AJ83" s="5">
        <v>43461.045881842459</v>
      </c>
      <c r="AK83" s="8">
        <v>20094503.959084392</v>
      </c>
      <c r="AL83" s="13"/>
      <c r="AM83" s="6">
        <v>2030</v>
      </c>
      <c r="AN83" s="41">
        <v>0</v>
      </c>
      <c r="AO83" s="41">
        <v>0</v>
      </c>
      <c r="AP83" s="41">
        <v>6.4929824375866817E-4</v>
      </c>
      <c r="AQ83" s="41">
        <v>0</v>
      </c>
      <c r="AR83" s="41">
        <v>26.696504215624991</v>
      </c>
      <c r="AS83" s="41">
        <v>0.7663476697397209</v>
      </c>
      <c r="AT83" s="41">
        <v>3.5559220020213842</v>
      </c>
      <c r="AU83" s="41">
        <v>0</v>
      </c>
      <c r="AV83" s="41">
        <v>2.7964285714285716E-2</v>
      </c>
      <c r="AW83" s="41">
        <v>0.77312138513743711</v>
      </c>
      <c r="AX83" s="41">
        <v>1.7384418352736983E-4</v>
      </c>
      <c r="AY83" s="39">
        <v>31.820682700665103</v>
      </c>
    </row>
    <row r="84" spans="2:51" x14ac:dyDescent="0.25">
      <c r="B84" s="68"/>
      <c r="C84" s="68"/>
      <c r="D84" s="68"/>
      <c r="E84" s="68"/>
      <c r="F84" s="68"/>
      <c r="G84" s="68"/>
      <c r="H84" s="68"/>
      <c r="I84" s="68"/>
      <c r="J84" s="68"/>
      <c r="K84" s="68"/>
      <c r="L84" s="68"/>
      <c r="M84" s="68"/>
      <c r="N84" s="68"/>
      <c r="O84" s="68"/>
      <c r="P84" s="68"/>
      <c r="Q84" s="68"/>
      <c r="R84" s="68"/>
      <c r="S84" s="68"/>
      <c r="T84" s="68"/>
      <c r="U84" s="68"/>
      <c r="V84" s="68"/>
      <c r="W84" s="68"/>
      <c r="X84" s="58">
        <v>1</v>
      </c>
      <c r="Y84" s="58"/>
      <c r="Z84" s="58"/>
      <c r="AA84" s="58"/>
      <c r="AB84" s="58"/>
      <c r="AC84" s="58"/>
      <c r="AD84" s="13">
        <v>1.5069701858125784</v>
      </c>
      <c r="AE84" s="58"/>
      <c r="AF84" s="58"/>
      <c r="AG84" s="58"/>
      <c r="AH84" s="58"/>
      <c r="AI84" s="58"/>
      <c r="AJ84" s="58"/>
      <c r="AK84" s="58"/>
      <c r="AL84" s="58"/>
      <c r="AM84" s="58"/>
      <c r="AN84" s="58"/>
      <c r="AO84" s="58"/>
      <c r="AP84" s="58"/>
      <c r="AQ84" s="58"/>
      <c r="AR84" s="58"/>
      <c r="AS84" s="58"/>
      <c r="AT84" s="58"/>
      <c r="AU84" s="58"/>
      <c r="AV84" s="58"/>
      <c r="AW84" s="58"/>
      <c r="AX84" s="58"/>
      <c r="AY84" s="58"/>
    </row>
    <row r="85" spans="2:51" x14ac:dyDescent="0.25">
      <c r="B85" s="68"/>
      <c r="C85" s="68"/>
      <c r="D85" s="68"/>
      <c r="E85" s="68"/>
      <c r="F85" s="68"/>
      <c r="G85" s="68"/>
      <c r="H85" s="68"/>
      <c r="I85" s="68"/>
      <c r="J85" s="68"/>
      <c r="K85" s="68"/>
      <c r="L85" s="68"/>
      <c r="M85" s="68"/>
      <c r="N85" s="68"/>
      <c r="O85" s="68"/>
      <c r="P85" s="68"/>
      <c r="Q85" s="68"/>
      <c r="R85" s="68"/>
      <c r="S85" s="68"/>
      <c r="T85" s="68"/>
      <c r="U85" s="68"/>
      <c r="V85" s="68"/>
      <c r="W85" s="68"/>
      <c r="X85" s="58">
        <v>2</v>
      </c>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row>
    <row r="86" spans="2:51" x14ac:dyDescent="0.25">
      <c r="B86" s="68"/>
      <c r="C86" s="68"/>
      <c r="D86" s="68"/>
      <c r="E86" s="68"/>
      <c r="F86" s="68"/>
      <c r="G86" s="68"/>
      <c r="H86" s="68"/>
      <c r="I86" s="68"/>
      <c r="J86" s="68"/>
      <c r="K86" s="68"/>
      <c r="L86" s="68"/>
      <c r="M86" s="68"/>
      <c r="N86" s="68"/>
      <c r="O86" s="68"/>
      <c r="P86" s="68"/>
      <c r="Q86" s="68"/>
      <c r="R86" s="68"/>
      <c r="S86" s="68"/>
      <c r="T86" s="68"/>
      <c r="U86" s="68"/>
      <c r="V86" s="68"/>
      <c r="W86" s="68"/>
      <c r="X86" s="58">
        <v>3</v>
      </c>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row>
    <row r="87" spans="2:51" x14ac:dyDescent="0.25">
      <c r="B87" s="68"/>
      <c r="C87" s="68"/>
      <c r="D87" s="68"/>
      <c r="E87" s="68"/>
      <c r="F87" s="68"/>
      <c r="G87" s="68"/>
      <c r="H87" s="68"/>
      <c r="I87" s="68"/>
      <c r="J87" s="68"/>
      <c r="K87" s="68"/>
      <c r="L87" s="68"/>
      <c r="M87" s="68"/>
      <c r="N87" s="68"/>
      <c r="O87" s="68"/>
      <c r="P87" s="68"/>
      <c r="Q87" s="68"/>
      <c r="R87" s="68"/>
      <c r="S87" s="68"/>
      <c r="T87" s="68"/>
      <c r="U87" s="68"/>
      <c r="V87" s="68"/>
      <c r="W87" s="68"/>
      <c r="X87" s="58">
        <v>4</v>
      </c>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row>
    <row r="88" spans="2:51" x14ac:dyDescent="0.25">
      <c r="B88" s="68"/>
      <c r="C88" s="68"/>
      <c r="D88" s="68"/>
      <c r="E88" s="68"/>
      <c r="F88" s="68"/>
      <c r="G88" s="68"/>
      <c r="H88" s="68"/>
      <c r="I88" s="68"/>
      <c r="J88" s="68"/>
      <c r="K88" s="68"/>
      <c r="L88" s="68"/>
      <c r="M88" s="68"/>
      <c r="N88" s="68"/>
      <c r="O88" s="68"/>
      <c r="P88" s="68"/>
      <c r="Q88" s="68"/>
      <c r="R88" s="68"/>
      <c r="S88" s="68"/>
      <c r="T88" s="68"/>
      <c r="U88" s="68"/>
      <c r="V88" s="68"/>
      <c r="W88" s="68"/>
      <c r="X88" s="58">
        <v>5</v>
      </c>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row>
    <row r="89" spans="2:51" x14ac:dyDescent="0.25">
      <c r="B89" s="68"/>
      <c r="C89" s="68"/>
      <c r="D89" s="68"/>
      <c r="E89" s="68"/>
      <c r="F89" s="68"/>
      <c r="G89" s="68"/>
      <c r="H89" s="68"/>
      <c r="I89" s="68"/>
      <c r="J89" s="68"/>
      <c r="K89" s="68"/>
      <c r="L89" s="68"/>
      <c r="M89" s="68"/>
      <c r="N89" s="68"/>
      <c r="O89" s="68"/>
      <c r="P89" s="68"/>
      <c r="Q89" s="68"/>
      <c r="R89" s="68"/>
      <c r="S89" s="68"/>
      <c r="T89" s="68"/>
      <c r="U89" s="68"/>
      <c r="V89" s="68"/>
      <c r="W89" s="68"/>
      <c r="X89" s="58">
        <v>6</v>
      </c>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row>
    <row r="90" spans="2:51" x14ac:dyDescent="0.25">
      <c r="B90" s="68"/>
      <c r="C90" s="68"/>
      <c r="D90" s="68"/>
      <c r="E90" s="68"/>
      <c r="F90" s="68"/>
      <c r="G90" s="68"/>
      <c r="H90" s="68"/>
      <c r="I90" s="68"/>
      <c r="J90" s="68"/>
      <c r="K90" s="68"/>
      <c r="L90" s="68"/>
      <c r="M90" s="68"/>
      <c r="N90" s="68"/>
      <c r="O90" s="68"/>
      <c r="P90" s="68"/>
      <c r="Q90" s="68"/>
      <c r="R90" s="68"/>
      <c r="S90" s="68"/>
      <c r="T90" s="68"/>
      <c r="U90" s="68"/>
      <c r="V90" s="68"/>
      <c r="W90" s="68"/>
      <c r="X90" s="58">
        <v>7</v>
      </c>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row>
    <row r="91" spans="2:51" x14ac:dyDescent="0.25">
      <c r="B91" s="68" t="s">
        <v>100</v>
      </c>
      <c r="C91" s="68"/>
      <c r="D91" s="68"/>
      <c r="E91" s="68"/>
      <c r="F91" s="68"/>
      <c r="G91" s="68"/>
      <c r="H91" s="68"/>
      <c r="I91" s="68"/>
      <c r="J91" s="68"/>
      <c r="K91" s="68"/>
      <c r="L91" s="68"/>
      <c r="M91" s="68"/>
      <c r="N91" s="68"/>
      <c r="O91" s="68"/>
      <c r="P91" s="68"/>
      <c r="Q91" s="68"/>
      <c r="R91" s="68"/>
      <c r="S91" s="68"/>
      <c r="T91" s="68"/>
      <c r="U91" s="68"/>
      <c r="V91" s="68"/>
      <c r="W91" s="68"/>
      <c r="X91" s="58">
        <v>8</v>
      </c>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row>
    <row r="92" spans="2:51" x14ac:dyDescent="0.25">
      <c r="B92" s="17" t="s">
        <v>262</v>
      </c>
      <c r="C92" s="84" t="s">
        <v>30</v>
      </c>
      <c r="D92" s="68"/>
      <c r="E92" s="68"/>
      <c r="F92" s="68"/>
      <c r="G92" s="68"/>
      <c r="H92" s="68"/>
      <c r="I92" s="68"/>
      <c r="J92" s="68"/>
      <c r="K92" s="68"/>
      <c r="L92" s="68"/>
      <c r="M92" s="68"/>
      <c r="N92" s="68"/>
      <c r="O92" s="68"/>
      <c r="P92" s="68"/>
      <c r="Q92" s="68"/>
      <c r="R92" s="68"/>
      <c r="S92" s="68"/>
      <c r="T92" s="68"/>
      <c r="U92" s="68"/>
      <c r="V92" s="68"/>
      <c r="W92" s="68"/>
      <c r="X92" s="68"/>
      <c r="Y92" s="58" t="s">
        <v>21</v>
      </c>
      <c r="Z92" s="58"/>
      <c r="AA92" s="58"/>
      <c r="AB92" s="58"/>
      <c r="AC92" s="58"/>
      <c r="AD92" s="58"/>
      <c r="AE92" s="58"/>
      <c r="AF92" s="58"/>
      <c r="AG92" s="58"/>
      <c r="AH92" s="58"/>
      <c r="AI92" s="58"/>
      <c r="AJ92" s="58"/>
      <c r="AK92" s="58"/>
      <c r="AL92" s="58"/>
      <c r="AM92" s="58" t="s">
        <v>147</v>
      </c>
      <c r="AN92" s="58"/>
      <c r="AO92" s="58"/>
      <c r="AP92" s="58"/>
      <c r="AQ92" s="58"/>
      <c r="AR92" s="58"/>
      <c r="AS92" s="58"/>
      <c r="AT92" s="58"/>
      <c r="AU92" s="58"/>
      <c r="AV92" s="58"/>
      <c r="AW92" s="58"/>
      <c r="AX92" s="58"/>
      <c r="AY92" s="58"/>
    </row>
    <row r="93" spans="2:51" ht="15.75" x14ac:dyDescent="0.25">
      <c r="B93" s="68"/>
      <c r="C93" s="68"/>
      <c r="D93" s="68"/>
      <c r="E93" s="68"/>
      <c r="F93" s="68"/>
      <c r="G93" s="68"/>
      <c r="H93" s="68"/>
      <c r="I93" s="68"/>
      <c r="J93" s="68"/>
      <c r="K93" s="68"/>
      <c r="L93" s="68"/>
      <c r="M93" s="68"/>
      <c r="N93" s="68"/>
      <c r="O93" s="68"/>
      <c r="P93" s="68"/>
      <c r="Q93" s="68"/>
      <c r="R93" s="68"/>
      <c r="S93" s="68"/>
      <c r="T93" s="68"/>
      <c r="U93" s="68"/>
      <c r="V93" s="68"/>
      <c r="W93" s="68"/>
      <c r="X93" s="68"/>
      <c r="Y93" s="69"/>
      <c r="Z93" s="66" t="s">
        <v>2</v>
      </c>
      <c r="AA93" s="66" t="s">
        <v>3</v>
      </c>
      <c r="AB93" s="66" t="s">
        <v>4</v>
      </c>
      <c r="AC93" s="66" t="s">
        <v>5</v>
      </c>
      <c r="AD93" s="66" t="s">
        <v>6</v>
      </c>
      <c r="AE93" s="66" t="s">
        <v>7</v>
      </c>
      <c r="AF93" s="66" t="s">
        <v>8</v>
      </c>
      <c r="AG93" s="66" t="s">
        <v>9</v>
      </c>
      <c r="AH93" s="66" t="s">
        <v>18</v>
      </c>
      <c r="AI93" s="66" t="s">
        <v>19</v>
      </c>
      <c r="AJ93" s="66" t="s">
        <v>20</v>
      </c>
      <c r="AK93" s="66" t="s">
        <v>0</v>
      </c>
      <c r="AL93" s="58"/>
      <c r="AM93" s="65"/>
      <c r="AN93" s="66" t="s">
        <v>2</v>
      </c>
      <c r="AO93" s="66" t="s">
        <v>3</v>
      </c>
      <c r="AP93" s="66" t="s">
        <v>4</v>
      </c>
      <c r="AQ93" s="66" t="s">
        <v>5</v>
      </c>
      <c r="AR93" s="66" t="s">
        <v>6</v>
      </c>
      <c r="AS93" s="66" t="s">
        <v>7</v>
      </c>
      <c r="AT93" s="66" t="s">
        <v>8</v>
      </c>
      <c r="AU93" s="66" t="s">
        <v>9</v>
      </c>
      <c r="AV93" s="66" t="s">
        <v>18</v>
      </c>
      <c r="AW93" s="66" t="s">
        <v>19</v>
      </c>
      <c r="AX93" s="66" t="s">
        <v>20</v>
      </c>
      <c r="AY93" s="67" t="s">
        <v>0</v>
      </c>
    </row>
    <row r="94" spans="2:51" x14ac:dyDescent="0.25">
      <c r="B94" s="68"/>
      <c r="C94" s="68"/>
      <c r="D94" s="68"/>
      <c r="E94" s="68"/>
      <c r="F94" s="68"/>
      <c r="G94" s="68"/>
      <c r="H94" s="68"/>
      <c r="I94" s="68"/>
      <c r="J94" s="68"/>
      <c r="K94" s="68"/>
      <c r="L94" s="68"/>
      <c r="M94" s="68"/>
      <c r="N94" s="68"/>
      <c r="O94" s="68"/>
      <c r="P94" s="68"/>
      <c r="Q94" s="68"/>
      <c r="R94" s="68"/>
      <c r="S94" s="68"/>
      <c r="T94" s="68"/>
      <c r="U94" s="68"/>
      <c r="V94" s="68"/>
      <c r="W94" s="68"/>
      <c r="X94" s="68"/>
      <c r="Y94" s="3">
        <v>2019</v>
      </c>
      <c r="Z94" s="4">
        <v>1103397.1278722547</v>
      </c>
      <c r="AA94" s="4">
        <v>190182.52645204938</v>
      </c>
      <c r="AB94" s="4">
        <v>2755615.599550887</v>
      </c>
      <c r="AC94" s="4">
        <v>0</v>
      </c>
      <c r="AD94" s="4">
        <v>142624.19907805888</v>
      </c>
      <c r="AE94" s="4">
        <v>36516.310977463596</v>
      </c>
      <c r="AF94" s="4">
        <v>1271.4201463406882</v>
      </c>
      <c r="AG94" s="4">
        <v>0</v>
      </c>
      <c r="AH94" s="4">
        <v>0</v>
      </c>
      <c r="AI94" s="4">
        <v>17887.738211240827</v>
      </c>
      <c r="AJ94" s="4">
        <v>4120.5246618264455</v>
      </c>
      <c r="AK94" s="7">
        <v>4251615.4469501218</v>
      </c>
      <c r="AL94" s="61"/>
      <c r="AM94" s="3">
        <v>2019</v>
      </c>
      <c r="AN94" s="40">
        <v>1.997148801448781</v>
      </c>
      <c r="AO94" s="40">
        <v>1.4644054536807801E-2</v>
      </c>
      <c r="AP94" s="40">
        <v>3.9405303073577684</v>
      </c>
      <c r="AQ94" s="40">
        <v>0</v>
      </c>
      <c r="AR94" s="40">
        <v>0.29779932767498696</v>
      </c>
      <c r="AS94" s="40">
        <v>6.477993567402042E-2</v>
      </c>
      <c r="AT94" s="40">
        <v>8.5820859877996458E-4</v>
      </c>
      <c r="AU94" s="40">
        <v>0</v>
      </c>
      <c r="AV94" s="40">
        <v>0</v>
      </c>
      <c r="AW94" s="40">
        <v>8.9438691056204136E-3</v>
      </c>
      <c r="AX94" s="40">
        <v>1.6482098647305781E-5</v>
      </c>
      <c r="AY94" s="38">
        <v>6.3247209864954135</v>
      </c>
    </row>
    <row r="95" spans="2:51" x14ac:dyDescent="0.25">
      <c r="B95" s="68"/>
      <c r="C95" s="68"/>
      <c r="D95" s="68"/>
      <c r="E95" s="68"/>
      <c r="F95" s="68"/>
      <c r="G95" s="68"/>
      <c r="H95" s="68"/>
      <c r="I95" s="68"/>
      <c r="J95" s="68"/>
      <c r="K95" s="68"/>
      <c r="L95" s="68"/>
      <c r="M95" s="68"/>
      <c r="N95" s="68"/>
      <c r="O95" s="68"/>
      <c r="P95" s="68"/>
      <c r="Q95" s="68"/>
      <c r="R95" s="68"/>
      <c r="S95" s="68"/>
      <c r="T95" s="68"/>
      <c r="U95" s="68"/>
      <c r="V95" s="68"/>
      <c r="W95" s="68"/>
      <c r="X95" s="68"/>
      <c r="Y95" s="1">
        <v>2020</v>
      </c>
      <c r="Z95" s="4">
        <v>982839.20418623171</v>
      </c>
      <c r="AA95" s="4">
        <v>182234.3686419666</v>
      </c>
      <c r="AB95" s="4">
        <v>2890188.983048399</v>
      </c>
      <c r="AC95" s="4">
        <v>0</v>
      </c>
      <c r="AD95" s="4">
        <v>154057.40965031</v>
      </c>
      <c r="AE95" s="4">
        <v>38731.880790970929</v>
      </c>
      <c r="AF95" s="4">
        <v>3298.5869098884277</v>
      </c>
      <c r="AG95" s="4">
        <v>0</v>
      </c>
      <c r="AH95" s="4">
        <v>0</v>
      </c>
      <c r="AI95" s="4">
        <v>31173.981358817156</v>
      </c>
      <c r="AJ95" s="4">
        <v>8372.3310001369064</v>
      </c>
      <c r="AK95" s="7">
        <v>4290896.7455867212</v>
      </c>
      <c r="AL95" s="61"/>
      <c r="AM95" s="1">
        <v>2020</v>
      </c>
      <c r="AN95" s="40">
        <v>1.7789389595770793</v>
      </c>
      <c r="AO95" s="40">
        <v>1.4032046385431429E-2</v>
      </c>
      <c r="AP95" s="40">
        <v>4.1329702457592106</v>
      </c>
      <c r="AQ95" s="40">
        <v>0</v>
      </c>
      <c r="AR95" s="40">
        <v>0.32167187134984726</v>
      </c>
      <c r="AS95" s="40">
        <v>6.8710356523182428E-2</v>
      </c>
      <c r="AT95" s="40">
        <v>2.2265461641746884E-3</v>
      </c>
      <c r="AU95" s="40">
        <v>0</v>
      </c>
      <c r="AV95" s="40">
        <v>0</v>
      </c>
      <c r="AW95" s="40">
        <v>1.5586990679408578E-2</v>
      </c>
      <c r="AX95" s="40">
        <v>3.3489324000547627E-5</v>
      </c>
      <c r="AY95" s="38">
        <v>6.3341705057623345</v>
      </c>
    </row>
    <row r="96" spans="2:51" x14ac:dyDescent="0.25">
      <c r="B96" s="68"/>
      <c r="C96" s="68"/>
      <c r="D96" s="68"/>
      <c r="E96" s="68"/>
      <c r="F96" s="68"/>
      <c r="G96" s="68"/>
      <c r="H96" s="68"/>
      <c r="I96" s="68"/>
      <c r="J96" s="68"/>
      <c r="K96" s="68"/>
      <c r="L96" s="68"/>
      <c r="M96" s="68"/>
      <c r="N96" s="68"/>
      <c r="O96" s="68"/>
      <c r="P96" s="68"/>
      <c r="Q96" s="68"/>
      <c r="R96" s="68"/>
      <c r="S96" s="68"/>
      <c r="T96" s="68"/>
      <c r="U96" s="68"/>
      <c r="V96" s="68"/>
      <c r="W96" s="68"/>
      <c r="X96" s="68"/>
      <c r="Y96" s="3">
        <v>2021</v>
      </c>
      <c r="Z96" s="4">
        <v>875440.28669116099</v>
      </c>
      <c r="AA96" s="4">
        <v>174570.33233886625</v>
      </c>
      <c r="AB96" s="4">
        <v>3006076.483174996</v>
      </c>
      <c r="AC96" s="4">
        <v>0</v>
      </c>
      <c r="AD96" s="4">
        <v>163588.99119816348</v>
      </c>
      <c r="AE96" s="4">
        <v>40438.856838516571</v>
      </c>
      <c r="AF96" s="4">
        <v>6456.7339792373823</v>
      </c>
      <c r="AG96" s="4">
        <v>0</v>
      </c>
      <c r="AH96" s="4">
        <v>0</v>
      </c>
      <c r="AI96" s="4">
        <v>48685.975933805479</v>
      </c>
      <c r="AJ96" s="4">
        <v>21304.19196376545</v>
      </c>
      <c r="AK96" s="7">
        <v>4336561.8521185117</v>
      </c>
      <c r="AL96" s="61"/>
      <c r="AM96" s="3">
        <v>2021</v>
      </c>
      <c r="AN96" s="40">
        <v>1.5845469189110015</v>
      </c>
      <c r="AO96" s="40">
        <v>1.3441915590092703E-2</v>
      </c>
      <c r="AP96" s="40">
        <v>4.2986893709402443</v>
      </c>
      <c r="AQ96" s="40">
        <v>0</v>
      </c>
      <c r="AR96" s="40">
        <v>0.34157381362176537</v>
      </c>
      <c r="AS96" s="40">
        <v>7.1738532031528399E-2</v>
      </c>
      <c r="AT96" s="40">
        <v>4.358295435985233E-3</v>
      </c>
      <c r="AU96" s="40">
        <v>0</v>
      </c>
      <c r="AV96" s="40">
        <v>0</v>
      </c>
      <c r="AW96" s="40">
        <v>2.4342987966902742E-2</v>
      </c>
      <c r="AX96" s="40">
        <v>8.5216767855061807E-5</v>
      </c>
      <c r="AY96" s="38">
        <v>6.3387770512653736</v>
      </c>
    </row>
    <row r="97" spans="2:52" x14ac:dyDescent="0.25">
      <c r="B97" s="68"/>
      <c r="C97" s="68"/>
      <c r="D97" s="68"/>
      <c r="E97" s="68"/>
      <c r="F97" s="68"/>
      <c r="G97" s="68"/>
      <c r="H97" s="68"/>
      <c r="I97" s="68"/>
      <c r="J97" s="68"/>
      <c r="K97" s="68"/>
      <c r="L97" s="68"/>
      <c r="M97" s="68"/>
      <c r="N97" s="68"/>
      <c r="O97" s="68"/>
      <c r="P97" s="68"/>
      <c r="Q97" s="68"/>
      <c r="R97" s="68"/>
      <c r="S97" s="68"/>
      <c r="T97" s="68"/>
      <c r="U97" s="68"/>
      <c r="V97" s="68"/>
      <c r="W97" s="68"/>
      <c r="X97" s="68"/>
      <c r="Y97" s="1">
        <v>2022</v>
      </c>
      <c r="Z97" s="4">
        <v>779142.69930292177</v>
      </c>
      <c r="AA97" s="4">
        <v>166891.01887989289</v>
      </c>
      <c r="AB97" s="4">
        <v>3099471.4758211626</v>
      </c>
      <c r="AC97" s="4">
        <v>0</v>
      </c>
      <c r="AD97" s="4">
        <v>171177.41932632565</v>
      </c>
      <c r="AE97" s="4">
        <v>41637.616277420791</v>
      </c>
      <c r="AF97" s="4">
        <v>10751.868439073411</v>
      </c>
      <c r="AG97" s="4">
        <v>0</v>
      </c>
      <c r="AH97" s="4">
        <v>0</v>
      </c>
      <c r="AI97" s="4">
        <v>70470.038857212727</v>
      </c>
      <c r="AJ97" s="4">
        <v>43084.648681641469</v>
      </c>
      <c r="AK97" s="7">
        <v>4382626.7855856512</v>
      </c>
      <c r="AL97" s="61"/>
      <c r="AM97" s="1">
        <v>2022</v>
      </c>
      <c r="AN97" s="40">
        <v>1.4102482857382883</v>
      </c>
      <c r="AO97" s="40">
        <v>1.2850608453751753E-2</v>
      </c>
      <c r="AP97" s="40">
        <v>4.4322442104242619</v>
      </c>
      <c r="AQ97" s="40">
        <v>0</v>
      </c>
      <c r="AR97" s="40">
        <v>0.35741845155336799</v>
      </c>
      <c r="AS97" s="40">
        <v>7.3865131276144483E-2</v>
      </c>
      <c r="AT97" s="40">
        <v>7.2575111963745524E-3</v>
      </c>
      <c r="AU97" s="40">
        <v>0</v>
      </c>
      <c r="AV97" s="40">
        <v>0</v>
      </c>
      <c r="AW97" s="40">
        <v>3.5235019428606358E-2</v>
      </c>
      <c r="AX97" s="40">
        <v>1.7233859472656589E-4</v>
      </c>
      <c r="AY97" s="38">
        <v>6.3292915566655212</v>
      </c>
    </row>
    <row r="98" spans="2:52" x14ac:dyDescent="0.25">
      <c r="B98" s="68"/>
      <c r="C98" s="68"/>
      <c r="D98" s="68"/>
      <c r="E98" s="68"/>
      <c r="F98" s="68"/>
      <c r="G98" s="68"/>
      <c r="H98" s="68"/>
      <c r="I98" s="68"/>
      <c r="J98" s="68"/>
      <c r="K98" s="68"/>
      <c r="L98" s="68"/>
      <c r="M98" s="68"/>
      <c r="N98" s="68"/>
      <c r="O98" s="68"/>
      <c r="P98" s="68"/>
      <c r="Q98" s="68"/>
      <c r="R98" s="68"/>
      <c r="S98" s="68"/>
      <c r="T98" s="68"/>
      <c r="U98" s="68"/>
      <c r="V98" s="68"/>
      <c r="W98" s="68"/>
      <c r="X98" s="68"/>
      <c r="Y98" s="3">
        <v>2023</v>
      </c>
      <c r="Z98" s="4">
        <v>691029.56966468925</v>
      </c>
      <c r="AA98" s="4">
        <v>158905.33013065299</v>
      </c>
      <c r="AB98" s="4">
        <v>3167617.3577628112</v>
      </c>
      <c r="AC98" s="4">
        <v>0</v>
      </c>
      <c r="AD98" s="4">
        <v>176798.35653295685</v>
      </c>
      <c r="AE98" s="4">
        <v>42324.359993556653</v>
      </c>
      <c r="AF98" s="4">
        <v>16189.225835487861</v>
      </c>
      <c r="AG98" s="4">
        <v>0</v>
      </c>
      <c r="AH98" s="4">
        <v>0</v>
      </c>
      <c r="AI98" s="4">
        <v>96565.06415013058</v>
      </c>
      <c r="AJ98" s="4">
        <v>73870.903043719925</v>
      </c>
      <c r="AK98" s="7">
        <v>4423300.1671140054</v>
      </c>
      <c r="AL98" s="61"/>
      <c r="AM98" s="3">
        <v>2023</v>
      </c>
      <c r="AN98" s="40">
        <v>1.2507635210930874</v>
      </c>
      <c r="AO98" s="40">
        <v>1.223571042006028E-2</v>
      </c>
      <c r="AP98" s="40">
        <v>4.529692821600821</v>
      </c>
      <c r="AQ98" s="40">
        <v>0</v>
      </c>
      <c r="AR98" s="40">
        <v>0.36915496844081391</v>
      </c>
      <c r="AS98" s="40">
        <v>7.5083414628569503E-2</v>
      </c>
      <c r="AT98" s="40">
        <v>1.0927727438954307E-2</v>
      </c>
      <c r="AU98" s="40">
        <v>0</v>
      </c>
      <c r="AV98" s="40">
        <v>0</v>
      </c>
      <c r="AW98" s="40">
        <v>4.828253207506529E-2</v>
      </c>
      <c r="AX98" s="40">
        <v>2.9548361217487972E-4</v>
      </c>
      <c r="AY98" s="38">
        <v>6.2964361793095467</v>
      </c>
    </row>
    <row r="99" spans="2:52" x14ac:dyDescent="0.25">
      <c r="B99" s="68"/>
      <c r="C99" s="68"/>
      <c r="D99" s="68"/>
      <c r="E99" s="68"/>
      <c r="F99" s="68"/>
      <c r="G99" s="68"/>
      <c r="H99" s="68"/>
      <c r="I99" s="68"/>
      <c r="J99" s="68"/>
      <c r="K99" s="68"/>
      <c r="L99" s="68"/>
      <c r="M99" s="68"/>
      <c r="N99" s="68"/>
      <c r="O99" s="68"/>
      <c r="P99" s="68"/>
      <c r="Q99" s="68"/>
      <c r="R99" s="68"/>
      <c r="S99" s="68"/>
      <c r="T99" s="68"/>
      <c r="U99" s="68"/>
      <c r="V99" s="68"/>
      <c r="W99" s="68"/>
      <c r="X99" s="68"/>
      <c r="Y99" s="3">
        <v>2024</v>
      </c>
      <c r="Z99" s="4">
        <v>608507.09888592665</v>
      </c>
      <c r="AA99" s="4">
        <v>150484.01697265494</v>
      </c>
      <c r="AB99" s="4">
        <v>3210577.0190731669</v>
      </c>
      <c r="AC99" s="4">
        <v>0</v>
      </c>
      <c r="AD99" s="4">
        <v>180420.02566130552</v>
      </c>
      <c r="AE99" s="4">
        <v>42493.057540988862</v>
      </c>
      <c r="AF99" s="4">
        <v>22763.726895474763</v>
      </c>
      <c r="AG99" s="4">
        <v>0</v>
      </c>
      <c r="AH99" s="4">
        <v>0</v>
      </c>
      <c r="AI99" s="4">
        <v>127014.29299910896</v>
      </c>
      <c r="AJ99" s="4">
        <v>113792.40061488312</v>
      </c>
      <c r="AK99" s="7">
        <v>4456051.6386435097</v>
      </c>
      <c r="AL99" s="61"/>
      <c r="AM99" s="3">
        <v>2024</v>
      </c>
      <c r="AN99" s="40">
        <v>1.1013978489835272</v>
      </c>
      <c r="AO99" s="40">
        <v>1.1587269306894431E-2</v>
      </c>
      <c r="AP99" s="40">
        <v>4.5911251372746289</v>
      </c>
      <c r="AQ99" s="40">
        <v>0</v>
      </c>
      <c r="AR99" s="40">
        <v>0.37671701358080595</v>
      </c>
      <c r="AS99" s="40">
        <v>7.5382684077714229E-2</v>
      </c>
      <c r="AT99" s="40">
        <v>1.5365515654445466E-2</v>
      </c>
      <c r="AU99" s="40">
        <v>0</v>
      </c>
      <c r="AV99" s="40">
        <v>0</v>
      </c>
      <c r="AW99" s="40">
        <v>6.3507146499554482E-2</v>
      </c>
      <c r="AX99" s="40">
        <v>4.5516960245953252E-4</v>
      </c>
      <c r="AY99" s="38">
        <v>6.2355377849800293</v>
      </c>
    </row>
    <row r="100" spans="2:52" x14ac:dyDescent="0.25">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3">
        <v>2025</v>
      </c>
      <c r="Z100" s="4">
        <v>530401.98253969592</v>
      </c>
      <c r="AA100" s="4">
        <v>141733.16975552775</v>
      </c>
      <c r="AB100" s="4">
        <v>3231539.2415340934</v>
      </c>
      <c r="AC100" s="4">
        <v>0</v>
      </c>
      <c r="AD100" s="4">
        <v>182002.78197558576</v>
      </c>
      <c r="AE100" s="4">
        <v>42135.314779098233</v>
      </c>
      <c r="AF100" s="4">
        <v>30471.872355211766</v>
      </c>
      <c r="AG100" s="4">
        <v>0</v>
      </c>
      <c r="AH100" s="4">
        <v>0</v>
      </c>
      <c r="AI100" s="4">
        <v>161828.70794594151</v>
      </c>
      <c r="AJ100" s="4">
        <v>162962.46556706488</v>
      </c>
      <c r="AK100" s="7">
        <v>4483075.5364522189</v>
      </c>
      <c r="AL100" s="61"/>
      <c r="AM100" s="3">
        <v>2025</v>
      </c>
      <c r="AN100" s="40">
        <v>0.96002758839684965</v>
      </c>
      <c r="AO100" s="40">
        <v>1.0913454071175636E-2</v>
      </c>
      <c r="AP100" s="40">
        <v>4.6211011153937536</v>
      </c>
      <c r="AQ100" s="40">
        <v>0</v>
      </c>
      <c r="AR100" s="40">
        <v>0.38002180876502306</v>
      </c>
      <c r="AS100" s="40">
        <v>7.4748048418120258E-2</v>
      </c>
      <c r="AT100" s="40">
        <v>2.0568513839767943E-2</v>
      </c>
      <c r="AU100" s="40">
        <v>0</v>
      </c>
      <c r="AV100" s="40">
        <v>0</v>
      </c>
      <c r="AW100" s="40">
        <v>8.0914353972970754E-2</v>
      </c>
      <c r="AX100" s="40">
        <v>6.5184986226825953E-4</v>
      </c>
      <c r="AY100" s="38">
        <v>6.1489467327199296</v>
      </c>
      <c r="AZ100" s="13"/>
    </row>
    <row r="101" spans="2:52" x14ac:dyDescent="0.25">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1">
        <v>2026</v>
      </c>
      <c r="Z101" s="4">
        <v>456680.11928194051</v>
      </c>
      <c r="AA101" s="4">
        <v>132884.49013231683</v>
      </c>
      <c r="AB101" s="4">
        <v>3226248.9588453821</v>
      </c>
      <c r="AC101" s="4">
        <v>0</v>
      </c>
      <c r="AD101" s="4">
        <v>182773.41795779744</v>
      </c>
      <c r="AE101" s="4">
        <v>41723.942045782846</v>
      </c>
      <c r="AF101" s="4">
        <v>37262.175943747818</v>
      </c>
      <c r="AG101" s="4">
        <v>0</v>
      </c>
      <c r="AH101" s="4">
        <v>0</v>
      </c>
      <c r="AI101" s="4">
        <v>202946.04749881476</v>
      </c>
      <c r="AJ101" s="4">
        <v>228627.1960014441</v>
      </c>
      <c r="AK101" s="7">
        <v>4509146.3477072269</v>
      </c>
      <c r="AL101" s="61"/>
      <c r="AM101" s="1">
        <v>2026</v>
      </c>
      <c r="AN101" s="40">
        <v>0.82659101590031225</v>
      </c>
      <c r="AO101" s="40">
        <v>1.0232105740188395E-2</v>
      </c>
      <c r="AP101" s="40">
        <v>4.6135360111488959</v>
      </c>
      <c r="AQ101" s="40">
        <v>0</v>
      </c>
      <c r="AR101" s="40">
        <v>0.38163089669588107</v>
      </c>
      <c r="AS101" s="40">
        <v>7.4018273189218775E-2</v>
      </c>
      <c r="AT101" s="40">
        <v>2.515196876202978E-2</v>
      </c>
      <c r="AU101" s="40">
        <v>0</v>
      </c>
      <c r="AV101" s="40">
        <v>0</v>
      </c>
      <c r="AW101" s="40">
        <v>0.10147302374940738</v>
      </c>
      <c r="AX101" s="40">
        <v>9.1450878400577639E-4</v>
      </c>
      <c r="AY101" s="38">
        <v>6.0335478039699391</v>
      </c>
    </row>
    <row r="102" spans="2:52" x14ac:dyDescent="0.25">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3">
        <v>2027</v>
      </c>
      <c r="Z102" s="4">
        <v>387957.65875717369</v>
      </c>
      <c r="AA102" s="4">
        <v>124143.22537953143</v>
      </c>
      <c r="AB102" s="4">
        <v>3196535.0445804545</v>
      </c>
      <c r="AC102" s="4">
        <v>0</v>
      </c>
      <c r="AD102" s="4">
        <v>182669.71508023981</v>
      </c>
      <c r="AE102" s="4">
        <v>41241.936305522016</v>
      </c>
      <c r="AF102" s="4">
        <v>44903.450537106175</v>
      </c>
      <c r="AG102" s="4">
        <v>0</v>
      </c>
      <c r="AH102" s="4">
        <v>0</v>
      </c>
      <c r="AI102" s="4">
        <v>250381.62240498984</v>
      </c>
      <c r="AJ102" s="4">
        <v>310903.22591662774</v>
      </c>
      <c r="AK102" s="7">
        <v>4538735.8789616451</v>
      </c>
      <c r="AL102" s="61"/>
      <c r="AM102" s="3">
        <v>2027</v>
      </c>
      <c r="AN102" s="40">
        <v>0.70220336235048442</v>
      </c>
      <c r="AO102" s="40">
        <v>9.55902835422392E-3</v>
      </c>
      <c r="AP102" s="40">
        <v>4.5710451137500492</v>
      </c>
      <c r="AQ102" s="40">
        <v>0</v>
      </c>
      <c r="AR102" s="40">
        <v>0.38141436508754073</v>
      </c>
      <c r="AS102" s="40">
        <v>7.3163195005996065E-2</v>
      </c>
      <c r="AT102" s="40">
        <v>3.0309829112546666E-2</v>
      </c>
      <c r="AU102" s="40">
        <v>0</v>
      </c>
      <c r="AV102" s="40">
        <v>0</v>
      </c>
      <c r="AW102" s="40">
        <v>0.12519081120249492</v>
      </c>
      <c r="AX102" s="40">
        <v>1.243612903666511E-3</v>
      </c>
      <c r="AY102" s="38">
        <v>5.8941293177670024</v>
      </c>
    </row>
    <row r="103" spans="2:52" x14ac:dyDescent="0.25">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1">
        <v>2028</v>
      </c>
      <c r="Z103" s="4">
        <v>324661.13071759552</v>
      </c>
      <c r="AA103" s="4">
        <v>115545.58089878778</v>
      </c>
      <c r="AB103" s="4">
        <v>3143495.1022635</v>
      </c>
      <c r="AC103" s="4">
        <v>0</v>
      </c>
      <c r="AD103" s="4">
        <v>181583.50042351667</v>
      </c>
      <c r="AE103" s="4">
        <v>40659.058645102363</v>
      </c>
      <c r="AF103" s="4">
        <v>53378.673213160197</v>
      </c>
      <c r="AG103" s="4">
        <v>0</v>
      </c>
      <c r="AH103" s="4">
        <v>0</v>
      </c>
      <c r="AI103" s="4">
        <v>304136.90217839507</v>
      </c>
      <c r="AJ103" s="4">
        <v>409870.91980775265</v>
      </c>
      <c r="AK103" s="7">
        <v>4573330.86814781</v>
      </c>
      <c r="AL103" s="61"/>
      <c r="AM103" s="1">
        <v>2028</v>
      </c>
      <c r="AN103" s="40">
        <v>0.58763664659884784</v>
      </c>
      <c r="AO103" s="40">
        <v>8.8970097292066595E-3</v>
      </c>
      <c r="AP103" s="40">
        <v>4.4951979962368052</v>
      </c>
      <c r="AQ103" s="40">
        <v>0</v>
      </c>
      <c r="AR103" s="40">
        <v>0.37914634888430282</v>
      </c>
      <c r="AS103" s="40">
        <v>7.2129170036411602E-2</v>
      </c>
      <c r="AT103" s="40">
        <v>3.603060441888313E-2</v>
      </c>
      <c r="AU103" s="40">
        <v>0</v>
      </c>
      <c r="AV103" s="40">
        <v>0</v>
      </c>
      <c r="AW103" s="40">
        <v>0.15206845108919756</v>
      </c>
      <c r="AX103" s="40">
        <v>1.6394836792310106E-3</v>
      </c>
      <c r="AY103" s="38">
        <v>5.7327457106728872</v>
      </c>
    </row>
    <row r="104" spans="2:52" x14ac:dyDescent="0.25">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3">
        <v>2029</v>
      </c>
      <c r="Z104" s="4">
        <v>266783.87923839223</v>
      </c>
      <c r="AA104" s="4">
        <v>106944.3543299653</v>
      </c>
      <c r="AB104" s="4">
        <v>3065742.3764126473</v>
      </c>
      <c r="AC104" s="4">
        <v>0</v>
      </c>
      <c r="AD104" s="4">
        <v>179352.84112978703</v>
      </c>
      <c r="AE104" s="4">
        <v>39929.660807925626</v>
      </c>
      <c r="AF104" s="4">
        <v>62668.94337441391</v>
      </c>
      <c r="AG104" s="4">
        <v>0</v>
      </c>
      <c r="AH104" s="4">
        <v>0</v>
      </c>
      <c r="AI104" s="4">
        <v>364199.34922490694</v>
      </c>
      <c r="AJ104" s="4">
        <v>525573.64504738781</v>
      </c>
      <c r="AK104" s="7">
        <v>4611195.049565427</v>
      </c>
      <c r="AL104" s="61"/>
      <c r="AM104" s="3">
        <v>2029</v>
      </c>
      <c r="AN104" s="40">
        <v>0.48287882142148997</v>
      </c>
      <c r="AO104" s="40">
        <v>8.2347152834073272E-3</v>
      </c>
      <c r="AP104" s="40">
        <v>4.3840115982700851</v>
      </c>
      <c r="AQ104" s="40">
        <v>0</v>
      </c>
      <c r="AR104" s="40">
        <v>0.37448873227899532</v>
      </c>
      <c r="AS104" s="40">
        <v>7.0835218273260059E-2</v>
      </c>
      <c r="AT104" s="40">
        <v>4.2301536777729395E-2</v>
      </c>
      <c r="AU104" s="40">
        <v>0</v>
      </c>
      <c r="AV104" s="40">
        <v>0</v>
      </c>
      <c r="AW104" s="40">
        <v>0.18209967461245347</v>
      </c>
      <c r="AX104" s="40">
        <v>2.1022945801895511E-3</v>
      </c>
      <c r="AY104" s="38">
        <v>5.5469525914976083</v>
      </c>
    </row>
    <row r="105" spans="2:52" x14ac:dyDescent="0.25">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
        <v>2030</v>
      </c>
      <c r="Z105" s="5">
        <v>214111.93545520827</v>
      </c>
      <c r="AA105" s="5">
        <v>98095.80384960954</v>
      </c>
      <c r="AB105" s="5">
        <v>2960564.3711350095</v>
      </c>
      <c r="AC105" s="5">
        <v>0</v>
      </c>
      <c r="AD105" s="5">
        <v>175783.33012810163</v>
      </c>
      <c r="AE105" s="5">
        <v>38998.657727752339</v>
      </c>
      <c r="AF105" s="5">
        <v>72753.535583655437</v>
      </c>
      <c r="AG105" s="5">
        <v>0</v>
      </c>
      <c r="AH105" s="5">
        <v>0</v>
      </c>
      <c r="AI105" s="5">
        <v>430542.30838463706</v>
      </c>
      <c r="AJ105" s="5">
        <v>658017.20813876519</v>
      </c>
      <c r="AK105" s="8">
        <v>4648867.1504027387</v>
      </c>
      <c r="AL105" s="13"/>
      <c r="AM105" s="6">
        <v>2030</v>
      </c>
      <c r="AN105" s="41">
        <v>0.38754260317392697</v>
      </c>
      <c r="AO105" s="41">
        <v>7.5533768964199353E-3</v>
      </c>
      <c r="AP105" s="41">
        <v>4.2336070507230632</v>
      </c>
      <c r="AQ105" s="41">
        <v>0</v>
      </c>
      <c r="AR105" s="41">
        <v>0.3670355933074762</v>
      </c>
      <c r="AS105" s="41">
        <v>6.9183618809032649E-2</v>
      </c>
      <c r="AT105" s="41">
        <v>4.9108636518967422E-2</v>
      </c>
      <c r="AU105" s="41">
        <v>0</v>
      </c>
      <c r="AV105" s="41">
        <v>0</v>
      </c>
      <c r="AW105" s="41">
        <v>0.21527115419231854</v>
      </c>
      <c r="AX105" s="41">
        <v>2.6320688325550609E-3</v>
      </c>
      <c r="AY105" s="39">
        <v>5.3319341024537605</v>
      </c>
    </row>
    <row r="106" spans="2:52" x14ac:dyDescent="0.25">
      <c r="B106" s="68"/>
      <c r="C106" s="68"/>
      <c r="D106" s="68"/>
      <c r="E106" s="68"/>
      <c r="F106" s="68"/>
      <c r="G106" s="68"/>
      <c r="H106" s="68"/>
      <c r="I106" s="68"/>
      <c r="J106" s="68"/>
      <c r="K106" s="68"/>
      <c r="L106" s="68"/>
      <c r="M106" s="68"/>
      <c r="N106" s="68"/>
      <c r="O106" s="68"/>
      <c r="P106" s="68"/>
      <c r="Q106" s="68"/>
      <c r="R106" s="68"/>
      <c r="S106" s="68"/>
      <c r="T106" s="68"/>
      <c r="U106" s="68"/>
      <c r="V106" s="68"/>
      <c r="W106" s="68"/>
      <c r="X106" s="58">
        <v>1</v>
      </c>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row>
    <row r="107" spans="2:52"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c r="X107" s="58">
        <v>2</v>
      </c>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row>
    <row r="108" spans="2:52" x14ac:dyDescent="0.25">
      <c r="B108" s="68"/>
      <c r="C108" s="68"/>
      <c r="D108" s="68"/>
      <c r="E108" s="68"/>
      <c r="F108" s="68"/>
      <c r="G108" s="68"/>
      <c r="H108" s="68"/>
      <c r="I108" s="68"/>
      <c r="J108" s="68"/>
      <c r="K108" s="68"/>
      <c r="L108" s="68"/>
      <c r="M108" s="68"/>
      <c r="N108" s="68"/>
      <c r="O108" s="68"/>
      <c r="P108" s="68"/>
      <c r="Q108" s="68"/>
      <c r="R108" s="68"/>
      <c r="S108" s="68"/>
      <c r="T108" s="68"/>
      <c r="U108" s="68"/>
      <c r="V108" s="68"/>
      <c r="W108" s="68"/>
      <c r="X108" s="58">
        <v>3</v>
      </c>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row>
    <row r="109" spans="2:52" x14ac:dyDescent="0.25">
      <c r="B109" s="68"/>
      <c r="C109" s="68"/>
      <c r="D109" s="68"/>
      <c r="E109" s="68"/>
      <c r="F109" s="68"/>
      <c r="G109" s="68"/>
      <c r="H109" s="68"/>
      <c r="I109" s="68"/>
      <c r="J109" s="68"/>
      <c r="K109" s="68"/>
      <c r="L109" s="68"/>
      <c r="M109" s="68"/>
      <c r="N109" s="68"/>
      <c r="O109" s="68"/>
      <c r="P109" s="68"/>
      <c r="Q109" s="68"/>
      <c r="R109" s="68"/>
      <c r="S109" s="68"/>
      <c r="T109" s="68"/>
      <c r="U109" s="68"/>
      <c r="V109" s="68"/>
      <c r="W109" s="68"/>
      <c r="X109" s="58">
        <v>4</v>
      </c>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row>
    <row r="110" spans="2:52" x14ac:dyDescent="0.25">
      <c r="B110" s="68"/>
      <c r="C110" s="68"/>
      <c r="D110" s="68"/>
      <c r="E110" s="68"/>
      <c r="F110" s="68"/>
      <c r="G110" s="68"/>
      <c r="H110" s="68"/>
      <c r="I110" s="68"/>
      <c r="J110" s="68"/>
      <c r="K110" s="68"/>
      <c r="L110" s="68"/>
      <c r="M110" s="68"/>
      <c r="N110" s="68"/>
      <c r="O110" s="68"/>
      <c r="P110" s="68"/>
      <c r="Q110" s="68"/>
      <c r="R110" s="68"/>
      <c r="S110" s="68"/>
      <c r="T110" s="68"/>
      <c r="U110" s="68"/>
      <c r="V110" s="68"/>
      <c r="W110" s="68"/>
      <c r="X110" s="58">
        <v>5</v>
      </c>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row>
    <row r="111" spans="2:52" x14ac:dyDescent="0.25">
      <c r="B111" s="68"/>
      <c r="C111" s="68"/>
      <c r="D111" s="68"/>
      <c r="E111" s="68"/>
      <c r="F111" s="68"/>
      <c r="G111" s="68"/>
      <c r="H111" s="68"/>
      <c r="I111" s="68"/>
      <c r="J111" s="68"/>
      <c r="K111" s="68"/>
      <c r="L111" s="68"/>
      <c r="M111" s="68"/>
      <c r="N111" s="68"/>
      <c r="O111" s="68"/>
      <c r="P111" s="68"/>
      <c r="Q111" s="68"/>
      <c r="R111" s="68"/>
      <c r="S111" s="68"/>
      <c r="T111" s="68"/>
      <c r="U111" s="68"/>
      <c r="V111" s="68"/>
      <c r="W111" s="68"/>
      <c r="X111" s="58">
        <v>6</v>
      </c>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row>
    <row r="112" spans="2:52" x14ac:dyDescent="0.25">
      <c r="B112" s="68"/>
      <c r="C112" s="68"/>
      <c r="D112" s="68"/>
      <c r="E112" s="68"/>
      <c r="F112" s="68"/>
      <c r="G112" s="68"/>
      <c r="H112" s="68"/>
      <c r="I112" s="68"/>
      <c r="J112" s="68"/>
      <c r="K112" s="68"/>
      <c r="L112" s="68"/>
      <c r="M112" s="68"/>
      <c r="N112" s="68"/>
      <c r="O112" s="68"/>
      <c r="P112" s="68"/>
      <c r="Q112" s="68"/>
      <c r="R112" s="68"/>
      <c r="S112" s="68"/>
      <c r="T112" s="68"/>
      <c r="U112" s="68"/>
      <c r="V112" s="68"/>
      <c r="W112" s="68"/>
      <c r="X112" s="58">
        <v>7</v>
      </c>
      <c r="Y112" s="58"/>
      <c r="Z112" s="58"/>
      <c r="AA112" s="58"/>
      <c r="AB112" s="58"/>
      <c r="AC112" s="58"/>
      <c r="AD112" s="58"/>
      <c r="AE112" s="58"/>
      <c r="AF112" s="58"/>
      <c r="AG112" s="58"/>
      <c r="AH112" s="58"/>
      <c r="AI112" s="58"/>
      <c r="AJ112" s="58"/>
      <c r="AK112" s="58"/>
      <c r="AL112" s="58"/>
      <c r="AM112" s="58"/>
      <c r="AN112" s="58"/>
      <c r="AO112" s="58"/>
      <c r="AP112" s="58"/>
      <c r="AQ112" s="58"/>
      <c r="AR112" s="58"/>
      <c r="AS112" s="58"/>
      <c r="AT112" s="58"/>
      <c r="AU112" s="58"/>
      <c r="AV112" s="58"/>
      <c r="AW112" s="58"/>
      <c r="AX112" s="58"/>
      <c r="AY112" s="58"/>
    </row>
    <row r="113" spans="2:52" x14ac:dyDescent="0.25">
      <c r="B113" s="68" t="s">
        <v>182</v>
      </c>
      <c r="C113" s="68"/>
      <c r="D113" s="68"/>
      <c r="E113" s="68"/>
      <c r="F113" s="68"/>
      <c r="G113" s="68"/>
      <c r="H113" s="68"/>
      <c r="I113" s="68"/>
      <c r="J113" s="68"/>
      <c r="K113" s="68"/>
      <c r="L113" s="68"/>
      <c r="M113" s="68"/>
      <c r="N113" s="68"/>
      <c r="O113" s="68"/>
      <c r="P113" s="68"/>
      <c r="Q113" s="68"/>
      <c r="R113" s="68"/>
      <c r="S113" s="68"/>
      <c r="T113" s="68"/>
      <c r="U113" s="68"/>
      <c r="V113" s="68"/>
      <c r="W113" s="68"/>
      <c r="X113" s="58">
        <v>8</v>
      </c>
      <c r="Y113" s="58"/>
      <c r="Z113" s="58"/>
      <c r="AA113" s="58"/>
      <c r="AB113" s="58"/>
      <c r="AC113" s="58"/>
      <c r="AD113" s="58"/>
      <c r="AE113" s="58"/>
      <c r="AF113" s="58"/>
      <c r="AG113" s="58"/>
      <c r="AH113" s="58"/>
      <c r="AI113" s="58"/>
      <c r="AJ113" s="58"/>
      <c r="AK113" s="58"/>
      <c r="AL113" s="58"/>
      <c r="AM113" s="58"/>
      <c r="AN113" s="58"/>
      <c r="AO113" s="58"/>
      <c r="AP113" s="58"/>
      <c r="AQ113" s="58"/>
      <c r="AR113" s="58"/>
      <c r="AS113" s="58"/>
      <c r="AT113" s="58"/>
      <c r="AU113" s="58"/>
      <c r="AV113" s="58"/>
      <c r="AW113" s="58"/>
      <c r="AX113" s="58"/>
      <c r="AY113" s="58"/>
    </row>
    <row r="114" spans="2:52" x14ac:dyDescent="0.25">
      <c r="B114" s="17" t="s">
        <v>262</v>
      </c>
      <c r="C114" s="84" t="s">
        <v>104</v>
      </c>
      <c r="D114" s="68"/>
      <c r="E114" s="68"/>
      <c r="F114" s="68"/>
      <c r="G114" s="68"/>
      <c r="H114" s="68"/>
      <c r="I114" s="68"/>
      <c r="J114" s="68"/>
      <c r="K114" s="68"/>
      <c r="L114" s="68"/>
      <c r="M114" s="68"/>
      <c r="N114" s="68"/>
      <c r="O114" s="68"/>
      <c r="P114" s="68"/>
      <c r="Q114" s="68"/>
      <c r="R114" s="68"/>
      <c r="S114" s="68"/>
      <c r="T114" s="68"/>
      <c r="U114" s="68"/>
      <c r="V114" s="68"/>
      <c r="W114" s="68"/>
      <c r="X114" s="68"/>
      <c r="Y114" s="58" t="s">
        <v>21</v>
      </c>
      <c r="Z114" s="58"/>
      <c r="AA114" s="58"/>
      <c r="AB114" s="58"/>
      <c r="AC114" s="58"/>
      <c r="AD114" s="58"/>
      <c r="AE114" s="58"/>
      <c r="AF114" s="58"/>
      <c r="AG114" s="58"/>
      <c r="AH114" s="58"/>
      <c r="AI114" s="58"/>
      <c r="AJ114" s="58"/>
      <c r="AK114" s="58"/>
      <c r="AL114" s="58"/>
      <c r="AM114" s="58" t="s">
        <v>147</v>
      </c>
      <c r="AN114" s="58"/>
      <c r="AO114" s="58"/>
      <c r="AP114" s="58"/>
      <c r="AQ114" s="58"/>
      <c r="AR114" s="58"/>
      <c r="AS114" s="58"/>
      <c r="AT114" s="58"/>
      <c r="AU114" s="58"/>
      <c r="AV114" s="58"/>
      <c r="AW114" s="58"/>
      <c r="AX114" s="58"/>
      <c r="AY114" s="58"/>
    </row>
    <row r="115" spans="2:52" ht="15.75" x14ac:dyDescent="0.25">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9"/>
      <c r="Z115" s="66" t="s">
        <v>2</v>
      </c>
      <c r="AA115" s="66" t="s">
        <v>3</v>
      </c>
      <c r="AB115" s="66" t="s">
        <v>4</v>
      </c>
      <c r="AC115" s="66" t="s">
        <v>5</v>
      </c>
      <c r="AD115" s="66" t="s">
        <v>6</v>
      </c>
      <c r="AE115" s="66" t="s">
        <v>7</v>
      </c>
      <c r="AF115" s="66" t="s">
        <v>8</v>
      </c>
      <c r="AG115" s="66" t="s">
        <v>9</v>
      </c>
      <c r="AH115" s="66" t="s">
        <v>18</v>
      </c>
      <c r="AI115" s="66" t="s">
        <v>19</v>
      </c>
      <c r="AJ115" s="66" t="s">
        <v>20</v>
      </c>
      <c r="AK115" s="66" t="s">
        <v>0</v>
      </c>
      <c r="AL115" s="58"/>
      <c r="AM115" s="65"/>
      <c r="AN115" s="66" t="s">
        <v>2</v>
      </c>
      <c r="AO115" s="66" t="s">
        <v>3</v>
      </c>
      <c r="AP115" s="66" t="s">
        <v>4</v>
      </c>
      <c r="AQ115" s="66" t="s">
        <v>5</v>
      </c>
      <c r="AR115" s="66" t="s">
        <v>6</v>
      </c>
      <c r="AS115" s="66" t="s">
        <v>7</v>
      </c>
      <c r="AT115" s="66" t="s">
        <v>8</v>
      </c>
      <c r="AU115" s="66" t="s">
        <v>9</v>
      </c>
      <c r="AV115" s="66" t="s">
        <v>18</v>
      </c>
      <c r="AW115" s="66" t="s">
        <v>19</v>
      </c>
      <c r="AX115" s="66" t="s">
        <v>20</v>
      </c>
      <c r="AY115" s="67" t="s">
        <v>0</v>
      </c>
    </row>
    <row r="116" spans="2:52" x14ac:dyDescent="0.25">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3">
        <v>2019</v>
      </c>
      <c r="Z116" s="4">
        <v>4221681.7557765385</v>
      </c>
      <c r="AA116" s="4">
        <v>190182.52645204938</v>
      </c>
      <c r="AB116" s="4">
        <v>2998788.1915919213</v>
      </c>
      <c r="AC116" s="4">
        <v>0</v>
      </c>
      <c r="AD116" s="4">
        <v>22086120.812358543</v>
      </c>
      <c r="AE116" s="4">
        <v>923343.27835101611</v>
      </c>
      <c r="AF116" s="4">
        <v>3245487.5228382656</v>
      </c>
      <c r="AG116" s="4">
        <v>0</v>
      </c>
      <c r="AH116" s="4">
        <v>225942.85714285716</v>
      </c>
      <c r="AI116" s="4">
        <v>17887.738211240827</v>
      </c>
      <c r="AJ116" s="4">
        <v>18315.120808628613</v>
      </c>
      <c r="AK116" s="7">
        <v>33927749.803531058</v>
      </c>
      <c r="AL116" s="61"/>
      <c r="AM116" s="3">
        <v>2019</v>
      </c>
      <c r="AN116" s="40">
        <v>7.6412439779555346</v>
      </c>
      <c r="AO116" s="40">
        <v>1.4644054536807801E-2</v>
      </c>
      <c r="AP116" s="40">
        <v>4.2882671139764472</v>
      </c>
      <c r="AQ116" s="40">
        <v>0</v>
      </c>
      <c r="AR116" s="40">
        <v>46.115820256204636</v>
      </c>
      <c r="AS116" s="40">
        <v>1.6380109757947026</v>
      </c>
      <c r="AT116" s="40">
        <v>2.1907040779158291</v>
      </c>
      <c r="AU116" s="40">
        <v>0</v>
      </c>
      <c r="AV116" s="40">
        <v>0.33891428571428572</v>
      </c>
      <c r="AW116" s="40">
        <v>8.9438691056204136E-3</v>
      </c>
      <c r="AX116" s="40">
        <v>7.3260483234514456E-5</v>
      </c>
      <c r="AY116" s="38">
        <v>62.236621871687099</v>
      </c>
    </row>
    <row r="117" spans="2:52" x14ac:dyDescent="0.25">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1">
        <v>2020</v>
      </c>
      <c r="Z117" s="4">
        <v>3302872.0670818118</v>
      </c>
      <c r="AA117" s="4">
        <v>182234.3686419666</v>
      </c>
      <c r="AB117" s="4">
        <v>3130577.2460703324</v>
      </c>
      <c r="AC117" s="4">
        <v>0</v>
      </c>
      <c r="AD117" s="4">
        <v>22359622.64878241</v>
      </c>
      <c r="AE117" s="4">
        <v>924569.75148422318</v>
      </c>
      <c r="AF117" s="4">
        <v>4272033.7030026251</v>
      </c>
      <c r="AG117" s="4">
        <v>0</v>
      </c>
      <c r="AH117" s="4">
        <v>207300</v>
      </c>
      <c r="AI117" s="4">
        <v>31173.981358817156</v>
      </c>
      <c r="AJ117" s="4">
        <v>25107.482548759384</v>
      </c>
      <c r="AK117" s="7">
        <v>34435491.248970941</v>
      </c>
      <c r="AL117" s="61"/>
      <c r="AM117" s="1">
        <v>2020</v>
      </c>
      <c r="AN117" s="40">
        <v>5.9781984414180798</v>
      </c>
      <c r="AO117" s="40">
        <v>1.4032046385431429E-2</v>
      </c>
      <c r="AP117" s="40">
        <v>4.4767254618805747</v>
      </c>
      <c r="AQ117" s="40">
        <v>0</v>
      </c>
      <c r="AR117" s="40">
        <v>46.686892090657672</v>
      </c>
      <c r="AS117" s="40">
        <v>1.6401867391330118</v>
      </c>
      <c r="AT117" s="40">
        <v>2.8836227495267721</v>
      </c>
      <c r="AU117" s="40">
        <v>0</v>
      </c>
      <c r="AV117" s="40">
        <v>0.31095</v>
      </c>
      <c r="AW117" s="40">
        <v>1.5586990679408578E-2</v>
      </c>
      <c r="AX117" s="40">
        <v>1.0042993019503754E-4</v>
      </c>
      <c r="AY117" s="38">
        <v>62.006294949611146</v>
      </c>
    </row>
    <row r="118" spans="2:52" x14ac:dyDescent="0.25">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3">
        <v>2021</v>
      </c>
      <c r="Z118" s="4">
        <v>2533984.0044921469</v>
      </c>
      <c r="AA118" s="4">
        <v>174570.33233886625</v>
      </c>
      <c r="AB118" s="4">
        <v>3241006.5229472737</v>
      </c>
      <c r="AC118" s="4">
        <v>0</v>
      </c>
      <c r="AD118" s="4">
        <v>22405754.897069175</v>
      </c>
      <c r="AE118" s="4">
        <v>911785.36756307795</v>
      </c>
      <c r="AF118" s="4">
        <v>5435890.6036473736</v>
      </c>
      <c r="AG118" s="4">
        <v>0</v>
      </c>
      <c r="AH118" s="4">
        <v>186428.57142857142</v>
      </c>
      <c r="AI118" s="4">
        <v>79066.811035324878</v>
      </c>
      <c r="AJ118" s="4">
        <v>42754.025346458657</v>
      </c>
      <c r="AK118" s="7">
        <v>35011241.135868266</v>
      </c>
      <c r="AL118" s="61"/>
      <c r="AM118" s="3">
        <v>2021</v>
      </c>
      <c r="AN118" s="40">
        <v>4.5865110481307862</v>
      </c>
      <c r="AO118" s="40">
        <v>1.3441915590092703E-2</v>
      </c>
      <c r="AP118" s="40">
        <v>4.6346393278146012</v>
      </c>
      <c r="AQ118" s="40">
        <v>0</v>
      </c>
      <c r="AR118" s="40">
        <v>46.783216225080437</v>
      </c>
      <c r="AS118" s="40">
        <v>1.6175072420569003</v>
      </c>
      <c r="AT118" s="40">
        <v>3.6692261574619769</v>
      </c>
      <c r="AU118" s="40">
        <v>0</v>
      </c>
      <c r="AV118" s="40">
        <v>0.27964285714285714</v>
      </c>
      <c r="AW118" s="40">
        <v>3.9533405517662434E-2</v>
      </c>
      <c r="AX118" s="40">
        <v>1.7101610138583461E-4</v>
      </c>
      <c r="AY118" s="38">
        <v>61.623889194896698</v>
      </c>
    </row>
    <row r="119" spans="2:52" x14ac:dyDescent="0.25">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1">
        <v>2022</v>
      </c>
      <c r="Z119" s="4">
        <v>1909553.5812622551</v>
      </c>
      <c r="AA119" s="4">
        <v>166891.01887989289</v>
      </c>
      <c r="AB119" s="4">
        <v>3326927.193144144</v>
      </c>
      <c r="AC119" s="4">
        <v>0</v>
      </c>
      <c r="AD119" s="4">
        <v>22192780.370928194</v>
      </c>
      <c r="AE119" s="4">
        <v>887635.64461409661</v>
      </c>
      <c r="AF119" s="4">
        <v>6681282.5706845373</v>
      </c>
      <c r="AG119" s="4">
        <v>0</v>
      </c>
      <c r="AH119" s="4">
        <v>167785.71428571429</v>
      </c>
      <c r="AI119" s="4">
        <v>162606.53046615829</v>
      </c>
      <c r="AJ119" s="4">
        <v>71404.372075839216</v>
      </c>
      <c r="AK119" s="7">
        <v>35566866.996340834</v>
      </c>
      <c r="AL119" s="61"/>
      <c r="AM119" s="1">
        <v>2022</v>
      </c>
      <c r="AN119" s="40">
        <v>3.4562919820846814</v>
      </c>
      <c r="AO119" s="40">
        <v>1.2850608453751753E-2</v>
      </c>
      <c r="AP119" s="40">
        <v>4.7575058861961264</v>
      </c>
      <c r="AQ119" s="40">
        <v>0</v>
      </c>
      <c r="AR119" s="40">
        <v>46.338525414498072</v>
      </c>
      <c r="AS119" s="40">
        <v>1.5746656335454072</v>
      </c>
      <c r="AT119" s="40">
        <v>4.5098657352120632</v>
      </c>
      <c r="AU119" s="40">
        <v>0</v>
      </c>
      <c r="AV119" s="40">
        <v>0.25167857142857142</v>
      </c>
      <c r="AW119" s="40">
        <v>8.1303265233079153E-2</v>
      </c>
      <c r="AX119" s="40">
        <v>2.8561748830335684E-4</v>
      </c>
      <c r="AY119" s="38">
        <v>60.982972714140054</v>
      </c>
    </row>
    <row r="120" spans="2:52" x14ac:dyDescent="0.25">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3">
        <v>2023</v>
      </c>
      <c r="Z120" s="4">
        <v>1419534.3071353005</v>
      </c>
      <c r="AA120" s="4">
        <v>158905.33013065299</v>
      </c>
      <c r="AB120" s="4">
        <v>3386395.0518645947</v>
      </c>
      <c r="AC120" s="4">
        <v>0</v>
      </c>
      <c r="AD120" s="4">
        <v>21747284.622494701</v>
      </c>
      <c r="AE120" s="4">
        <v>854675.09981392988</v>
      </c>
      <c r="AF120" s="4">
        <v>8005259.7140305573</v>
      </c>
      <c r="AG120" s="4">
        <v>0</v>
      </c>
      <c r="AH120" s="4">
        <v>149142.85714285716</v>
      </c>
      <c r="AI120" s="4">
        <v>282868.20589777891</v>
      </c>
      <c r="AJ120" s="4">
        <v>111241.00619758101</v>
      </c>
      <c r="AK120" s="7">
        <v>36115306.194707952</v>
      </c>
      <c r="AL120" s="61"/>
      <c r="AM120" s="3">
        <v>2023</v>
      </c>
      <c r="AN120" s="40">
        <v>2.5693570959148935</v>
      </c>
      <c r="AO120" s="40">
        <v>1.223571042006028E-2</v>
      </c>
      <c r="AP120" s="40">
        <v>4.8425449241663703</v>
      </c>
      <c r="AQ120" s="40">
        <v>0</v>
      </c>
      <c r="AR120" s="40">
        <v>45.408330291768934</v>
      </c>
      <c r="AS120" s="40">
        <v>1.5161936270699115</v>
      </c>
      <c r="AT120" s="40">
        <v>5.4035503069706259</v>
      </c>
      <c r="AU120" s="40">
        <v>0</v>
      </c>
      <c r="AV120" s="40">
        <v>0.22371428571428573</v>
      </c>
      <c r="AW120" s="40">
        <v>0.14143410294888947</v>
      </c>
      <c r="AX120" s="40">
        <v>4.4496402479032404E-4</v>
      </c>
      <c r="AY120" s="38">
        <v>60.117805308998754</v>
      </c>
    </row>
    <row r="121" spans="2:52" x14ac:dyDescent="0.25">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3">
        <v>2024</v>
      </c>
      <c r="Z121" s="4">
        <v>1045798.1261289699</v>
      </c>
      <c r="AA121" s="4">
        <v>150484.01697265494</v>
      </c>
      <c r="AB121" s="4">
        <v>3420588.5493486272</v>
      </c>
      <c r="AC121" s="4">
        <v>0</v>
      </c>
      <c r="AD121" s="4">
        <v>21105724.600507408</v>
      </c>
      <c r="AE121" s="4">
        <v>814796.87362296844</v>
      </c>
      <c r="AF121" s="4">
        <v>9397968.1379825622</v>
      </c>
      <c r="AG121" s="4">
        <v>0</v>
      </c>
      <c r="AH121" s="4">
        <v>130500</v>
      </c>
      <c r="AI121" s="4">
        <v>440975.54967643018</v>
      </c>
      <c r="AJ121" s="4">
        <v>162430.66013699039</v>
      </c>
      <c r="AK121" s="7">
        <v>36669266.514376618</v>
      </c>
      <c r="AL121" s="61"/>
      <c r="AM121" s="3">
        <v>2024</v>
      </c>
      <c r="AN121" s="40">
        <v>1.8928946082934355</v>
      </c>
      <c r="AO121" s="40">
        <v>1.1587269306894431E-2</v>
      </c>
      <c r="AP121" s="40">
        <v>4.8914416255685369</v>
      </c>
      <c r="AQ121" s="40">
        <v>0</v>
      </c>
      <c r="AR121" s="40">
        <v>44.068752965859467</v>
      </c>
      <c r="AS121" s="40">
        <v>1.445449653807146</v>
      </c>
      <c r="AT121" s="40">
        <v>6.3436284931382296</v>
      </c>
      <c r="AU121" s="40">
        <v>0</v>
      </c>
      <c r="AV121" s="40">
        <v>0.19575000000000001</v>
      </c>
      <c r="AW121" s="40">
        <v>0.22048777483821508</v>
      </c>
      <c r="AX121" s="40">
        <v>6.4972264054796161E-4</v>
      </c>
      <c r="AY121" s="38">
        <v>59.070642113452465</v>
      </c>
    </row>
    <row r="122" spans="2:52" x14ac:dyDescent="0.25">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3">
        <v>2025</v>
      </c>
      <c r="Z122" s="4">
        <v>767812.48990261555</v>
      </c>
      <c r="AA122" s="4">
        <v>141733.16975552775</v>
      </c>
      <c r="AB122" s="4">
        <v>3433663.6160360384</v>
      </c>
      <c r="AC122" s="4">
        <v>0</v>
      </c>
      <c r="AD122" s="4">
        <v>20306021.933447469</v>
      </c>
      <c r="AE122" s="4">
        <v>768250.60466640559</v>
      </c>
      <c r="AF122" s="4">
        <v>10847011.263421338</v>
      </c>
      <c r="AG122" s="4">
        <v>0</v>
      </c>
      <c r="AH122" s="4">
        <v>111857.14285714286</v>
      </c>
      <c r="AI122" s="4">
        <v>638066.49945073319</v>
      </c>
      <c r="AJ122" s="4">
        <v>225123.35718238837</v>
      </c>
      <c r="AK122" s="7">
        <v>37239540.076719657</v>
      </c>
      <c r="AL122" s="61"/>
      <c r="AM122" s="3">
        <v>2025</v>
      </c>
      <c r="AN122" s="40">
        <v>1.3897406067237341</v>
      </c>
      <c r="AO122" s="40">
        <v>1.0913454071175636E-2</v>
      </c>
      <c r="AP122" s="40">
        <v>4.9101389709315351</v>
      </c>
      <c r="AQ122" s="40">
        <v>0</v>
      </c>
      <c r="AR122" s="40">
        <v>42.398973797038316</v>
      </c>
      <c r="AS122" s="40">
        <v>1.3628765726782035</v>
      </c>
      <c r="AT122" s="40">
        <v>7.3217326028094032</v>
      </c>
      <c r="AU122" s="40">
        <v>0</v>
      </c>
      <c r="AV122" s="40">
        <v>0.16778571428571426</v>
      </c>
      <c r="AW122" s="40">
        <v>0.31903324972536662</v>
      </c>
      <c r="AX122" s="40">
        <v>9.0049342872955353E-4</v>
      </c>
      <c r="AY122" s="38">
        <v>57.882095461692181</v>
      </c>
    </row>
    <row r="123" spans="2:52" x14ac:dyDescent="0.25">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1">
        <v>2026</v>
      </c>
      <c r="Z123" s="4">
        <v>565673.34464119887</v>
      </c>
      <c r="AA123" s="4">
        <v>132884.49013231683</v>
      </c>
      <c r="AB123" s="4">
        <v>3421449.4467759831</v>
      </c>
      <c r="AC123" s="4">
        <v>0</v>
      </c>
      <c r="AD123" s="4">
        <v>19407970.888690364</v>
      </c>
      <c r="AE123" s="4">
        <v>722520.14541937911</v>
      </c>
      <c r="AF123" s="4">
        <v>12302026.445877152</v>
      </c>
      <c r="AG123" s="4">
        <v>0</v>
      </c>
      <c r="AH123" s="4">
        <v>93214.28571428571</v>
      </c>
      <c r="AI123" s="4">
        <v>877159.14466961031</v>
      </c>
      <c r="AJ123" s="4">
        <v>308168.80330491945</v>
      </c>
      <c r="AK123" s="7">
        <v>37831066.995225206</v>
      </c>
      <c r="AL123" s="61"/>
      <c r="AM123" s="1">
        <v>2026</v>
      </c>
      <c r="AN123" s="40">
        <v>1.02386875380057</v>
      </c>
      <c r="AO123" s="40">
        <v>1.0232105740188395E-2</v>
      </c>
      <c r="AP123" s="40">
        <v>4.8926727088896564</v>
      </c>
      <c r="AQ123" s="40">
        <v>0</v>
      </c>
      <c r="AR123" s="40">
        <v>40.52384321558548</v>
      </c>
      <c r="AS123" s="40">
        <v>1.2817507379739785</v>
      </c>
      <c r="AT123" s="40">
        <v>8.3038678509670767</v>
      </c>
      <c r="AU123" s="40">
        <v>0</v>
      </c>
      <c r="AV123" s="40">
        <v>0.13982142857142857</v>
      </c>
      <c r="AW123" s="40">
        <v>0.43857957233480516</v>
      </c>
      <c r="AX123" s="40">
        <v>1.2326752132196777E-3</v>
      </c>
      <c r="AY123" s="38">
        <v>56.615869049076402</v>
      </c>
    </row>
    <row r="124" spans="2:52" x14ac:dyDescent="0.25">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3">
        <v>2027</v>
      </c>
      <c r="Z124" s="4">
        <v>421974.4076071569</v>
      </c>
      <c r="AA124" s="4">
        <v>124143.22537953143</v>
      </c>
      <c r="AB124" s="4">
        <v>3386097.5171206323</v>
      </c>
      <c r="AC124" s="4">
        <v>0</v>
      </c>
      <c r="AD124" s="4">
        <v>18431429.027225953</v>
      </c>
      <c r="AE124" s="4">
        <v>675204.12750746089</v>
      </c>
      <c r="AF124" s="4">
        <v>13749004.932937702</v>
      </c>
      <c r="AG124" s="4">
        <v>0</v>
      </c>
      <c r="AH124" s="4">
        <v>74571.428571428565</v>
      </c>
      <c r="AI124" s="4">
        <v>1159004.6090193046</v>
      </c>
      <c r="AJ124" s="4">
        <v>411751.97178631229</v>
      </c>
      <c r="AK124" s="7">
        <v>38433181.247155488</v>
      </c>
      <c r="AL124" s="61"/>
      <c r="AM124" s="3">
        <v>2027</v>
      </c>
      <c r="AN124" s="40">
        <v>0.763773677768954</v>
      </c>
      <c r="AO124" s="40">
        <v>9.55902835422392E-3</v>
      </c>
      <c r="AP124" s="40">
        <v>4.8421194494825039</v>
      </c>
      <c r="AQ124" s="40">
        <v>0</v>
      </c>
      <c r="AR124" s="40">
        <v>38.484823808847786</v>
      </c>
      <c r="AS124" s="40">
        <v>1.1978121221982354</v>
      </c>
      <c r="AT124" s="40">
        <v>9.2805783297329487</v>
      </c>
      <c r="AU124" s="40">
        <v>0</v>
      </c>
      <c r="AV124" s="40">
        <v>0.11185714285714285</v>
      </c>
      <c r="AW124" s="40">
        <v>0.57950230450965223</v>
      </c>
      <c r="AX124" s="40">
        <v>1.6470078871452492E-3</v>
      </c>
      <c r="AY124" s="38">
        <v>55.271672871638586</v>
      </c>
    </row>
    <row r="125" spans="2:52" x14ac:dyDescent="0.25">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1">
        <v>2028</v>
      </c>
      <c r="Z125" s="4">
        <v>327873.51949890755</v>
      </c>
      <c r="AA125" s="4">
        <v>115545.58089878778</v>
      </c>
      <c r="AB125" s="4">
        <v>3328845.8208946041</v>
      </c>
      <c r="AC125" s="4">
        <v>0</v>
      </c>
      <c r="AD125" s="4">
        <v>17392190.712698631</v>
      </c>
      <c r="AE125" s="4">
        <v>623332.68593367224</v>
      </c>
      <c r="AF125" s="4">
        <v>15176369.999714503</v>
      </c>
      <c r="AG125" s="4">
        <v>0</v>
      </c>
      <c r="AH125" s="4">
        <v>55928.571428571435</v>
      </c>
      <c r="AI125" s="4">
        <v>1484368.4443587791</v>
      </c>
      <c r="AJ125" s="4">
        <v>536019.26606368541</v>
      </c>
      <c r="AK125" s="7">
        <v>39040474.601490147</v>
      </c>
      <c r="AL125" s="61"/>
      <c r="AM125" s="1">
        <v>2028</v>
      </c>
      <c r="AN125" s="40">
        <v>0.59345107029302269</v>
      </c>
      <c r="AO125" s="40">
        <v>8.8970097292066595E-3</v>
      </c>
      <c r="AP125" s="40">
        <v>4.7602495238792839</v>
      </c>
      <c r="AQ125" s="40">
        <v>0</v>
      </c>
      <c r="AR125" s="40">
        <v>36.314894208114737</v>
      </c>
      <c r="AS125" s="40">
        <v>1.1057921848463343</v>
      </c>
      <c r="AT125" s="40">
        <v>10.244049749807289</v>
      </c>
      <c r="AU125" s="40">
        <v>0</v>
      </c>
      <c r="AV125" s="40">
        <v>8.3892857142857144E-2</v>
      </c>
      <c r="AW125" s="40">
        <v>0.74218422217938962</v>
      </c>
      <c r="AX125" s="40">
        <v>2.1440770642547416E-3</v>
      </c>
      <c r="AY125" s="38">
        <v>53.855554903056372</v>
      </c>
    </row>
    <row r="126" spans="2:52" x14ac:dyDescent="0.25">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3">
        <v>2029</v>
      </c>
      <c r="Z126" s="4">
        <v>267848.83327147632</v>
      </c>
      <c r="AA126" s="4">
        <v>106944.3543299653</v>
      </c>
      <c r="AB126" s="4">
        <v>3248094.5374815292</v>
      </c>
      <c r="AC126" s="4">
        <v>0</v>
      </c>
      <c r="AD126" s="4">
        <v>16304774.20171571</v>
      </c>
      <c r="AE126" s="4">
        <v>564478.42162722372</v>
      </c>
      <c r="AF126" s="4">
        <v>16578222.92255865</v>
      </c>
      <c r="AG126" s="4">
        <v>0</v>
      </c>
      <c r="AH126" s="4">
        <v>37285.71428571429</v>
      </c>
      <c r="AI126" s="4">
        <v>1854006.5759475923</v>
      </c>
      <c r="AJ126" s="4">
        <v>681050.01411561901</v>
      </c>
      <c r="AK126" s="7">
        <v>39642705.575333476</v>
      </c>
      <c r="AL126" s="61"/>
      <c r="AM126" s="3">
        <v>2029</v>
      </c>
      <c r="AN126" s="40">
        <v>0.48480638822137212</v>
      </c>
      <c r="AO126" s="40">
        <v>8.2347152834073272E-3</v>
      </c>
      <c r="AP126" s="40">
        <v>4.6447751885985866</v>
      </c>
      <c r="AQ126" s="40">
        <v>0</v>
      </c>
      <c r="AR126" s="40">
        <v>34.044368533182407</v>
      </c>
      <c r="AS126" s="40">
        <v>1.0013847199666948</v>
      </c>
      <c r="AT126" s="40">
        <v>11.190300472727088</v>
      </c>
      <c r="AU126" s="40">
        <v>0</v>
      </c>
      <c r="AV126" s="40">
        <v>5.5928571428571432E-2</v>
      </c>
      <c r="AW126" s="40">
        <v>0.92700328797379616</v>
      </c>
      <c r="AX126" s="40">
        <v>2.7242000564624762E-3</v>
      </c>
      <c r="AY126" s="38">
        <v>52.359526077438389</v>
      </c>
    </row>
    <row r="127" spans="2:52" x14ac:dyDescent="0.25">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
        <v>2030</v>
      </c>
      <c r="Z127" s="5">
        <v>214412.49282891231</v>
      </c>
      <c r="AA127" s="5">
        <v>98095.80384960954</v>
      </c>
      <c r="AB127" s="5">
        <v>3140329.1174870711</v>
      </c>
      <c r="AC127" s="5">
        <v>0</v>
      </c>
      <c r="AD127" s="5">
        <v>15193674.642496863</v>
      </c>
      <c r="AE127" s="5">
        <v>498040.08516558731</v>
      </c>
      <c r="AF127" s="5">
        <v>17955285.972989488</v>
      </c>
      <c r="AG127" s="5">
        <v>0</v>
      </c>
      <c r="AH127" s="5">
        <v>18642.857142857145</v>
      </c>
      <c r="AI127" s="5">
        <v>2268605.8660979727</v>
      </c>
      <c r="AJ127" s="5">
        <v>838840.59776243917</v>
      </c>
      <c r="AK127" s="8">
        <v>40225927.435820803</v>
      </c>
      <c r="AL127" s="13"/>
      <c r="AM127" s="6">
        <v>2030</v>
      </c>
      <c r="AN127" s="41">
        <v>0.38808661202033129</v>
      </c>
      <c r="AO127" s="41">
        <v>7.5533768964199353E-3</v>
      </c>
      <c r="AP127" s="41">
        <v>4.4906706380065113</v>
      </c>
      <c r="AQ127" s="41">
        <v>0</v>
      </c>
      <c r="AR127" s="41">
        <v>31.72439265353345</v>
      </c>
      <c r="AS127" s="41">
        <v>0.88352311108375192</v>
      </c>
      <c r="AT127" s="41">
        <v>12.119818031767904</v>
      </c>
      <c r="AU127" s="41">
        <v>0</v>
      </c>
      <c r="AV127" s="41">
        <v>2.7964285714285716E-2</v>
      </c>
      <c r="AW127" s="41">
        <v>1.1343029330489864</v>
      </c>
      <c r="AX127" s="41">
        <v>3.3553623910497566E-3</v>
      </c>
      <c r="AY127" s="39">
        <v>50.779667004462688</v>
      </c>
      <c r="AZ127" s="13"/>
    </row>
    <row r="128" spans="2:52" x14ac:dyDescent="0.25">
      <c r="B128" s="68"/>
      <c r="C128" s="68"/>
      <c r="D128" s="68"/>
      <c r="E128" s="68"/>
      <c r="F128" s="68"/>
      <c r="G128" s="68"/>
      <c r="H128" s="68"/>
      <c r="I128" s="68"/>
      <c r="J128" s="68"/>
      <c r="K128" s="68"/>
      <c r="L128" s="68"/>
      <c r="M128" s="68"/>
      <c r="N128" s="68"/>
      <c r="O128" s="68"/>
      <c r="P128" s="68"/>
      <c r="Q128" s="68"/>
      <c r="R128" s="68"/>
      <c r="S128" s="68"/>
      <c r="T128" s="68"/>
      <c r="U128" s="68"/>
      <c r="V128" s="68"/>
      <c r="W128" s="68"/>
      <c r="X128" s="58">
        <v>1</v>
      </c>
      <c r="Y128" s="58"/>
      <c r="Z128" s="58"/>
      <c r="AA128" s="58"/>
      <c r="AB128" s="58"/>
      <c r="AC128" s="58"/>
      <c r="AD128" s="58"/>
      <c r="AE128" s="58"/>
      <c r="AF128" s="58"/>
      <c r="AG128" s="58"/>
      <c r="AH128" s="58"/>
      <c r="AI128" s="58"/>
      <c r="AJ128" s="58"/>
      <c r="AK128" s="58"/>
      <c r="AL128" s="58"/>
      <c r="AM128" s="58"/>
      <c r="AN128" s="58"/>
      <c r="AO128" s="58"/>
      <c r="AP128" s="58"/>
      <c r="AQ128" s="58"/>
      <c r="AR128" s="58"/>
      <c r="AS128" s="58"/>
      <c r="AT128" s="58"/>
      <c r="AU128" s="58"/>
      <c r="AV128" s="58"/>
      <c r="AW128" s="58"/>
      <c r="AX128" s="58"/>
      <c r="AY128" s="58"/>
    </row>
    <row r="129" spans="2:51" x14ac:dyDescent="0.25">
      <c r="B129" s="68"/>
      <c r="C129" s="68"/>
      <c r="D129" s="68"/>
      <c r="E129" s="68"/>
      <c r="F129" s="68"/>
      <c r="G129" s="68"/>
      <c r="H129" s="68"/>
      <c r="I129" s="68"/>
      <c r="J129" s="68"/>
      <c r="K129" s="68"/>
      <c r="L129" s="68"/>
      <c r="M129" s="68"/>
      <c r="N129" s="68"/>
      <c r="O129" s="68"/>
      <c r="P129" s="68"/>
      <c r="Q129" s="68"/>
      <c r="R129" s="68"/>
      <c r="S129" s="68"/>
      <c r="T129" s="68"/>
      <c r="U129" s="68"/>
      <c r="V129" s="68"/>
      <c r="W129" s="68"/>
      <c r="X129" s="58">
        <v>2</v>
      </c>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row>
    <row r="130" spans="2:51" x14ac:dyDescent="0.25">
      <c r="B130" s="68"/>
      <c r="C130" s="68"/>
      <c r="D130" s="68"/>
      <c r="E130" s="68"/>
      <c r="F130" s="68"/>
      <c r="G130" s="68"/>
      <c r="H130" s="68"/>
      <c r="I130" s="68"/>
      <c r="J130" s="68"/>
      <c r="K130" s="68"/>
      <c r="L130" s="68"/>
      <c r="M130" s="68"/>
      <c r="N130" s="68"/>
      <c r="O130" s="68"/>
      <c r="P130" s="68"/>
      <c r="Q130" s="68"/>
      <c r="R130" s="68"/>
      <c r="S130" s="68"/>
      <c r="T130" s="68"/>
      <c r="U130" s="68"/>
      <c r="V130" s="68"/>
      <c r="W130" s="68"/>
      <c r="X130" s="58">
        <v>3</v>
      </c>
      <c r="Y130" s="58"/>
      <c r="Z130" s="58"/>
      <c r="AA130" s="58"/>
      <c r="AB130" s="58"/>
      <c r="AC130" s="58"/>
      <c r="AD130" s="58"/>
      <c r="AE130" s="58"/>
      <c r="AF130" s="58"/>
      <c r="AG130" s="58"/>
      <c r="AH130" s="58"/>
      <c r="AI130" s="58"/>
      <c r="AJ130" s="58"/>
      <c r="AK130" s="58"/>
      <c r="AL130" s="58"/>
      <c r="AM130" s="58"/>
      <c r="AN130" s="58"/>
      <c r="AO130" s="58"/>
      <c r="AP130" s="58"/>
      <c r="AQ130" s="58"/>
      <c r="AR130" s="58"/>
      <c r="AS130" s="58"/>
      <c r="AT130" s="58"/>
      <c r="AU130" s="58"/>
      <c r="AV130" s="58"/>
      <c r="AW130" s="58"/>
      <c r="AX130" s="58"/>
      <c r="AY130" s="58"/>
    </row>
    <row r="131" spans="2:51" x14ac:dyDescent="0.25">
      <c r="B131" s="68"/>
      <c r="C131" s="68"/>
      <c r="D131" s="68"/>
      <c r="E131" s="68"/>
      <c r="F131" s="68"/>
      <c r="G131" s="68"/>
      <c r="H131" s="68"/>
      <c r="I131" s="68"/>
      <c r="J131" s="68"/>
      <c r="K131" s="68"/>
      <c r="L131" s="68"/>
      <c r="M131" s="68"/>
      <c r="N131" s="68"/>
      <c r="O131" s="68"/>
      <c r="P131" s="68"/>
      <c r="Q131" s="68"/>
      <c r="R131" s="68"/>
      <c r="S131" s="68"/>
      <c r="T131" s="68"/>
      <c r="U131" s="68"/>
      <c r="V131" s="68"/>
      <c r="W131" s="68"/>
      <c r="X131" s="58">
        <v>4</v>
      </c>
      <c r="Y131" s="58"/>
      <c r="Z131" s="58"/>
      <c r="AA131" s="58"/>
      <c r="AB131" s="58"/>
      <c r="AC131" s="58"/>
      <c r="AD131" s="58"/>
      <c r="AE131" s="58"/>
      <c r="AF131" s="58"/>
      <c r="AG131" s="58"/>
      <c r="AH131" s="58"/>
      <c r="AI131" s="58"/>
      <c r="AJ131" s="58"/>
      <c r="AK131" s="58"/>
      <c r="AL131" s="58"/>
      <c r="AM131" s="58"/>
      <c r="AN131" s="58"/>
      <c r="AO131" s="58"/>
      <c r="AP131" s="58"/>
      <c r="AQ131" s="58"/>
      <c r="AR131" s="58"/>
      <c r="AS131" s="58"/>
      <c r="AT131" s="58"/>
      <c r="AU131" s="58"/>
      <c r="AV131" s="58"/>
      <c r="AW131" s="58"/>
      <c r="AX131" s="58"/>
      <c r="AY131" s="58"/>
    </row>
    <row r="132" spans="2:51" x14ac:dyDescent="0.25">
      <c r="B132" s="68"/>
      <c r="C132" s="68"/>
      <c r="D132" s="68"/>
      <c r="E132" s="68"/>
      <c r="F132" s="68"/>
      <c r="G132" s="68"/>
      <c r="H132" s="68"/>
      <c r="I132" s="68"/>
      <c r="J132" s="68"/>
      <c r="K132" s="68"/>
      <c r="L132" s="68"/>
      <c r="M132" s="68"/>
      <c r="N132" s="68"/>
      <c r="O132" s="68"/>
      <c r="P132" s="68"/>
      <c r="Q132" s="68"/>
      <c r="R132" s="68"/>
      <c r="S132" s="68"/>
      <c r="T132" s="68"/>
      <c r="U132" s="68"/>
      <c r="V132" s="68"/>
      <c r="W132" s="68"/>
      <c r="X132" s="58">
        <v>5</v>
      </c>
      <c r="Y132" s="58"/>
      <c r="Z132" s="58"/>
      <c r="AA132" s="58"/>
      <c r="AB132" s="58"/>
      <c r="AC132" s="58"/>
      <c r="AD132" s="58"/>
      <c r="AE132" s="58"/>
      <c r="AF132" s="58"/>
      <c r="AG132" s="58"/>
      <c r="AH132" s="58"/>
      <c r="AI132" s="58"/>
      <c r="AJ132" s="58"/>
      <c r="AK132" s="58"/>
      <c r="AL132" s="58"/>
      <c r="AM132" s="58"/>
      <c r="AN132" s="58"/>
      <c r="AO132" s="58"/>
      <c r="AP132" s="58"/>
      <c r="AQ132" s="58"/>
      <c r="AR132" s="58"/>
      <c r="AS132" s="58"/>
      <c r="AT132" s="58"/>
      <c r="AU132" s="58"/>
      <c r="AV132" s="58"/>
      <c r="AW132" s="58"/>
      <c r="AX132" s="58"/>
      <c r="AY132" s="58"/>
    </row>
    <row r="133" spans="2:51" x14ac:dyDescent="0.25">
      <c r="B133" s="68"/>
      <c r="C133" s="68"/>
      <c r="D133" s="68"/>
      <c r="E133" s="68"/>
      <c r="F133" s="68"/>
      <c r="G133" s="68"/>
      <c r="H133" s="68"/>
      <c r="I133" s="68"/>
      <c r="J133" s="68"/>
      <c r="K133" s="68"/>
      <c r="L133" s="68"/>
      <c r="M133" s="68"/>
      <c r="N133" s="68"/>
      <c r="O133" s="68"/>
      <c r="P133" s="68"/>
      <c r="Q133" s="68"/>
      <c r="R133" s="68"/>
      <c r="S133" s="68"/>
      <c r="T133" s="68"/>
      <c r="U133" s="68"/>
      <c r="V133" s="68"/>
      <c r="W133" s="68"/>
      <c r="X133" s="58">
        <v>6</v>
      </c>
      <c r="Y133" s="58"/>
      <c r="Z133" s="58"/>
      <c r="AA133" s="58"/>
      <c r="AB133" s="58"/>
      <c r="AC133" s="58"/>
      <c r="AD133" s="58"/>
      <c r="AE133" s="58"/>
      <c r="AF133" s="58"/>
      <c r="AG133" s="58"/>
      <c r="AH133" s="58"/>
      <c r="AI133" s="58"/>
      <c r="AJ133" s="58"/>
      <c r="AK133" s="58"/>
      <c r="AL133" s="58"/>
      <c r="AM133" s="58"/>
      <c r="AN133" s="58"/>
      <c r="AO133" s="58"/>
      <c r="AP133" s="58"/>
      <c r="AQ133" s="58"/>
      <c r="AR133" s="58"/>
      <c r="AS133" s="58"/>
      <c r="AT133" s="58"/>
      <c r="AU133" s="58"/>
      <c r="AV133" s="58"/>
      <c r="AW133" s="58"/>
      <c r="AX133" s="58"/>
      <c r="AY133" s="58"/>
    </row>
    <row r="134" spans="2:51" x14ac:dyDescent="0.25">
      <c r="B134" s="68"/>
      <c r="C134" s="68"/>
      <c r="D134" s="68"/>
      <c r="E134" s="68"/>
      <c r="F134" s="68"/>
      <c r="G134" s="68"/>
      <c r="H134" s="68"/>
      <c r="I134" s="68"/>
      <c r="J134" s="68"/>
      <c r="K134" s="68"/>
      <c r="L134" s="68"/>
      <c r="M134" s="68"/>
      <c r="N134" s="68"/>
      <c r="O134" s="68"/>
      <c r="P134" s="68"/>
      <c r="Q134" s="68"/>
      <c r="R134" s="68"/>
      <c r="S134" s="68"/>
      <c r="T134" s="68"/>
      <c r="U134" s="68"/>
      <c r="V134" s="68"/>
      <c r="W134" s="68"/>
      <c r="X134" s="58">
        <v>7</v>
      </c>
      <c r="Y134" s="58"/>
      <c r="Z134" s="58"/>
      <c r="AA134" s="58"/>
      <c r="AB134" s="58"/>
      <c r="AC134" s="58"/>
      <c r="AD134" s="58"/>
      <c r="AE134" s="58"/>
      <c r="AF134" s="58"/>
      <c r="AG134" s="58"/>
      <c r="AH134" s="58"/>
      <c r="AI134" s="58"/>
      <c r="AJ134" s="58"/>
      <c r="AK134" s="58"/>
      <c r="AL134" s="58"/>
      <c r="AM134" s="58"/>
      <c r="AN134" s="58"/>
      <c r="AO134" s="58"/>
      <c r="AP134" s="58"/>
      <c r="AQ134" s="58"/>
      <c r="AR134" s="58"/>
      <c r="AS134" s="58"/>
      <c r="AT134" s="58"/>
      <c r="AU134" s="58"/>
      <c r="AV134" s="58"/>
      <c r="AW134" s="58"/>
      <c r="AX134" s="58"/>
      <c r="AY134" s="58"/>
    </row>
    <row r="135" spans="2:51" x14ac:dyDescent="0.25">
      <c r="B135" s="68" t="s">
        <v>101</v>
      </c>
      <c r="D135" s="68"/>
      <c r="E135" s="68"/>
      <c r="F135" s="68"/>
      <c r="G135" s="68"/>
      <c r="H135" s="68"/>
      <c r="I135" s="68"/>
      <c r="J135" s="68"/>
      <c r="K135" s="68"/>
      <c r="L135" s="68"/>
      <c r="M135" s="68"/>
      <c r="N135" s="68"/>
      <c r="O135" s="68"/>
      <c r="P135" s="68"/>
      <c r="Q135" s="68"/>
      <c r="R135" s="68"/>
      <c r="S135" s="68"/>
      <c r="T135" s="68"/>
      <c r="U135" s="68"/>
      <c r="V135" s="68"/>
      <c r="W135" s="68"/>
      <c r="X135" s="58">
        <v>8</v>
      </c>
      <c r="Y135" s="58"/>
      <c r="Z135" s="58"/>
      <c r="AA135" s="58"/>
      <c r="AB135" s="58"/>
      <c r="AC135" s="58"/>
      <c r="AD135" s="58"/>
      <c r="AE135" s="58"/>
      <c r="AF135" s="58"/>
      <c r="AG135" s="58"/>
      <c r="AH135" s="58"/>
      <c r="AI135" s="58"/>
      <c r="AJ135" s="58"/>
      <c r="AK135" s="58"/>
      <c r="AL135" s="58"/>
      <c r="AM135" s="58"/>
      <c r="AN135" s="58"/>
      <c r="AO135" s="58"/>
      <c r="AP135" s="58"/>
      <c r="AQ135" s="58"/>
      <c r="AR135" s="58"/>
      <c r="AS135" s="58"/>
      <c r="AT135" s="58"/>
      <c r="AU135" s="58"/>
      <c r="AV135" s="58"/>
      <c r="AW135" s="58"/>
      <c r="AX135" s="58"/>
      <c r="AY135" s="58"/>
    </row>
    <row r="136" spans="2:51" x14ac:dyDescent="0.25">
      <c r="B136" s="17" t="s">
        <v>262</v>
      </c>
      <c r="C136" s="85" t="s">
        <v>30</v>
      </c>
      <c r="D136" s="68"/>
      <c r="E136" s="68"/>
      <c r="F136" s="68"/>
      <c r="G136" s="68"/>
      <c r="H136" s="68"/>
      <c r="I136" s="68"/>
      <c r="J136" s="68"/>
      <c r="K136" s="68"/>
      <c r="L136" s="68"/>
      <c r="M136" s="68"/>
      <c r="N136" s="68"/>
      <c r="O136" s="68"/>
      <c r="P136" s="68"/>
      <c r="Q136" s="68"/>
      <c r="R136" s="68"/>
      <c r="S136" s="68"/>
      <c r="T136" s="68"/>
      <c r="U136" s="68"/>
      <c r="V136" s="68"/>
      <c r="W136" s="68"/>
      <c r="X136" s="68"/>
      <c r="Y136" s="58" t="s">
        <v>21</v>
      </c>
      <c r="Z136" s="58"/>
      <c r="AA136" s="58"/>
      <c r="AB136" s="58"/>
      <c r="AC136" s="58"/>
      <c r="AD136" s="58"/>
      <c r="AE136" s="58"/>
      <c r="AF136" s="58"/>
      <c r="AG136" s="58"/>
      <c r="AH136" s="58"/>
      <c r="AI136" s="58"/>
      <c r="AJ136" s="58"/>
      <c r="AK136" s="58"/>
      <c r="AL136" s="58"/>
      <c r="AM136" s="58" t="s">
        <v>147</v>
      </c>
      <c r="AN136" s="58"/>
      <c r="AO136" s="58"/>
      <c r="AP136" s="58"/>
      <c r="AQ136" s="58"/>
      <c r="AR136" s="58"/>
      <c r="AS136" s="58"/>
      <c r="AT136" s="58"/>
      <c r="AU136" s="58"/>
      <c r="AV136" s="58"/>
      <c r="AW136" s="58"/>
      <c r="AX136" s="58"/>
      <c r="AY136" s="58"/>
    </row>
    <row r="137" spans="2:51" ht="15.75" x14ac:dyDescent="0.25">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9"/>
      <c r="Z137" s="66" t="s">
        <v>97</v>
      </c>
      <c r="AA137" s="66" t="s">
        <v>74</v>
      </c>
      <c r="AB137" s="66" t="s">
        <v>4</v>
      </c>
      <c r="AC137" s="66" t="s">
        <v>5</v>
      </c>
      <c r="AD137" s="66" t="s">
        <v>6</v>
      </c>
      <c r="AE137" s="66" t="s">
        <v>7</v>
      </c>
      <c r="AF137" s="66" t="s">
        <v>8</v>
      </c>
      <c r="AG137" s="66" t="s">
        <v>9</v>
      </c>
      <c r="AH137" s="66" t="s">
        <v>18</v>
      </c>
      <c r="AI137" s="66" t="s">
        <v>19</v>
      </c>
      <c r="AJ137" s="66" t="s">
        <v>20</v>
      </c>
      <c r="AK137" s="66" t="s">
        <v>0</v>
      </c>
      <c r="AL137" s="58"/>
      <c r="AM137" s="65"/>
      <c r="AN137" s="66" t="s">
        <v>2</v>
      </c>
      <c r="AO137" s="66" t="s">
        <v>3</v>
      </c>
      <c r="AP137" s="66" t="s">
        <v>4</v>
      </c>
      <c r="AQ137" s="66" t="s">
        <v>5</v>
      </c>
      <c r="AR137" s="66" t="s">
        <v>6</v>
      </c>
      <c r="AS137" s="66" t="s">
        <v>7</v>
      </c>
      <c r="AT137" s="66" t="s">
        <v>8</v>
      </c>
      <c r="AU137" s="66" t="s">
        <v>9</v>
      </c>
      <c r="AV137" s="66" t="s">
        <v>18</v>
      </c>
      <c r="AW137" s="66" t="s">
        <v>19</v>
      </c>
      <c r="AX137" s="66" t="s">
        <v>20</v>
      </c>
      <c r="AY137" s="67" t="s">
        <v>0</v>
      </c>
    </row>
    <row r="138" spans="2:51" x14ac:dyDescent="0.25">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3">
        <v>2019</v>
      </c>
      <c r="Z138" s="47">
        <v>0</v>
      </c>
      <c r="AA138" s="4">
        <v>45071.247906675388</v>
      </c>
      <c r="AB138" s="4">
        <v>10146421.18242361</v>
      </c>
      <c r="AC138" s="4">
        <v>0</v>
      </c>
      <c r="AD138" s="4">
        <v>0</v>
      </c>
      <c r="AE138" s="4">
        <v>0</v>
      </c>
      <c r="AF138" s="4">
        <v>0</v>
      </c>
      <c r="AG138" s="4">
        <v>0</v>
      </c>
      <c r="AH138" s="4">
        <v>0</v>
      </c>
      <c r="AI138" s="4">
        <v>0</v>
      </c>
      <c r="AJ138" s="4">
        <v>193009.07458068655</v>
      </c>
      <c r="AK138" s="7">
        <v>10384501.504910972</v>
      </c>
      <c r="AL138" s="61"/>
      <c r="AM138" s="3">
        <v>2019</v>
      </c>
      <c r="AN138" s="40">
        <v>0</v>
      </c>
      <c r="AO138" s="40">
        <v>0</v>
      </c>
      <c r="AP138" s="40">
        <v>14.573834175372308</v>
      </c>
      <c r="AQ138" s="40">
        <v>0</v>
      </c>
      <c r="AR138" s="40">
        <v>0</v>
      </c>
      <c r="AS138" s="40">
        <v>0</v>
      </c>
      <c r="AT138" s="40">
        <v>0</v>
      </c>
      <c r="AU138" s="40">
        <v>0</v>
      </c>
      <c r="AV138" s="40">
        <v>0</v>
      </c>
      <c r="AW138" s="40">
        <v>0</v>
      </c>
      <c r="AX138" s="40">
        <v>7.720362983227462E-4</v>
      </c>
      <c r="AY138" s="38">
        <v>14.574606211670631</v>
      </c>
    </row>
    <row r="139" spans="2:51" x14ac:dyDescent="0.25">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1">
        <v>2020</v>
      </c>
      <c r="Z139" s="47">
        <v>0</v>
      </c>
      <c r="AA139" s="4">
        <v>28827.846992041392</v>
      </c>
      <c r="AB139" s="4">
        <v>9935772.5694994144</v>
      </c>
      <c r="AC139" s="4">
        <v>0</v>
      </c>
      <c r="AD139" s="4">
        <v>0</v>
      </c>
      <c r="AE139" s="4">
        <v>0</v>
      </c>
      <c r="AF139" s="4">
        <v>0</v>
      </c>
      <c r="AG139" s="4">
        <v>0</v>
      </c>
      <c r="AH139" s="4">
        <v>0</v>
      </c>
      <c r="AI139" s="4">
        <v>0</v>
      </c>
      <c r="AJ139" s="4">
        <v>220538.85286348162</v>
      </c>
      <c r="AK139" s="7">
        <v>10185139.269354938</v>
      </c>
      <c r="AL139" s="61"/>
      <c r="AM139" s="1">
        <v>2020</v>
      </c>
      <c r="AN139" s="40">
        <v>0</v>
      </c>
      <c r="AO139" s="40">
        <v>0</v>
      </c>
      <c r="AP139" s="40">
        <v>14.249378595582781</v>
      </c>
      <c r="AQ139" s="40">
        <v>0</v>
      </c>
      <c r="AR139" s="40">
        <v>0</v>
      </c>
      <c r="AS139" s="40">
        <v>0</v>
      </c>
      <c r="AT139" s="40">
        <v>0</v>
      </c>
      <c r="AU139" s="40">
        <v>0</v>
      </c>
      <c r="AV139" s="40">
        <v>0</v>
      </c>
      <c r="AW139" s="40">
        <v>0</v>
      </c>
      <c r="AX139" s="40">
        <v>8.8215541145392651E-4</v>
      </c>
      <c r="AY139" s="38">
        <v>14.250260750994235</v>
      </c>
    </row>
    <row r="140" spans="2:51" x14ac:dyDescent="0.25">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3">
        <v>2021</v>
      </c>
      <c r="Z140" s="47">
        <v>0</v>
      </c>
      <c r="AA140" s="4">
        <v>18478.111949374928</v>
      </c>
      <c r="AB140" s="4">
        <v>9815390.5011522565</v>
      </c>
      <c r="AC140" s="4">
        <v>0</v>
      </c>
      <c r="AD140" s="4">
        <v>0</v>
      </c>
      <c r="AE140" s="4">
        <v>0</v>
      </c>
      <c r="AF140" s="4">
        <v>0</v>
      </c>
      <c r="AG140" s="4">
        <v>0</v>
      </c>
      <c r="AH140" s="4">
        <v>0</v>
      </c>
      <c r="AI140" s="4">
        <v>0</v>
      </c>
      <c r="AJ140" s="4">
        <v>346514.62161217554</v>
      </c>
      <c r="AK140" s="7">
        <v>10180383.234713808</v>
      </c>
      <c r="AL140" s="61"/>
      <c r="AM140" s="3">
        <v>2021</v>
      </c>
      <c r="AN140" s="40">
        <v>0</v>
      </c>
      <c r="AO140" s="40">
        <v>0</v>
      </c>
      <c r="AP140" s="40">
        <v>14.062432116735334</v>
      </c>
      <c r="AQ140" s="40">
        <v>0</v>
      </c>
      <c r="AR140" s="40">
        <v>0</v>
      </c>
      <c r="AS140" s="40">
        <v>0</v>
      </c>
      <c r="AT140" s="40">
        <v>0</v>
      </c>
      <c r="AU140" s="40">
        <v>0</v>
      </c>
      <c r="AV140" s="40">
        <v>0</v>
      </c>
      <c r="AW140" s="40">
        <v>0</v>
      </c>
      <c r="AX140" s="40">
        <v>1.3860584864487022E-3</v>
      </c>
      <c r="AY140" s="38">
        <v>14.063818175221783</v>
      </c>
    </row>
    <row r="141" spans="2:51" x14ac:dyDescent="0.25">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1">
        <v>2022</v>
      </c>
      <c r="Z141" s="47">
        <v>0</v>
      </c>
      <c r="AA141" s="4">
        <v>12337.942318016954</v>
      </c>
      <c r="AB141" s="4">
        <v>9600126.7651810721</v>
      </c>
      <c r="AC141" s="4">
        <v>0</v>
      </c>
      <c r="AD141" s="4">
        <v>0</v>
      </c>
      <c r="AE141" s="4">
        <v>0</v>
      </c>
      <c r="AF141" s="4">
        <v>0</v>
      </c>
      <c r="AG141" s="4">
        <v>0</v>
      </c>
      <c r="AH141" s="4">
        <v>0</v>
      </c>
      <c r="AI141" s="4">
        <v>0</v>
      </c>
      <c r="AJ141" s="4">
        <v>564440.97093290486</v>
      </c>
      <c r="AK141" s="7">
        <v>10176905.678431993</v>
      </c>
      <c r="AL141" s="61"/>
      <c r="AM141" s="1">
        <v>2022</v>
      </c>
      <c r="AN141" s="40">
        <v>0</v>
      </c>
      <c r="AO141" s="40">
        <v>0</v>
      </c>
      <c r="AP141" s="40">
        <v>13.745824531723697</v>
      </c>
      <c r="AQ141" s="40">
        <v>0</v>
      </c>
      <c r="AR141" s="40">
        <v>0</v>
      </c>
      <c r="AS141" s="40">
        <v>0</v>
      </c>
      <c r="AT141" s="40">
        <v>0</v>
      </c>
      <c r="AU141" s="40">
        <v>0</v>
      </c>
      <c r="AV141" s="40">
        <v>0</v>
      </c>
      <c r="AW141" s="40">
        <v>0</v>
      </c>
      <c r="AX141" s="40">
        <v>2.2577638837316194E-3</v>
      </c>
      <c r="AY141" s="38">
        <v>13.748082295607428</v>
      </c>
    </row>
    <row r="142" spans="2:51" x14ac:dyDescent="0.25">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3">
        <v>2023</v>
      </c>
      <c r="Z142" s="47">
        <v>0</v>
      </c>
      <c r="AA142" s="4">
        <v>6202.2650841316208</v>
      </c>
      <c r="AB142" s="4">
        <v>9292662.6795053333</v>
      </c>
      <c r="AC142" s="4">
        <v>0</v>
      </c>
      <c r="AD142" s="4">
        <v>0</v>
      </c>
      <c r="AE142" s="4">
        <v>0</v>
      </c>
      <c r="AF142" s="4">
        <v>0</v>
      </c>
      <c r="AG142" s="4">
        <v>0</v>
      </c>
      <c r="AH142" s="4">
        <v>0</v>
      </c>
      <c r="AI142" s="4">
        <v>0</v>
      </c>
      <c r="AJ142" s="4">
        <v>876997.1927001361</v>
      </c>
      <c r="AK142" s="7">
        <v>10175862.137289602</v>
      </c>
      <c r="AL142" s="61"/>
      <c r="AM142" s="3">
        <v>2023</v>
      </c>
      <c r="AN142" s="40">
        <v>0</v>
      </c>
      <c r="AO142" s="40">
        <v>0</v>
      </c>
      <c r="AP142" s="40">
        <v>13.297376870762934</v>
      </c>
      <c r="AQ142" s="40">
        <v>0</v>
      </c>
      <c r="AR142" s="40">
        <v>0</v>
      </c>
      <c r="AS142" s="40">
        <v>0</v>
      </c>
      <c r="AT142" s="40">
        <v>0</v>
      </c>
      <c r="AU142" s="40">
        <v>0</v>
      </c>
      <c r="AV142" s="40">
        <v>0</v>
      </c>
      <c r="AW142" s="40">
        <v>0</v>
      </c>
      <c r="AX142" s="40">
        <v>3.5079887708005446E-3</v>
      </c>
      <c r="AY142" s="38">
        <v>13.300884859533735</v>
      </c>
    </row>
    <row r="143" spans="2:51" x14ac:dyDescent="0.25">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3">
        <v>2024</v>
      </c>
      <c r="Z143" s="47">
        <v>0</v>
      </c>
      <c r="AA143" s="4">
        <v>72.478224806021899</v>
      </c>
      <c r="AB143" s="4">
        <v>8890320.3174544126</v>
      </c>
      <c r="AC143" s="4">
        <v>0</v>
      </c>
      <c r="AD143" s="4">
        <v>0</v>
      </c>
      <c r="AE143" s="4">
        <v>0</v>
      </c>
      <c r="AF143" s="4">
        <v>0</v>
      </c>
      <c r="AG143" s="4">
        <v>0</v>
      </c>
      <c r="AH143" s="4">
        <v>0</v>
      </c>
      <c r="AI143" s="4">
        <v>0</v>
      </c>
      <c r="AJ143" s="4">
        <v>1286763.3680522535</v>
      </c>
      <c r="AK143" s="7">
        <v>10177156.163731473</v>
      </c>
      <c r="AL143" s="61"/>
      <c r="AM143" s="3">
        <v>2024</v>
      </c>
      <c r="AN143" s="40">
        <v>0</v>
      </c>
      <c r="AO143" s="40">
        <v>0</v>
      </c>
      <c r="AP143" s="40">
        <v>12.713261697821283</v>
      </c>
      <c r="AQ143" s="40">
        <v>0</v>
      </c>
      <c r="AR143" s="40">
        <v>0</v>
      </c>
      <c r="AS143" s="40">
        <v>0</v>
      </c>
      <c r="AT143" s="40">
        <v>0</v>
      </c>
      <c r="AU143" s="40">
        <v>0</v>
      </c>
      <c r="AV143" s="40">
        <v>0</v>
      </c>
      <c r="AW143" s="40">
        <v>0</v>
      </c>
      <c r="AX143" s="40">
        <v>5.1470534722090136E-3</v>
      </c>
      <c r="AY143" s="38">
        <v>12.718408751293492</v>
      </c>
    </row>
    <row r="144" spans="2:51" x14ac:dyDescent="0.25">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3">
        <v>2025</v>
      </c>
      <c r="Z144" s="47">
        <v>0</v>
      </c>
      <c r="AA144" s="4">
        <v>0</v>
      </c>
      <c r="AB144" s="4">
        <v>8395407.5949674658</v>
      </c>
      <c r="AC144" s="4">
        <v>0</v>
      </c>
      <c r="AD144" s="4">
        <v>0</v>
      </c>
      <c r="AE144" s="4">
        <v>0</v>
      </c>
      <c r="AF144" s="4">
        <v>0</v>
      </c>
      <c r="AG144" s="4">
        <v>0</v>
      </c>
      <c r="AH144" s="4">
        <v>0</v>
      </c>
      <c r="AI144" s="4">
        <v>0</v>
      </c>
      <c r="AJ144" s="4">
        <v>1796308.4555364125</v>
      </c>
      <c r="AK144" s="7">
        <v>10191716.050503878</v>
      </c>
      <c r="AL144" s="61"/>
      <c r="AM144" s="3">
        <v>2025</v>
      </c>
      <c r="AN144" s="40">
        <v>0</v>
      </c>
      <c r="AO144" s="40">
        <v>0</v>
      </c>
      <c r="AP144" s="40">
        <v>12.005432860803475</v>
      </c>
      <c r="AQ144" s="40">
        <v>0</v>
      </c>
      <c r="AR144" s="40">
        <v>0</v>
      </c>
      <c r="AS144" s="40">
        <v>0</v>
      </c>
      <c r="AT144" s="40">
        <v>0</v>
      </c>
      <c r="AU144" s="40">
        <v>0</v>
      </c>
      <c r="AV144" s="40">
        <v>0</v>
      </c>
      <c r="AW144" s="40">
        <v>0</v>
      </c>
      <c r="AX144" s="40">
        <v>7.1852338221456502E-3</v>
      </c>
      <c r="AY144" s="38">
        <v>12.012618094625621</v>
      </c>
    </row>
    <row r="145" spans="2:52" x14ac:dyDescent="0.25">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1">
        <v>2026</v>
      </c>
      <c r="Z145" s="47">
        <v>0</v>
      </c>
      <c r="AA145" s="4">
        <v>0</v>
      </c>
      <c r="AB145" s="4">
        <v>7859257.2239155164</v>
      </c>
      <c r="AC145" s="4">
        <v>0</v>
      </c>
      <c r="AD145" s="4">
        <v>0</v>
      </c>
      <c r="AE145" s="4">
        <v>0</v>
      </c>
      <c r="AF145" s="4">
        <v>0</v>
      </c>
      <c r="AG145" s="4">
        <v>0</v>
      </c>
      <c r="AH145" s="4">
        <v>0</v>
      </c>
      <c r="AI145" s="4">
        <v>0</v>
      </c>
      <c r="AJ145" s="4">
        <v>2340488.3282052209</v>
      </c>
      <c r="AK145" s="7">
        <v>10199745.552120738</v>
      </c>
      <c r="AL145" s="61"/>
      <c r="AM145" s="1">
        <v>2026</v>
      </c>
      <c r="AN145" s="40">
        <v>0</v>
      </c>
      <c r="AO145" s="40">
        <v>0</v>
      </c>
      <c r="AP145" s="40">
        <v>11.238737830199188</v>
      </c>
      <c r="AQ145" s="40">
        <v>0</v>
      </c>
      <c r="AR145" s="40">
        <v>0</v>
      </c>
      <c r="AS145" s="40">
        <v>0</v>
      </c>
      <c r="AT145" s="40">
        <v>0</v>
      </c>
      <c r="AU145" s="40">
        <v>0</v>
      </c>
      <c r="AV145" s="40">
        <v>0</v>
      </c>
      <c r="AW145" s="40">
        <v>0</v>
      </c>
      <c r="AX145" s="40">
        <v>9.361953312820883E-3</v>
      </c>
      <c r="AY145" s="38">
        <v>11.248099783512009</v>
      </c>
    </row>
    <row r="146" spans="2:52" x14ac:dyDescent="0.25">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3">
        <v>2027</v>
      </c>
      <c r="Z146" s="47">
        <v>0</v>
      </c>
      <c r="AA146" s="4">
        <v>0</v>
      </c>
      <c r="AB146" s="4">
        <v>7301546.6894453736</v>
      </c>
      <c r="AC146" s="4">
        <v>0</v>
      </c>
      <c r="AD146" s="4">
        <v>0</v>
      </c>
      <c r="AE146" s="4">
        <v>0</v>
      </c>
      <c r="AF146" s="4">
        <v>0</v>
      </c>
      <c r="AG146" s="4">
        <v>0</v>
      </c>
      <c r="AH146" s="4">
        <v>0</v>
      </c>
      <c r="AI146" s="4">
        <v>0</v>
      </c>
      <c r="AJ146" s="4">
        <v>2917048.3201457285</v>
      </c>
      <c r="AK146" s="7">
        <v>10218595.009591103</v>
      </c>
      <c r="AL146" s="61"/>
      <c r="AM146" s="3">
        <v>2027</v>
      </c>
      <c r="AN146" s="40">
        <v>0</v>
      </c>
      <c r="AO146" s="40">
        <v>0</v>
      </c>
      <c r="AP146" s="40">
        <v>10.441211765906885</v>
      </c>
      <c r="AQ146" s="40">
        <v>0</v>
      </c>
      <c r="AR146" s="40">
        <v>0</v>
      </c>
      <c r="AS146" s="40">
        <v>0</v>
      </c>
      <c r="AT146" s="40">
        <v>0</v>
      </c>
      <c r="AU146" s="40">
        <v>0</v>
      </c>
      <c r="AV146" s="40">
        <v>0</v>
      </c>
      <c r="AW146" s="40">
        <v>0</v>
      </c>
      <c r="AX146" s="40">
        <v>1.1668193280582915E-2</v>
      </c>
      <c r="AY146" s="38">
        <v>10.452879959187468</v>
      </c>
    </row>
    <row r="147" spans="2:52" x14ac:dyDescent="0.25">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1">
        <v>2028</v>
      </c>
      <c r="Z147" s="47">
        <v>0</v>
      </c>
      <c r="AA147" s="4">
        <v>0</v>
      </c>
      <c r="AB147" s="4">
        <v>6719171.4393761652</v>
      </c>
      <c r="AC147" s="4">
        <v>0</v>
      </c>
      <c r="AD147" s="4">
        <v>0</v>
      </c>
      <c r="AE147" s="4">
        <v>0</v>
      </c>
      <c r="AF147" s="4">
        <v>0</v>
      </c>
      <c r="AG147" s="4">
        <v>0</v>
      </c>
      <c r="AH147" s="4">
        <v>0</v>
      </c>
      <c r="AI147" s="4">
        <v>0</v>
      </c>
      <c r="AJ147" s="4">
        <v>3523613.8944127639</v>
      </c>
      <c r="AK147" s="7">
        <v>10242785.33378893</v>
      </c>
      <c r="AL147" s="61"/>
      <c r="AM147" s="1">
        <v>2028</v>
      </c>
      <c r="AN147" s="40">
        <v>0</v>
      </c>
      <c r="AO147" s="40">
        <v>0</v>
      </c>
      <c r="AP147" s="40">
        <v>9.6084151583079169</v>
      </c>
      <c r="AQ147" s="40">
        <v>0</v>
      </c>
      <c r="AR147" s="40">
        <v>0</v>
      </c>
      <c r="AS147" s="40">
        <v>0</v>
      </c>
      <c r="AT147" s="40">
        <v>0</v>
      </c>
      <c r="AU147" s="40">
        <v>0</v>
      </c>
      <c r="AV147" s="40">
        <v>0</v>
      </c>
      <c r="AW147" s="40">
        <v>0</v>
      </c>
      <c r="AX147" s="40">
        <v>1.4094455577651056E-2</v>
      </c>
      <c r="AY147" s="38">
        <v>9.6225096138855672</v>
      </c>
    </row>
    <row r="148" spans="2:52" x14ac:dyDescent="0.25">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3">
        <v>2029</v>
      </c>
      <c r="Z148" s="47">
        <v>0</v>
      </c>
      <c r="AA148" s="4">
        <v>0</v>
      </c>
      <c r="AB148" s="4">
        <v>6113693.4708619695</v>
      </c>
      <c r="AC148" s="4">
        <v>0</v>
      </c>
      <c r="AD148" s="4">
        <v>0</v>
      </c>
      <c r="AE148" s="4">
        <v>0</v>
      </c>
      <c r="AF148" s="4">
        <v>0</v>
      </c>
      <c r="AG148" s="4">
        <v>0</v>
      </c>
      <c r="AH148" s="4">
        <v>0</v>
      </c>
      <c r="AI148" s="4">
        <v>0</v>
      </c>
      <c r="AJ148" s="4">
        <v>4157123.9623167249</v>
      </c>
      <c r="AK148" s="7">
        <v>10270817.433178695</v>
      </c>
      <c r="AL148" s="61"/>
      <c r="AM148" s="3">
        <v>2029</v>
      </c>
      <c r="AN148" s="40">
        <v>0</v>
      </c>
      <c r="AO148" s="40">
        <v>0</v>
      </c>
      <c r="AP148" s="40">
        <v>8.7425816633326168</v>
      </c>
      <c r="AQ148" s="40">
        <v>0</v>
      </c>
      <c r="AR148" s="40">
        <v>0</v>
      </c>
      <c r="AS148" s="40">
        <v>0</v>
      </c>
      <c r="AT148" s="40">
        <v>0</v>
      </c>
      <c r="AU148" s="40">
        <v>0</v>
      </c>
      <c r="AV148" s="40">
        <v>0</v>
      </c>
      <c r="AW148" s="40">
        <v>0</v>
      </c>
      <c r="AX148" s="40">
        <v>1.66284958492669E-2</v>
      </c>
      <c r="AY148" s="38">
        <v>8.7592101591818832</v>
      </c>
    </row>
    <row r="149" spans="2:52" x14ac:dyDescent="0.25">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
        <v>2030</v>
      </c>
      <c r="Z149" s="48">
        <v>0</v>
      </c>
      <c r="AA149" s="5">
        <v>0</v>
      </c>
      <c r="AB149" s="5">
        <v>5488347.9519698527</v>
      </c>
      <c r="AC149" s="5">
        <v>0</v>
      </c>
      <c r="AD149" s="5">
        <v>0</v>
      </c>
      <c r="AE149" s="5">
        <v>0</v>
      </c>
      <c r="AF149" s="5">
        <v>0</v>
      </c>
      <c r="AG149" s="5">
        <v>0</v>
      </c>
      <c r="AH149" s="5">
        <v>0</v>
      </c>
      <c r="AI149" s="5">
        <v>0</v>
      </c>
      <c r="AJ149" s="5">
        <v>4814279.4674755223</v>
      </c>
      <c r="AK149" s="8">
        <v>10302627.419445375</v>
      </c>
      <c r="AL149" s="13"/>
      <c r="AM149" s="6">
        <v>2030</v>
      </c>
      <c r="AN149" s="41">
        <v>0</v>
      </c>
      <c r="AO149" s="41">
        <v>0</v>
      </c>
      <c r="AP149" s="41">
        <v>7.8483375713168897</v>
      </c>
      <c r="AQ149" s="41">
        <v>0</v>
      </c>
      <c r="AR149" s="41">
        <v>0</v>
      </c>
      <c r="AS149" s="41">
        <v>0</v>
      </c>
      <c r="AT149" s="41">
        <v>0</v>
      </c>
      <c r="AU149" s="41">
        <v>0</v>
      </c>
      <c r="AV149" s="41">
        <v>0</v>
      </c>
      <c r="AW149" s="41">
        <v>0</v>
      </c>
      <c r="AX149" s="41">
        <v>1.9257117869902089E-2</v>
      </c>
      <c r="AY149" s="39">
        <v>7.8675946891867916</v>
      </c>
    </row>
    <row r="150" spans="2:52" x14ac:dyDescent="0.25">
      <c r="B150" s="68"/>
      <c r="C150" s="68"/>
      <c r="D150" s="68"/>
      <c r="E150" s="68"/>
      <c r="F150" s="68"/>
      <c r="G150" s="68"/>
      <c r="H150" s="68"/>
      <c r="I150" s="68"/>
      <c r="J150" s="68"/>
      <c r="K150" s="68"/>
      <c r="L150" s="68"/>
      <c r="M150" s="68"/>
      <c r="N150" s="68"/>
      <c r="O150" s="68"/>
      <c r="P150" s="68"/>
      <c r="Q150" s="68"/>
      <c r="R150" s="68"/>
      <c r="S150" s="68"/>
      <c r="T150" s="68"/>
      <c r="U150" s="68"/>
      <c r="V150" s="68"/>
      <c r="W150" s="68"/>
      <c r="X150" s="58">
        <v>1</v>
      </c>
      <c r="Y150" t="s">
        <v>109</v>
      </c>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row>
    <row r="151" spans="2:52" x14ac:dyDescent="0.25">
      <c r="B151" s="68"/>
      <c r="C151" s="68"/>
      <c r="D151" s="68"/>
      <c r="E151" s="68"/>
      <c r="F151" s="68"/>
      <c r="G151" s="68"/>
      <c r="H151" s="68"/>
      <c r="I151" s="68"/>
      <c r="J151" s="68"/>
      <c r="K151" s="68"/>
      <c r="L151" s="68"/>
      <c r="M151" s="68"/>
      <c r="N151" s="68"/>
      <c r="O151" s="68"/>
      <c r="P151" s="68"/>
      <c r="Q151" s="68"/>
      <c r="R151" s="68"/>
      <c r="S151" s="68"/>
      <c r="T151" s="68"/>
      <c r="U151" s="68"/>
      <c r="V151" s="68"/>
      <c r="W151" s="68"/>
      <c r="X151" s="58">
        <v>2</v>
      </c>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row>
    <row r="152" spans="2:52" x14ac:dyDescent="0.25">
      <c r="B152" s="68"/>
      <c r="C152" s="68"/>
      <c r="D152" s="68"/>
      <c r="E152" s="68"/>
      <c r="F152" s="68"/>
      <c r="G152" s="68"/>
      <c r="H152" s="68"/>
      <c r="I152" s="68"/>
      <c r="J152" s="68"/>
      <c r="K152" s="68"/>
      <c r="L152" s="68"/>
      <c r="M152" s="68"/>
      <c r="N152" s="68"/>
      <c r="O152" s="68"/>
      <c r="P152" s="68"/>
      <c r="Q152" s="68"/>
      <c r="R152" s="68"/>
      <c r="S152" s="68"/>
      <c r="T152" s="68"/>
      <c r="U152" s="68"/>
      <c r="V152" s="68"/>
      <c r="W152" s="68"/>
      <c r="X152" s="58">
        <v>3</v>
      </c>
      <c r="Y152" s="58"/>
      <c r="Z152" s="58"/>
      <c r="AA152" s="58"/>
      <c r="AB152" s="58"/>
      <c r="AC152" s="58"/>
      <c r="AD152" s="58"/>
      <c r="AE152" s="58"/>
      <c r="AF152" s="58"/>
      <c r="AG152" s="58"/>
      <c r="AH152" s="58"/>
      <c r="AI152" s="58"/>
      <c r="AJ152" s="58"/>
      <c r="AK152" s="58"/>
      <c r="AL152" s="58"/>
      <c r="AM152" s="58"/>
      <c r="AN152" s="58"/>
      <c r="AO152" s="58"/>
      <c r="AP152" s="58"/>
      <c r="AQ152" s="58"/>
      <c r="AR152" s="58"/>
      <c r="AS152" s="58"/>
      <c r="AT152" s="58"/>
      <c r="AU152" s="58"/>
      <c r="AV152" s="58"/>
      <c r="AW152" s="58"/>
      <c r="AX152" s="58"/>
      <c r="AY152" s="58"/>
    </row>
    <row r="153" spans="2:52" x14ac:dyDescent="0.25">
      <c r="B153" s="68"/>
      <c r="C153" s="68"/>
      <c r="D153" s="68"/>
      <c r="E153" s="68"/>
      <c r="F153" s="68"/>
      <c r="G153" s="68"/>
      <c r="H153" s="68"/>
      <c r="I153" s="68"/>
      <c r="J153" s="68"/>
      <c r="K153" s="68"/>
      <c r="L153" s="68"/>
      <c r="M153" s="68"/>
      <c r="N153" s="68"/>
      <c r="O153" s="68"/>
      <c r="P153" s="68"/>
      <c r="Q153" s="68"/>
      <c r="R153" s="68"/>
      <c r="S153" s="68"/>
      <c r="T153" s="68"/>
      <c r="U153" s="68"/>
      <c r="V153" s="68"/>
      <c r="W153" s="68"/>
      <c r="X153" s="58">
        <v>4</v>
      </c>
      <c r="Y153" s="58"/>
      <c r="Z153" s="58"/>
      <c r="AA153" s="58"/>
      <c r="AB153" s="58"/>
      <c r="AC153" s="58"/>
      <c r="AD153" s="58"/>
      <c r="AE153" s="58"/>
      <c r="AF153" s="58"/>
      <c r="AG153" s="58"/>
      <c r="AH153" s="58"/>
      <c r="AI153" s="58"/>
      <c r="AJ153" s="58"/>
      <c r="AK153" s="58"/>
      <c r="AL153" s="58"/>
      <c r="AM153" s="58"/>
      <c r="AN153" s="58"/>
      <c r="AO153" s="58"/>
      <c r="AP153" s="58"/>
      <c r="AQ153" s="58"/>
      <c r="AR153" s="58"/>
      <c r="AS153" s="58"/>
      <c r="AT153" s="58"/>
      <c r="AU153" s="58"/>
      <c r="AV153" s="58"/>
      <c r="AW153" s="58"/>
      <c r="AX153" s="58"/>
      <c r="AY153" s="58"/>
    </row>
    <row r="154" spans="2:52" x14ac:dyDescent="0.25">
      <c r="B154" s="68"/>
      <c r="C154" s="68"/>
      <c r="D154" s="68"/>
      <c r="E154" s="68"/>
      <c r="F154" s="68"/>
      <c r="G154" s="68"/>
      <c r="H154" s="68"/>
      <c r="I154" s="68"/>
      <c r="J154" s="68"/>
      <c r="K154" s="68"/>
      <c r="L154" s="68"/>
      <c r="M154" s="68"/>
      <c r="N154" s="68"/>
      <c r="O154" s="68"/>
      <c r="P154" s="68"/>
      <c r="Q154" s="68"/>
      <c r="R154" s="68"/>
      <c r="S154" s="68"/>
      <c r="T154" s="68"/>
      <c r="U154" s="68"/>
      <c r="V154" s="68"/>
      <c r="W154" s="68"/>
      <c r="X154" s="58">
        <v>5</v>
      </c>
      <c r="Y154" s="58"/>
      <c r="Z154" s="58"/>
      <c r="AA154" s="58"/>
      <c r="AB154" s="58"/>
      <c r="AC154" s="58"/>
      <c r="AD154" s="58"/>
      <c r="AE154" s="58"/>
      <c r="AF154" s="58"/>
      <c r="AG154" s="58"/>
      <c r="AH154" s="58"/>
      <c r="AI154" s="58"/>
      <c r="AJ154" s="58"/>
      <c r="AK154" s="58"/>
      <c r="AL154" s="58"/>
      <c r="AM154" s="58"/>
      <c r="AN154" s="58"/>
      <c r="AO154" s="58"/>
      <c r="AP154" s="58"/>
      <c r="AQ154" s="58"/>
      <c r="AR154" s="58"/>
      <c r="AS154" s="58"/>
      <c r="AT154" s="58"/>
      <c r="AU154" s="58"/>
      <c r="AV154" s="58"/>
      <c r="AW154" s="58"/>
      <c r="AX154" s="58"/>
      <c r="AY154" s="58"/>
      <c r="AZ154" s="13"/>
    </row>
    <row r="155" spans="2:52" x14ac:dyDescent="0.25">
      <c r="B155" s="68"/>
      <c r="C155" s="68"/>
      <c r="D155" s="68"/>
      <c r="E155" s="68"/>
      <c r="F155" s="68"/>
      <c r="G155" s="68"/>
      <c r="H155" s="68"/>
      <c r="I155" s="68"/>
      <c r="J155" s="68"/>
      <c r="K155" s="68"/>
      <c r="L155" s="68"/>
      <c r="M155" s="68"/>
      <c r="N155" s="68"/>
      <c r="O155" s="68"/>
      <c r="P155" s="68"/>
      <c r="Q155" s="68"/>
      <c r="R155" s="68"/>
      <c r="S155" s="68"/>
      <c r="T155" s="68"/>
      <c r="U155" s="68"/>
      <c r="V155" s="68"/>
      <c r="W155" s="68"/>
      <c r="X155" s="58">
        <v>6</v>
      </c>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row>
    <row r="156" spans="2:52" x14ac:dyDescent="0.25">
      <c r="B156" s="68"/>
      <c r="C156" s="68"/>
      <c r="D156" s="68"/>
      <c r="E156" s="68"/>
      <c r="F156" s="68"/>
      <c r="G156" s="68"/>
      <c r="H156" s="68"/>
      <c r="I156" s="68"/>
      <c r="J156" s="68"/>
      <c r="K156" s="68"/>
      <c r="L156" s="68"/>
      <c r="M156" s="68"/>
      <c r="N156" s="68"/>
      <c r="O156" s="68"/>
      <c r="P156" s="68"/>
      <c r="Q156" s="68"/>
      <c r="R156" s="68"/>
      <c r="S156" s="68"/>
      <c r="T156" s="68"/>
      <c r="U156" s="68"/>
      <c r="V156" s="68"/>
      <c r="W156" s="68"/>
      <c r="X156" s="58">
        <v>7</v>
      </c>
      <c r="Y156" s="58"/>
      <c r="Z156" s="58"/>
      <c r="AA156" s="58"/>
      <c r="AB156" s="58"/>
      <c r="AC156" s="58"/>
      <c r="AD156" s="58"/>
      <c r="AE156" s="58"/>
      <c r="AF156" s="58"/>
      <c r="AG156" s="58"/>
      <c r="AH156" s="58"/>
      <c r="AI156" s="58"/>
      <c r="AJ156" s="58"/>
      <c r="AK156" s="58"/>
      <c r="AL156" s="58"/>
      <c r="AM156" s="58"/>
      <c r="AN156" s="58"/>
      <c r="AO156" s="58"/>
      <c r="AP156" s="58"/>
      <c r="AQ156" s="58"/>
      <c r="AR156" s="58"/>
      <c r="AS156" s="58"/>
      <c r="AT156" s="58"/>
      <c r="AU156" s="58"/>
      <c r="AV156" s="58"/>
      <c r="AW156" s="58"/>
      <c r="AX156" s="58"/>
      <c r="AY156" s="58"/>
    </row>
    <row r="157" spans="2:52" x14ac:dyDescent="0.25">
      <c r="B157" s="68" t="s">
        <v>102</v>
      </c>
      <c r="C157" s="68"/>
      <c r="D157" s="68"/>
      <c r="E157" s="68"/>
      <c r="F157" s="68"/>
      <c r="G157" s="68"/>
      <c r="H157" s="68"/>
      <c r="I157" s="68"/>
      <c r="J157" s="68"/>
      <c r="K157" s="68"/>
      <c r="L157" s="68"/>
      <c r="M157" s="68"/>
      <c r="N157" s="68"/>
      <c r="O157" s="68"/>
      <c r="P157" s="68"/>
      <c r="Q157" s="68"/>
      <c r="R157" s="68"/>
      <c r="S157" s="68"/>
      <c r="T157" s="68"/>
      <c r="U157" s="68"/>
      <c r="V157" s="68"/>
      <c r="W157" s="68"/>
      <c r="X157" s="58">
        <v>8</v>
      </c>
      <c r="Y157" s="58"/>
      <c r="Z157" s="58"/>
      <c r="AA157" s="58"/>
      <c r="AB157" s="58"/>
      <c r="AC157" s="58"/>
      <c r="AD157" s="58"/>
      <c r="AE157" s="58"/>
      <c r="AF157" s="58"/>
      <c r="AG157" s="58"/>
      <c r="AH157" s="58"/>
      <c r="AI157" s="58"/>
      <c r="AJ157" s="58"/>
      <c r="AK157" s="58"/>
      <c r="AL157" s="58"/>
      <c r="AM157" s="58"/>
      <c r="AN157" s="58"/>
      <c r="AO157" s="58"/>
      <c r="AP157" s="58"/>
      <c r="AQ157" s="58"/>
      <c r="AR157" s="58"/>
      <c r="AS157" s="58"/>
      <c r="AT157" s="58"/>
      <c r="AU157" s="58"/>
      <c r="AV157" s="58"/>
      <c r="AW157" s="58"/>
      <c r="AX157" s="58"/>
      <c r="AY157" s="58"/>
    </row>
    <row r="158" spans="2:52" x14ac:dyDescent="0.25">
      <c r="B158" s="17" t="s">
        <v>262</v>
      </c>
      <c r="C158" s="85" t="s">
        <v>30</v>
      </c>
      <c r="D158" s="68"/>
      <c r="E158" s="68"/>
      <c r="F158" s="68"/>
      <c r="G158" s="68"/>
      <c r="H158" s="68"/>
      <c r="I158" s="68"/>
      <c r="J158" s="68"/>
      <c r="K158" s="68"/>
      <c r="L158" s="68"/>
      <c r="M158" s="68"/>
      <c r="N158" s="68"/>
      <c r="O158" s="68"/>
      <c r="P158" s="68"/>
      <c r="Q158" s="68"/>
      <c r="R158" s="68"/>
      <c r="S158" s="68"/>
      <c r="T158" s="68"/>
      <c r="U158" s="68"/>
      <c r="V158" s="68"/>
      <c r="W158" s="68"/>
      <c r="X158" s="68"/>
      <c r="Y158" s="58" t="s">
        <v>21</v>
      </c>
      <c r="Z158" s="58"/>
      <c r="AA158" s="58"/>
      <c r="AB158" s="58"/>
      <c r="AC158" s="58"/>
      <c r="AD158" s="58"/>
      <c r="AE158" s="58"/>
      <c r="AF158" s="58"/>
      <c r="AG158" s="58"/>
      <c r="AH158" s="58"/>
      <c r="AI158" s="58"/>
      <c r="AJ158" s="58"/>
      <c r="AK158" s="58"/>
      <c r="AL158" s="58"/>
      <c r="AM158" s="58" t="s">
        <v>147</v>
      </c>
      <c r="AN158" s="58"/>
      <c r="AO158" s="58"/>
      <c r="AP158" s="58"/>
      <c r="AQ158" s="58"/>
      <c r="AR158" s="58"/>
      <c r="AS158" s="58"/>
      <c r="AT158" s="58"/>
      <c r="AU158" s="58"/>
      <c r="AV158" s="58"/>
      <c r="AW158" s="58"/>
      <c r="AX158" s="58"/>
      <c r="AY158" s="58"/>
    </row>
    <row r="159" spans="2:52" ht="15.75" x14ac:dyDescent="0.25">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9"/>
      <c r="Z159" s="66" t="s">
        <v>2</v>
      </c>
      <c r="AA159" s="66" t="s">
        <v>3</v>
      </c>
      <c r="AB159" s="66" t="s">
        <v>4</v>
      </c>
      <c r="AC159" s="66" t="s">
        <v>5</v>
      </c>
      <c r="AD159" s="66" t="s">
        <v>6</v>
      </c>
      <c r="AE159" s="66" t="s">
        <v>7</v>
      </c>
      <c r="AF159" s="66" t="s">
        <v>8</v>
      </c>
      <c r="AG159" s="66" t="s">
        <v>9</v>
      </c>
      <c r="AH159" s="66" t="s">
        <v>18</v>
      </c>
      <c r="AI159" s="66" t="s">
        <v>19</v>
      </c>
      <c r="AJ159" s="66" t="s">
        <v>20</v>
      </c>
      <c r="AK159" s="66" t="s">
        <v>0</v>
      </c>
      <c r="AL159" s="58"/>
      <c r="AM159" s="65"/>
      <c r="AN159" s="66" t="s">
        <v>2</v>
      </c>
      <c r="AO159" s="66" t="s">
        <v>3</v>
      </c>
      <c r="AP159" s="66" t="s">
        <v>4</v>
      </c>
      <c r="AQ159" s="66" t="s">
        <v>5</v>
      </c>
      <c r="AR159" s="66" t="s">
        <v>6</v>
      </c>
      <c r="AS159" s="66" t="s">
        <v>7</v>
      </c>
      <c r="AT159" s="66" t="s">
        <v>8</v>
      </c>
      <c r="AU159" s="66" t="s">
        <v>9</v>
      </c>
      <c r="AV159" s="66" t="s">
        <v>18</v>
      </c>
      <c r="AW159" s="66" t="s">
        <v>19</v>
      </c>
      <c r="AX159" s="66" t="s">
        <v>20</v>
      </c>
      <c r="AY159" s="67" t="s">
        <v>0</v>
      </c>
    </row>
    <row r="160" spans="2:52" x14ac:dyDescent="0.25">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3">
        <v>2019</v>
      </c>
      <c r="Z160" s="4">
        <v>18008.315293499028</v>
      </c>
      <c r="AA160" s="4">
        <v>0</v>
      </c>
      <c r="AB160" s="4">
        <v>224148.38187486463</v>
      </c>
      <c r="AC160" s="4">
        <v>0</v>
      </c>
      <c r="AD160" s="4">
        <v>123453.81726057196</v>
      </c>
      <c r="AE160" s="4">
        <v>459474.05334702163</v>
      </c>
      <c r="AF160" s="4">
        <v>0</v>
      </c>
      <c r="AG160" s="4">
        <v>0</v>
      </c>
      <c r="AH160" s="4">
        <v>0</v>
      </c>
      <c r="AI160" s="4">
        <v>0</v>
      </c>
      <c r="AJ160" s="4">
        <v>0</v>
      </c>
      <c r="AK160" s="7">
        <v>825084.56777595729</v>
      </c>
      <c r="AL160" s="61"/>
      <c r="AM160" s="3">
        <v>2019</v>
      </c>
      <c r="AN160" s="40">
        <v>3.2595050681233244E-2</v>
      </c>
      <c r="AO160" s="40">
        <v>0</v>
      </c>
      <c r="AP160" s="40">
        <v>0.32053218608105644</v>
      </c>
      <c r="AQ160" s="40">
        <v>0</v>
      </c>
      <c r="AR160" s="40">
        <v>0.25777157044007426</v>
      </c>
      <c r="AS160" s="40">
        <v>0.81510697063761639</v>
      </c>
      <c r="AT160" s="40">
        <v>0</v>
      </c>
      <c r="AU160" s="40">
        <v>0</v>
      </c>
      <c r="AV160" s="40">
        <v>0</v>
      </c>
      <c r="AW160" s="40">
        <v>0</v>
      </c>
      <c r="AX160" s="40">
        <v>0</v>
      </c>
      <c r="AY160" s="38">
        <v>1.4260057778399804</v>
      </c>
    </row>
    <row r="161" spans="2:51" x14ac:dyDescent="0.25">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1">
        <v>2020</v>
      </c>
      <c r="Z161" s="4">
        <v>14443.304305347405</v>
      </c>
      <c r="AA161" s="4">
        <v>0</v>
      </c>
      <c r="AB161" s="4">
        <v>221297.07683996015</v>
      </c>
      <c r="AC161" s="4">
        <v>0</v>
      </c>
      <c r="AD161" s="4">
        <v>131623.00962561753</v>
      </c>
      <c r="AE161" s="4">
        <v>471191.42374331661</v>
      </c>
      <c r="AF161" s="4">
        <v>0</v>
      </c>
      <c r="AG161" s="4">
        <v>0</v>
      </c>
      <c r="AH161" s="4">
        <v>0</v>
      </c>
      <c r="AI161" s="4">
        <v>0</v>
      </c>
      <c r="AJ161" s="4">
        <v>0</v>
      </c>
      <c r="AK161" s="7">
        <v>838554.81451424165</v>
      </c>
      <c r="AL161" s="61"/>
      <c r="AM161" s="1">
        <v>2020</v>
      </c>
      <c r="AN161" s="40">
        <v>2.6142380792678804E-2</v>
      </c>
      <c r="AO161" s="40">
        <v>0</v>
      </c>
      <c r="AP161" s="40">
        <v>0.31645481988114305</v>
      </c>
      <c r="AQ161" s="40">
        <v>0</v>
      </c>
      <c r="AR161" s="40">
        <v>0.27482884409828945</v>
      </c>
      <c r="AS161" s="40">
        <v>0.83589358572064365</v>
      </c>
      <c r="AT161" s="40">
        <v>0</v>
      </c>
      <c r="AU161" s="40">
        <v>0</v>
      </c>
      <c r="AV161" s="40">
        <v>0</v>
      </c>
      <c r="AW161" s="40">
        <v>0</v>
      </c>
      <c r="AX161" s="40">
        <v>0</v>
      </c>
      <c r="AY161" s="38">
        <v>1.4533196304927549</v>
      </c>
    </row>
    <row r="162" spans="2:51" x14ac:dyDescent="0.25">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3">
        <v>2021</v>
      </c>
      <c r="Z162" s="4">
        <v>11680.54172804587</v>
      </c>
      <c r="AA162" s="4">
        <v>0</v>
      </c>
      <c r="AB162" s="4">
        <v>217244.53412629719</v>
      </c>
      <c r="AC162" s="4">
        <v>0</v>
      </c>
      <c r="AD162" s="4">
        <v>138720.1564027901</v>
      </c>
      <c r="AE162" s="4">
        <v>478773.9508730594</v>
      </c>
      <c r="AF162" s="4">
        <v>1875.2128937602431</v>
      </c>
      <c r="AG162" s="4">
        <v>0</v>
      </c>
      <c r="AH162" s="4">
        <v>0</v>
      </c>
      <c r="AI162" s="4">
        <v>1018.2065645791105</v>
      </c>
      <c r="AJ162" s="4">
        <v>161.65093319644552</v>
      </c>
      <c r="AK162" s="7">
        <v>849474.25352172845</v>
      </c>
      <c r="AL162" s="61"/>
      <c r="AM162" s="3">
        <v>2021</v>
      </c>
      <c r="AN162" s="40">
        <v>2.1141780527763023E-2</v>
      </c>
      <c r="AO162" s="40">
        <v>0</v>
      </c>
      <c r="AP162" s="40">
        <v>0.31065968380060499</v>
      </c>
      <c r="AQ162" s="40">
        <v>0</v>
      </c>
      <c r="AR162" s="40">
        <v>0.28964768656902573</v>
      </c>
      <c r="AS162" s="40">
        <v>0.84934498884880738</v>
      </c>
      <c r="AT162" s="40">
        <v>1.265768703288164E-3</v>
      </c>
      <c r="AU162" s="40">
        <v>0</v>
      </c>
      <c r="AV162" s="40">
        <v>0</v>
      </c>
      <c r="AW162" s="40">
        <v>5.0910328228955524E-4</v>
      </c>
      <c r="AX162" s="40">
        <v>6.4660373278578205E-7</v>
      </c>
      <c r="AY162" s="38">
        <v>1.4725696583355115</v>
      </c>
    </row>
    <row r="163" spans="2:51" x14ac:dyDescent="0.25">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1">
        <v>2022</v>
      </c>
      <c r="Z163" s="4">
        <v>9584.0013744560511</v>
      </c>
      <c r="AA163" s="4">
        <v>0</v>
      </c>
      <c r="AB163" s="4">
        <v>212132.99347658412</v>
      </c>
      <c r="AC163" s="4">
        <v>0</v>
      </c>
      <c r="AD163" s="4">
        <v>144584.05243253187</v>
      </c>
      <c r="AE163" s="4">
        <v>482121.93417571706</v>
      </c>
      <c r="AF163" s="4">
        <v>5681.8950680800635</v>
      </c>
      <c r="AG163" s="4">
        <v>0</v>
      </c>
      <c r="AH163" s="4">
        <v>0</v>
      </c>
      <c r="AI163" s="4">
        <v>3049.4449724512292</v>
      </c>
      <c r="AJ163" s="4">
        <v>487.3042584250901</v>
      </c>
      <c r="AK163" s="7">
        <v>857641.62575824547</v>
      </c>
      <c r="AL163" s="61"/>
      <c r="AM163" s="1">
        <v>2022</v>
      </c>
      <c r="AN163" s="40">
        <v>1.7347042487765453E-2</v>
      </c>
      <c r="AO163" s="40">
        <v>0</v>
      </c>
      <c r="AP163" s="40">
        <v>0.30335018067151531</v>
      </c>
      <c r="AQ163" s="40">
        <v>0</v>
      </c>
      <c r="AR163" s="40">
        <v>0.30189150147912658</v>
      </c>
      <c r="AS163" s="40">
        <v>0.85528431122772208</v>
      </c>
      <c r="AT163" s="40">
        <v>3.8352791709540431E-3</v>
      </c>
      <c r="AU163" s="40">
        <v>0</v>
      </c>
      <c r="AV163" s="40">
        <v>0</v>
      </c>
      <c r="AW163" s="40">
        <v>1.5247224862256145E-3</v>
      </c>
      <c r="AX163" s="40">
        <v>1.9492170337003605E-6</v>
      </c>
      <c r="AY163" s="38">
        <v>1.4832349867403427</v>
      </c>
    </row>
    <row r="164" spans="2:51" x14ac:dyDescent="0.25">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3">
        <v>2023</v>
      </c>
      <c r="Z164" s="4">
        <v>7963.743682937471</v>
      </c>
      <c r="AA164" s="4">
        <v>0</v>
      </c>
      <c r="AB164" s="4">
        <v>206093.74110577526</v>
      </c>
      <c r="AC164" s="4">
        <v>0</v>
      </c>
      <c r="AD164" s="4">
        <v>149034.28082474484</v>
      </c>
      <c r="AE164" s="4">
        <v>481083.90988507785</v>
      </c>
      <c r="AF164" s="4">
        <v>11477.568678104173</v>
      </c>
      <c r="AG164" s="4">
        <v>0</v>
      </c>
      <c r="AH164" s="4">
        <v>0</v>
      </c>
      <c r="AI164" s="4">
        <v>6088.6677185609906</v>
      </c>
      <c r="AJ164" s="4">
        <v>979.38094852670406</v>
      </c>
      <c r="AK164" s="7">
        <v>862721.29284372728</v>
      </c>
      <c r="AL164" s="61"/>
      <c r="AM164" s="3">
        <v>2023</v>
      </c>
      <c r="AN164" s="40">
        <v>1.4414376066116823E-2</v>
      </c>
      <c r="AO164" s="40">
        <v>0</v>
      </c>
      <c r="AP164" s="40">
        <v>0.29471404978125865</v>
      </c>
      <c r="AQ164" s="40">
        <v>0</v>
      </c>
      <c r="AR164" s="40">
        <v>0.31118357836206723</v>
      </c>
      <c r="AS164" s="40">
        <v>0.85344285613612803</v>
      </c>
      <c r="AT164" s="40">
        <v>7.7473588577203177E-3</v>
      </c>
      <c r="AU164" s="40">
        <v>0</v>
      </c>
      <c r="AV164" s="40">
        <v>0</v>
      </c>
      <c r="AW164" s="40">
        <v>3.0443338592804955E-3</v>
      </c>
      <c r="AX164" s="40">
        <v>3.9175237941068158E-6</v>
      </c>
      <c r="AY164" s="38">
        <v>1.4845504705863657</v>
      </c>
    </row>
    <row r="165" spans="2:51" x14ac:dyDescent="0.25">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3">
        <v>2024</v>
      </c>
      <c r="Z165" s="4">
        <v>6639.5994297713987</v>
      </c>
      <c r="AA165" s="4">
        <v>0</v>
      </c>
      <c r="AB165" s="4">
        <v>199245.20606416996</v>
      </c>
      <c r="AC165" s="4">
        <v>0</v>
      </c>
      <c r="AD165" s="4">
        <v>151945.81241809067</v>
      </c>
      <c r="AE165" s="4">
        <v>475593.56615608558</v>
      </c>
      <c r="AF165" s="4">
        <v>19321.046955431793</v>
      </c>
      <c r="AG165" s="4">
        <v>0</v>
      </c>
      <c r="AH165" s="4">
        <v>0</v>
      </c>
      <c r="AI165" s="4">
        <v>10130.955394676925</v>
      </c>
      <c r="AJ165" s="4">
        <v>1640.3727670309338</v>
      </c>
      <c r="AK165" s="7">
        <v>864516.5591852573</v>
      </c>
      <c r="AL165" s="61"/>
      <c r="AM165" s="3">
        <v>2024</v>
      </c>
      <c r="AN165" s="40">
        <v>1.2017674967886232E-2</v>
      </c>
      <c r="AO165" s="40">
        <v>0</v>
      </c>
      <c r="AP165" s="40">
        <v>0.28492064467176303</v>
      </c>
      <c r="AQ165" s="40">
        <v>0</v>
      </c>
      <c r="AR165" s="40">
        <v>0.31726285632897333</v>
      </c>
      <c r="AS165" s="40">
        <v>0.84370298636089591</v>
      </c>
      <c r="AT165" s="40">
        <v>1.3041706694916461E-2</v>
      </c>
      <c r="AU165" s="40">
        <v>0</v>
      </c>
      <c r="AV165" s="40">
        <v>0</v>
      </c>
      <c r="AW165" s="40">
        <v>5.0654776973384627E-3</v>
      </c>
      <c r="AX165" s="40">
        <v>6.5614910681237354E-6</v>
      </c>
      <c r="AY165" s="38">
        <v>1.4760179082128413</v>
      </c>
    </row>
    <row r="166" spans="2:51" x14ac:dyDescent="0.25">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3">
        <v>2025</v>
      </c>
      <c r="Z166" s="4">
        <v>5478.4554129985336</v>
      </c>
      <c r="AA166" s="4">
        <v>0</v>
      </c>
      <c r="AB166" s="4">
        <v>191701.21558952334</v>
      </c>
      <c r="AC166" s="4">
        <v>0</v>
      </c>
      <c r="AD166" s="4">
        <v>153139.85518075593</v>
      </c>
      <c r="AE166" s="4">
        <v>465580.73493195587</v>
      </c>
      <c r="AF166" s="4">
        <v>29272.459879278103</v>
      </c>
      <c r="AG166" s="4">
        <v>0</v>
      </c>
      <c r="AH166" s="4">
        <v>0</v>
      </c>
      <c r="AI166" s="4">
        <v>15171.517591450049</v>
      </c>
      <c r="AJ166" s="4">
        <v>2472.8435637557827</v>
      </c>
      <c r="AK166" s="7">
        <v>862817.08214971749</v>
      </c>
      <c r="AL166" s="61"/>
      <c r="AM166" s="3">
        <v>2025</v>
      </c>
      <c r="AN166" s="40">
        <v>9.9160042975273456E-3</v>
      </c>
      <c r="AO166" s="40">
        <v>0</v>
      </c>
      <c r="AP166" s="40">
        <v>0.27413273829301837</v>
      </c>
      <c r="AQ166" s="40">
        <v>0</v>
      </c>
      <c r="AR166" s="40">
        <v>0.31975601761741834</v>
      </c>
      <c r="AS166" s="40">
        <v>0.82594022376928977</v>
      </c>
      <c r="AT166" s="40">
        <v>1.9758910418512722E-2</v>
      </c>
      <c r="AU166" s="40">
        <v>0</v>
      </c>
      <c r="AV166" s="40">
        <v>0</v>
      </c>
      <c r="AW166" s="40">
        <v>7.5857587957250247E-3</v>
      </c>
      <c r="AX166" s="40">
        <v>9.8913742550231301E-6</v>
      </c>
      <c r="AY166" s="38">
        <v>1.4570995445657466</v>
      </c>
    </row>
    <row r="167" spans="2:51" x14ac:dyDescent="0.25">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1">
        <v>2026</v>
      </c>
      <c r="Z167" s="4">
        <v>4399.9333370921859</v>
      </c>
      <c r="AA167" s="4">
        <v>0</v>
      </c>
      <c r="AB167" s="4">
        <v>183025.41778963062</v>
      </c>
      <c r="AC167" s="4">
        <v>0</v>
      </c>
      <c r="AD167" s="4">
        <v>152489.4278287066</v>
      </c>
      <c r="AE167" s="4">
        <v>451075.88552330708</v>
      </c>
      <c r="AF167" s="4">
        <v>41366.450666460638</v>
      </c>
      <c r="AG167" s="4">
        <v>0</v>
      </c>
      <c r="AH167" s="4">
        <v>0</v>
      </c>
      <c r="AI167" s="4">
        <v>21641.968693328618</v>
      </c>
      <c r="AJ167" s="4">
        <v>3704.0038712493447</v>
      </c>
      <c r="AK167" s="7">
        <v>857703.08770977519</v>
      </c>
      <c r="AL167" s="61"/>
      <c r="AM167" s="1">
        <v>2026</v>
      </c>
      <c r="AN167" s="40">
        <v>7.9638793401368563E-3</v>
      </c>
      <c r="AO167" s="40">
        <v>0</v>
      </c>
      <c r="AP167" s="40">
        <v>0.26172634743917178</v>
      </c>
      <c r="AQ167" s="40">
        <v>0</v>
      </c>
      <c r="AR167" s="40">
        <v>0.31839792530633937</v>
      </c>
      <c r="AS167" s="40">
        <v>0.80020862091834677</v>
      </c>
      <c r="AT167" s="40">
        <v>2.792235419986093E-2</v>
      </c>
      <c r="AU167" s="40">
        <v>0</v>
      </c>
      <c r="AV167" s="40">
        <v>0</v>
      </c>
      <c r="AW167" s="40">
        <v>1.0820984346664309E-2</v>
      </c>
      <c r="AX167" s="40">
        <v>1.4816015484997379E-5</v>
      </c>
      <c r="AY167" s="38">
        <v>1.4270549275660049</v>
      </c>
    </row>
    <row r="168" spans="2:51" x14ac:dyDescent="0.25">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3">
        <v>2027</v>
      </c>
      <c r="Z168" s="4">
        <v>3382.3082386018264</v>
      </c>
      <c r="AA168" s="4">
        <v>0</v>
      </c>
      <c r="AB168" s="4">
        <v>173396.62436125078</v>
      </c>
      <c r="AC168" s="4">
        <v>0</v>
      </c>
      <c r="AD168" s="4">
        <v>149928.63623109576</v>
      </c>
      <c r="AE168" s="4">
        <v>432473.7448025879</v>
      </c>
      <c r="AF168" s="4">
        <v>55638.211692567442</v>
      </c>
      <c r="AG168" s="4">
        <v>0</v>
      </c>
      <c r="AH168" s="4">
        <v>0</v>
      </c>
      <c r="AI168" s="4">
        <v>29520.923153724882</v>
      </c>
      <c r="AJ168" s="4">
        <v>5333.9213374529572</v>
      </c>
      <c r="AK168" s="7">
        <v>849674.36981728149</v>
      </c>
      <c r="AL168" s="61"/>
      <c r="AM168" s="3">
        <v>2027</v>
      </c>
      <c r="AN168" s="40">
        <v>6.1219779118693064E-3</v>
      </c>
      <c r="AO168" s="40">
        <v>0</v>
      </c>
      <c r="AP168" s="40">
        <v>0.24795717283658861</v>
      </c>
      <c r="AQ168" s="40">
        <v>0</v>
      </c>
      <c r="AR168" s="40">
        <v>0.31305099245052798</v>
      </c>
      <c r="AS168" s="40">
        <v>0.76720842327979089</v>
      </c>
      <c r="AT168" s="40">
        <v>3.7555792892483023E-2</v>
      </c>
      <c r="AU168" s="40">
        <v>0</v>
      </c>
      <c r="AV168" s="40">
        <v>0</v>
      </c>
      <c r="AW168" s="40">
        <v>1.4760461576862441E-2</v>
      </c>
      <c r="AX168" s="40">
        <v>2.1335685349811829E-5</v>
      </c>
      <c r="AY168" s="38">
        <v>1.386676156633472</v>
      </c>
    </row>
    <row r="169" spans="2:51" x14ac:dyDescent="0.25">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1">
        <v>2028</v>
      </c>
      <c r="Z169" s="4">
        <v>2450.8257800476672</v>
      </c>
      <c r="AA169" s="4">
        <v>0</v>
      </c>
      <c r="AB169" s="4">
        <v>163033.54034915558</v>
      </c>
      <c r="AC169" s="4">
        <v>0</v>
      </c>
      <c r="AD169" s="4">
        <v>145441.76589617933</v>
      </c>
      <c r="AE169" s="4">
        <v>410353.80648180575</v>
      </c>
      <c r="AF169" s="4">
        <v>72123.38739900045</v>
      </c>
      <c r="AG169" s="4">
        <v>0</v>
      </c>
      <c r="AH169" s="4">
        <v>0</v>
      </c>
      <c r="AI169" s="4">
        <v>38787.191446856988</v>
      </c>
      <c r="AJ169" s="4">
        <v>7362.6856815147767</v>
      </c>
      <c r="AK169" s="7">
        <v>839553.20303456055</v>
      </c>
      <c r="AL169" s="61"/>
      <c r="AM169" s="1">
        <v>2028</v>
      </c>
      <c r="AN169" s="40">
        <v>4.435994661886278E-3</v>
      </c>
      <c r="AO169" s="40">
        <v>0</v>
      </c>
      <c r="AP169" s="40">
        <v>0.23313796269929249</v>
      </c>
      <c r="AQ169" s="40">
        <v>0</v>
      </c>
      <c r="AR169" s="40">
        <v>0.30368240719122241</v>
      </c>
      <c r="AS169" s="40">
        <v>0.72796765269872343</v>
      </c>
      <c r="AT169" s="40">
        <v>4.8683286494325302E-2</v>
      </c>
      <c r="AU169" s="40">
        <v>0</v>
      </c>
      <c r="AV169" s="40">
        <v>0</v>
      </c>
      <c r="AW169" s="40">
        <v>1.9393595723428494E-2</v>
      </c>
      <c r="AX169" s="40">
        <v>2.9450742726059106E-5</v>
      </c>
      <c r="AY169" s="38">
        <v>1.3373303502116045</v>
      </c>
    </row>
    <row r="170" spans="2:51" x14ac:dyDescent="0.25">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3">
        <v>2029</v>
      </c>
      <c r="Z170" s="4">
        <v>1655.1858134526078</v>
      </c>
      <c r="AA170" s="4">
        <v>0</v>
      </c>
      <c r="AB170" s="4">
        <v>152192.07011041351</v>
      </c>
      <c r="AC170" s="4">
        <v>0</v>
      </c>
      <c r="AD170" s="4">
        <v>139042.52703693131</v>
      </c>
      <c r="AE170" s="4">
        <v>385309.48734995269</v>
      </c>
      <c r="AF170" s="4">
        <v>90857.479339911224</v>
      </c>
      <c r="AG170" s="4">
        <v>0</v>
      </c>
      <c r="AH170" s="4">
        <v>0</v>
      </c>
      <c r="AI170" s="4">
        <v>49419.748376064519</v>
      </c>
      <c r="AJ170" s="4">
        <v>9790.3782613991734</v>
      </c>
      <c r="AK170" s="7">
        <v>828266.87628812506</v>
      </c>
      <c r="AL170" s="61"/>
      <c r="AM170" s="3">
        <v>2029</v>
      </c>
      <c r="AN170" s="40">
        <v>2.9958863223492199E-3</v>
      </c>
      <c r="AO170" s="40">
        <v>0</v>
      </c>
      <c r="AP170" s="40">
        <v>0.21763466025789133</v>
      </c>
      <c r="AQ170" s="40">
        <v>0</v>
      </c>
      <c r="AR170" s="40">
        <v>0.29032079645311254</v>
      </c>
      <c r="AS170" s="40">
        <v>0.68353903055881604</v>
      </c>
      <c r="AT170" s="40">
        <v>6.1328798554440074E-2</v>
      </c>
      <c r="AU170" s="40">
        <v>0</v>
      </c>
      <c r="AV170" s="40">
        <v>0</v>
      </c>
      <c r="AW170" s="40">
        <v>2.470987418803226E-2</v>
      </c>
      <c r="AX170" s="40">
        <v>3.9161513045596695E-5</v>
      </c>
      <c r="AY170" s="38">
        <v>1.2805682078476872</v>
      </c>
    </row>
    <row r="171" spans="2:51" x14ac:dyDescent="0.25">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
        <v>2030</v>
      </c>
      <c r="Z171" s="5">
        <v>1036.26191599152</v>
      </c>
      <c r="AA171" s="5">
        <v>0</v>
      </c>
      <c r="AB171" s="5">
        <v>141146.77386567337</v>
      </c>
      <c r="AC171" s="5">
        <v>0</v>
      </c>
      <c r="AD171" s="5">
        <v>130805.72355617318</v>
      </c>
      <c r="AE171" s="5">
        <v>357929.44145421876</v>
      </c>
      <c r="AF171" s="5">
        <v>111873.24967708625</v>
      </c>
      <c r="AG171" s="5">
        <v>0</v>
      </c>
      <c r="AH171" s="5">
        <v>0</v>
      </c>
      <c r="AI171" s="5">
        <v>61397.600802476532</v>
      </c>
      <c r="AJ171" s="5">
        <v>12616.941083501031</v>
      </c>
      <c r="AK171" s="8">
        <v>816805.99235512048</v>
      </c>
      <c r="AL171" s="13"/>
      <c r="AM171" s="6">
        <v>2030</v>
      </c>
      <c r="AN171" s="41">
        <v>1.8756340679446511E-3</v>
      </c>
      <c r="AO171" s="41">
        <v>0</v>
      </c>
      <c r="AP171" s="41">
        <v>0.20183988662791291</v>
      </c>
      <c r="AQ171" s="41">
        <v>0</v>
      </c>
      <c r="AR171" s="41">
        <v>0.27312235078528957</v>
      </c>
      <c r="AS171" s="41">
        <v>0.63496682913978408</v>
      </c>
      <c r="AT171" s="41">
        <v>7.5514443532033224E-2</v>
      </c>
      <c r="AU171" s="41">
        <v>0</v>
      </c>
      <c r="AV171" s="41">
        <v>0</v>
      </c>
      <c r="AW171" s="41">
        <v>3.0698800401238267E-2</v>
      </c>
      <c r="AX171" s="41">
        <v>5.0467764334004125E-5</v>
      </c>
      <c r="AY171" s="39">
        <v>1.2180684123185368</v>
      </c>
    </row>
    <row r="172" spans="2:51" x14ac:dyDescent="0.25">
      <c r="B172" s="68"/>
      <c r="C172" s="68"/>
      <c r="D172" s="68"/>
      <c r="E172" s="68"/>
      <c r="F172" s="68"/>
      <c r="G172" s="68"/>
      <c r="H172" s="68"/>
      <c r="I172" s="68"/>
      <c r="J172" s="68"/>
      <c r="K172" s="68"/>
      <c r="L172" s="68"/>
      <c r="M172" s="68"/>
      <c r="N172" s="68"/>
      <c r="O172" s="68"/>
      <c r="P172" s="68"/>
      <c r="Q172" s="68"/>
      <c r="R172" s="68"/>
      <c r="S172" s="68"/>
      <c r="T172" s="68"/>
      <c r="U172" s="68"/>
      <c r="V172" s="68"/>
      <c r="W172" s="68"/>
      <c r="X172" s="58">
        <v>1</v>
      </c>
      <c r="Y172" s="58"/>
      <c r="Z172" s="58"/>
      <c r="AA172" s="58"/>
      <c r="AB172" s="58"/>
      <c r="AC172" s="58"/>
      <c r="AD172" s="58"/>
      <c r="AE172" s="58"/>
      <c r="AF172" s="58"/>
      <c r="AG172" s="58"/>
      <c r="AH172" s="58"/>
      <c r="AI172" s="58"/>
      <c r="AJ172" s="58"/>
      <c r="AK172" s="58"/>
      <c r="AL172" s="58"/>
      <c r="AM172" s="58"/>
      <c r="AN172" s="58"/>
      <c r="AO172" s="58"/>
      <c r="AP172" s="58"/>
      <c r="AQ172" s="58"/>
      <c r="AR172" s="58"/>
      <c r="AS172" s="58"/>
      <c r="AT172" s="58"/>
      <c r="AU172" s="58"/>
      <c r="AV172" s="58"/>
      <c r="AW172" s="58"/>
      <c r="AX172" s="58"/>
      <c r="AY172" s="58"/>
    </row>
    <row r="173" spans="2:51" x14ac:dyDescent="0.25">
      <c r="B173" s="68"/>
      <c r="C173" s="68"/>
      <c r="D173" s="68"/>
      <c r="E173" s="68"/>
      <c r="F173" s="68"/>
      <c r="G173" s="68"/>
      <c r="H173" s="68"/>
      <c r="I173" s="68"/>
      <c r="J173" s="68"/>
      <c r="K173" s="68"/>
      <c r="L173" s="68"/>
      <c r="M173" s="68"/>
      <c r="N173" s="68"/>
      <c r="O173" s="68"/>
      <c r="P173" s="68"/>
      <c r="Q173" s="68"/>
      <c r="R173" s="68"/>
      <c r="S173" s="68"/>
      <c r="T173" s="68"/>
      <c r="U173" s="68"/>
      <c r="V173" s="68"/>
      <c r="W173" s="68"/>
      <c r="X173" s="58">
        <v>2</v>
      </c>
      <c r="Y173" s="58"/>
      <c r="Z173" s="58"/>
      <c r="AA173" s="58"/>
      <c r="AB173" s="58"/>
      <c r="AC173" s="58"/>
      <c r="AD173" s="58"/>
      <c r="AE173" s="58"/>
      <c r="AF173" s="58"/>
      <c r="AG173" s="58"/>
      <c r="AH173" s="58"/>
      <c r="AI173" s="58"/>
      <c r="AJ173" s="58"/>
      <c r="AK173" s="58"/>
      <c r="AL173" s="58"/>
      <c r="AM173" s="58"/>
      <c r="AN173" s="58"/>
      <c r="AO173" s="58"/>
      <c r="AP173" s="58"/>
      <c r="AQ173" s="58"/>
      <c r="AR173" s="58"/>
      <c r="AS173" s="58"/>
      <c r="AT173" s="58"/>
      <c r="AU173" s="58"/>
      <c r="AV173" s="58"/>
      <c r="AW173" s="58"/>
      <c r="AX173" s="58"/>
      <c r="AY173" s="58"/>
    </row>
    <row r="174" spans="2:51" x14ac:dyDescent="0.25">
      <c r="B174" s="68"/>
      <c r="C174" s="68"/>
      <c r="D174" s="68"/>
      <c r="E174" s="68"/>
      <c r="F174" s="68"/>
      <c r="G174" s="68"/>
      <c r="H174" s="68"/>
      <c r="I174" s="68"/>
      <c r="J174" s="68"/>
      <c r="K174" s="68"/>
      <c r="L174" s="68"/>
      <c r="M174" s="68"/>
      <c r="N174" s="68"/>
      <c r="O174" s="68"/>
      <c r="P174" s="68"/>
      <c r="Q174" s="68"/>
      <c r="R174" s="68"/>
      <c r="S174" s="68"/>
      <c r="T174" s="68"/>
      <c r="U174" s="68"/>
      <c r="V174" s="68"/>
      <c r="W174" s="68"/>
      <c r="X174" s="58">
        <v>3</v>
      </c>
      <c r="Y174" s="58"/>
      <c r="Z174" s="58"/>
      <c r="AA174" s="58"/>
      <c r="AB174" s="58"/>
      <c r="AC174" s="58"/>
      <c r="AD174" s="58"/>
      <c r="AE174" s="58"/>
      <c r="AF174" s="58"/>
      <c r="AG174" s="58"/>
      <c r="AH174" s="58"/>
      <c r="AI174" s="58"/>
      <c r="AJ174" s="58"/>
      <c r="AK174" s="58"/>
      <c r="AL174" s="58"/>
      <c r="AM174" s="58"/>
      <c r="AN174" s="58"/>
      <c r="AO174" s="58"/>
      <c r="AP174" s="58"/>
      <c r="AQ174" s="58"/>
      <c r="AR174" s="58"/>
      <c r="AS174" s="58"/>
      <c r="AT174" s="58"/>
      <c r="AU174" s="58"/>
      <c r="AV174" s="58"/>
      <c r="AW174" s="58"/>
      <c r="AX174" s="58"/>
      <c r="AY174" s="58"/>
    </row>
    <row r="175" spans="2:51" x14ac:dyDescent="0.25">
      <c r="B175" s="68"/>
      <c r="C175" s="68"/>
      <c r="D175" s="68"/>
      <c r="E175" s="68"/>
      <c r="F175" s="68"/>
      <c r="G175" s="68"/>
      <c r="H175" s="68"/>
      <c r="I175" s="68"/>
      <c r="J175" s="68"/>
      <c r="K175" s="68"/>
      <c r="L175" s="68"/>
      <c r="M175" s="68"/>
      <c r="N175" s="68"/>
      <c r="O175" s="68"/>
      <c r="P175" s="68"/>
      <c r="Q175" s="68"/>
      <c r="R175" s="68"/>
      <c r="S175" s="68"/>
      <c r="T175" s="68"/>
      <c r="U175" s="68"/>
      <c r="V175" s="68"/>
      <c r="W175" s="68"/>
      <c r="X175" s="58">
        <v>4</v>
      </c>
      <c r="Y175" s="58"/>
      <c r="Z175" s="58"/>
      <c r="AA175" s="58"/>
      <c r="AB175" s="58"/>
      <c r="AC175" s="58"/>
      <c r="AD175" s="58"/>
      <c r="AE175" s="58"/>
      <c r="AF175" s="58"/>
      <c r="AG175" s="58"/>
      <c r="AH175" s="58"/>
      <c r="AI175" s="58"/>
      <c r="AJ175" s="58"/>
      <c r="AK175" s="58"/>
      <c r="AL175" s="58"/>
      <c r="AM175" s="58"/>
      <c r="AN175" s="58"/>
      <c r="AO175" s="58"/>
      <c r="AP175" s="58"/>
      <c r="AQ175" s="58"/>
      <c r="AR175" s="58"/>
      <c r="AS175" s="58"/>
      <c r="AT175" s="58"/>
      <c r="AU175" s="58"/>
      <c r="AV175" s="58"/>
      <c r="AW175" s="58"/>
      <c r="AX175" s="58"/>
      <c r="AY175" s="58"/>
    </row>
    <row r="176" spans="2:51" x14ac:dyDescent="0.25">
      <c r="B176" s="68"/>
      <c r="C176" s="68"/>
      <c r="D176" s="68"/>
      <c r="E176" s="68"/>
      <c r="F176" s="68"/>
      <c r="G176" s="68"/>
      <c r="H176" s="68"/>
      <c r="I176" s="68"/>
      <c r="J176" s="68"/>
      <c r="K176" s="68"/>
      <c r="L176" s="68"/>
      <c r="M176" s="68"/>
      <c r="N176" s="68"/>
      <c r="O176" s="68"/>
      <c r="P176" s="68"/>
      <c r="Q176" s="68"/>
      <c r="R176" s="68"/>
      <c r="S176" s="68"/>
      <c r="T176" s="68"/>
      <c r="U176" s="68"/>
      <c r="V176" s="68"/>
      <c r="W176" s="68"/>
      <c r="X176" s="58">
        <v>5</v>
      </c>
      <c r="Y176" s="58"/>
      <c r="Z176" s="58"/>
      <c r="AA176" s="58"/>
      <c r="AB176" s="58"/>
      <c r="AC176" s="58"/>
      <c r="AD176" s="58"/>
      <c r="AE176" s="58"/>
      <c r="AF176" s="58"/>
      <c r="AG176" s="58"/>
      <c r="AH176" s="58"/>
      <c r="AI176" s="58"/>
      <c r="AJ176" s="58"/>
      <c r="AK176" s="58"/>
      <c r="AL176" s="58"/>
      <c r="AM176" s="58"/>
      <c r="AN176" s="58"/>
      <c r="AO176" s="58"/>
      <c r="AP176" s="58"/>
      <c r="AQ176" s="58"/>
      <c r="AR176" s="58"/>
      <c r="AS176" s="58"/>
      <c r="AT176" s="58"/>
      <c r="AU176" s="58"/>
      <c r="AV176" s="58"/>
      <c r="AW176" s="58"/>
      <c r="AX176" s="58"/>
      <c r="AY176" s="58"/>
    </row>
    <row r="177" spans="2:52" x14ac:dyDescent="0.25">
      <c r="B177" s="68"/>
      <c r="C177" s="68"/>
      <c r="D177" s="68"/>
      <c r="E177" s="68"/>
      <c r="F177" s="68"/>
      <c r="G177" s="68"/>
      <c r="H177" s="68"/>
      <c r="I177" s="68"/>
      <c r="J177" s="68"/>
      <c r="K177" s="68"/>
      <c r="L177" s="68"/>
      <c r="M177" s="68"/>
      <c r="N177" s="68"/>
      <c r="O177" s="68"/>
      <c r="P177" s="68"/>
      <c r="Q177" s="68"/>
      <c r="R177" s="68"/>
      <c r="S177" s="68"/>
      <c r="T177" s="68"/>
      <c r="U177" s="68"/>
      <c r="V177" s="68"/>
      <c r="W177" s="68"/>
      <c r="X177" s="58">
        <v>6</v>
      </c>
      <c r="Y177" s="58"/>
      <c r="Z177" s="58"/>
      <c r="AA177" s="58"/>
      <c r="AB177" s="58"/>
      <c r="AC177" s="58"/>
      <c r="AD177" s="58"/>
      <c r="AE177" s="58"/>
      <c r="AF177" s="58"/>
      <c r="AG177" s="58"/>
      <c r="AH177" s="58"/>
      <c r="AI177" s="58"/>
      <c r="AJ177" s="58"/>
      <c r="AK177" s="58"/>
      <c r="AL177" s="58"/>
      <c r="AM177" s="58"/>
      <c r="AN177" s="58"/>
      <c r="AO177" s="58"/>
      <c r="AP177" s="58"/>
      <c r="AQ177" s="58"/>
      <c r="AR177" s="58"/>
      <c r="AS177" s="58"/>
      <c r="AT177" s="58"/>
      <c r="AU177" s="58"/>
      <c r="AV177" s="58"/>
      <c r="AW177" s="58"/>
      <c r="AX177" s="58"/>
      <c r="AY177" s="58"/>
    </row>
    <row r="178" spans="2:52" x14ac:dyDescent="0.25">
      <c r="B178" s="68"/>
      <c r="C178" s="68"/>
      <c r="D178" s="68"/>
      <c r="E178" s="68"/>
      <c r="F178" s="68"/>
      <c r="G178" s="68"/>
      <c r="H178" s="68"/>
      <c r="I178" s="68"/>
      <c r="J178" s="68"/>
      <c r="K178" s="68"/>
      <c r="L178" s="68"/>
      <c r="M178" s="68"/>
      <c r="N178" s="68"/>
      <c r="O178" s="68"/>
      <c r="P178" s="68"/>
      <c r="Q178" s="68"/>
      <c r="R178" s="68"/>
      <c r="S178" s="68"/>
      <c r="T178" s="68"/>
      <c r="U178" s="68"/>
      <c r="V178" s="68"/>
      <c r="W178" s="68"/>
      <c r="X178" s="58">
        <v>7</v>
      </c>
      <c r="Y178" s="58"/>
      <c r="Z178" s="58"/>
      <c r="AA178" s="58"/>
      <c r="AB178" s="58"/>
      <c r="AC178" s="58"/>
      <c r="AD178" s="58"/>
      <c r="AE178" s="58"/>
      <c r="AF178" s="58"/>
      <c r="AG178" s="58"/>
      <c r="AH178" s="58"/>
      <c r="AI178" s="58"/>
      <c r="AJ178" s="58"/>
      <c r="AK178" s="58"/>
      <c r="AL178" s="58"/>
      <c r="AM178" s="58"/>
      <c r="AN178" s="58"/>
      <c r="AO178" s="58"/>
      <c r="AP178" s="58"/>
      <c r="AQ178" s="58"/>
      <c r="AR178" s="58"/>
      <c r="AS178" s="58"/>
      <c r="AT178" s="58"/>
      <c r="AU178" s="58"/>
      <c r="AV178" s="58"/>
      <c r="AW178" s="58"/>
      <c r="AX178" s="58"/>
      <c r="AY178" s="58"/>
    </row>
    <row r="179" spans="2:52" x14ac:dyDescent="0.25">
      <c r="B179" s="68" t="s">
        <v>183</v>
      </c>
      <c r="C179" s="68"/>
      <c r="D179" s="68"/>
      <c r="E179" s="68"/>
      <c r="F179" s="68"/>
      <c r="G179" s="68"/>
      <c r="H179" s="68"/>
      <c r="I179" s="68"/>
      <c r="J179" s="68"/>
      <c r="K179" s="68"/>
      <c r="L179" s="68"/>
      <c r="M179" s="68"/>
      <c r="N179" s="68"/>
      <c r="O179" s="68"/>
      <c r="P179" s="68"/>
      <c r="Q179" s="68"/>
      <c r="R179" s="68"/>
      <c r="S179" s="68"/>
      <c r="T179" s="68"/>
      <c r="U179" s="68"/>
      <c r="V179" s="68"/>
      <c r="W179" s="68"/>
      <c r="X179" s="58">
        <v>8</v>
      </c>
      <c r="Y179" s="58"/>
      <c r="Z179" s="58"/>
      <c r="AA179" s="58"/>
      <c r="AB179" s="58"/>
      <c r="AC179" s="58"/>
      <c r="AD179" s="58"/>
      <c r="AE179" s="58"/>
      <c r="AF179" s="58"/>
      <c r="AG179" s="58"/>
      <c r="AH179" s="58"/>
      <c r="AI179" s="58"/>
      <c r="AJ179" s="58"/>
      <c r="AK179" s="58"/>
      <c r="AL179" s="58"/>
      <c r="AM179" s="58"/>
      <c r="AN179" s="58"/>
      <c r="AO179" s="58"/>
      <c r="AP179" s="58"/>
      <c r="AQ179" s="58"/>
      <c r="AR179" s="58"/>
      <c r="AS179" s="58"/>
      <c r="AT179" s="58"/>
      <c r="AU179" s="58"/>
      <c r="AV179" s="58"/>
      <c r="AW179" s="58"/>
      <c r="AX179" s="58"/>
      <c r="AY179" s="58"/>
    </row>
    <row r="180" spans="2:52" x14ac:dyDescent="0.25">
      <c r="B180" s="17" t="s">
        <v>262</v>
      </c>
      <c r="C180" s="84" t="s">
        <v>104</v>
      </c>
      <c r="D180" s="68"/>
      <c r="E180" s="68"/>
      <c r="F180" s="68"/>
      <c r="G180" s="68"/>
      <c r="H180" s="68"/>
      <c r="I180" s="68"/>
      <c r="J180" s="68"/>
      <c r="K180" s="68"/>
      <c r="L180" s="68"/>
      <c r="M180" s="68"/>
      <c r="N180" s="68"/>
      <c r="O180" s="68"/>
      <c r="P180" s="68"/>
      <c r="Q180" s="68"/>
      <c r="R180" s="68"/>
      <c r="S180" s="68"/>
      <c r="T180" s="68"/>
      <c r="U180" s="68"/>
      <c r="V180" s="68"/>
      <c r="W180" s="68"/>
      <c r="X180" s="68"/>
      <c r="Y180" s="58" t="s">
        <v>21</v>
      </c>
      <c r="Z180" s="58"/>
      <c r="AA180" s="58"/>
      <c r="AB180" s="58"/>
      <c r="AC180" s="58"/>
      <c r="AD180" s="58"/>
      <c r="AE180" s="58"/>
      <c r="AF180" s="58"/>
      <c r="AG180" s="58"/>
      <c r="AH180" s="58"/>
      <c r="AI180" s="58"/>
      <c r="AJ180" s="58"/>
      <c r="AK180" s="58"/>
      <c r="AL180" s="58"/>
      <c r="AM180" s="58" t="s">
        <v>147</v>
      </c>
      <c r="AN180" s="58"/>
      <c r="AO180" s="58"/>
      <c r="AP180" s="45"/>
      <c r="AQ180" s="58"/>
      <c r="AR180" s="58"/>
      <c r="AS180" s="58"/>
      <c r="AT180" s="58"/>
      <c r="AU180" s="58"/>
      <c r="AV180" s="58"/>
      <c r="AW180" s="58"/>
      <c r="AX180" s="58"/>
      <c r="AY180" s="58"/>
    </row>
    <row r="181" spans="2:52" ht="15.75" x14ac:dyDescent="0.25">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9"/>
      <c r="Z181" s="66" t="s">
        <v>2</v>
      </c>
      <c r="AA181" s="66" t="s">
        <v>3</v>
      </c>
      <c r="AB181" s="66" t="s">
        <v>4</v>
      </c>
      <c r="AC181" s="66" t="s">
        <v>5</v>
      </c>
      <c r="AD181" s="66" t="s">
        <v>6</v>
      </c>
      <c r="AE181" s="66" t="s">
        <v>7</v>
      </c>
      <c r="AF181" s="66" t="s">
        <v>8</v>
      </c>
      <c r="AG181" s="66" t="s">
        <v>9</v>
      </c>
      <c r="AH181" s="66" t="s">
        <v>18</v>
      </c>
      <c r="AI181" s="66" t="s">
        <v>19</v>
      </c>
      <c r="AJ181" s="66" t="s">
        <v>20</v>
      </c>
      <c r="AK181" s="66" t="s">
        <v>0</v>
      </c>
      <c r="AL181" s="58"/>
      <c r="AM181" s="65"/>
      <c r="AN181" s="66" t="s">
        <v>2</v>
      </c>
      <c r="AO181" s="66" t="s">
        <v>3</v>
      </c>
      <c r="AP181" s="66" t="s">
        <v>4</v>
      </c>
      <c r="AQ181" s="66" t="s">
        <v>5</v>
      </c>
      <c r="AR181" s="66" t="s">
        <v>6</v>
      </c>
      <c r="AS181" s="66" t="s">
        <v>7</v>
      </c>
      <c r="AT181" s="66" t="s">
        <v>8</v>
      </c>
      <c r="AU181" s="66" t="s">
        <v>9</v>
      </c>
      <c r="AV181" s="66" t="s">
        <v>18</v>
      </c>
      <c r="AW181" s="66" t="s">
        <v>19</v>
      </c>
      <c r="AX181" s="66" t="s">
        <v>20</v>
      </c>
      <c r="AY181" s="67" t="s">
        <v>0</v>
      </c>
      <c r="AZ181" s="13"/>
    </row>
    <row r="182" spans="2:52" x14ac:dyDescent="0.25">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3">
        <v>2019</v>
      </c>
      <c r="Z182" s="4">
        <v>18008.315293499028</v>
      </c>
      <c r="AA182" s="4">
        <v>0</v>
      </c>
      <c r="AB182" s="4">
        <v>10415640.812205151</v>
      </c>
      <c r="AC182" s="4">
        <v>0</v>
      </c>
      <c r="AD182" s="4">
        <v>123453.81726057196</v>
      </c>
      <c r="AE182" s="4">
        <v>459474.05334702163</v>
      </c>
      <c r="AF182" s="4">
        <v>0</v>
      </c>
      <c r="AG182" s="4">
        <v>0</v>
      </c>
      <c r="AH182" s="4">
        <v>0</v>
      </c>
      <c r="AI182" s="4">
        <v>0</v>
      </c>
      <c r="AJ182" s="4">
        <v>193009.07458068655</v>
      </c>
      <c r="AK182" s="7">
        <v>11209586.072686929</v>
      </c>
      <c r="AL182" s="61"/>
      <c r="AM182" s="3">
        <v>2019</v>
      </c>
      <c r="AN182" s="40">
        <v>3.2595050681233244E-2</v>
      </c>
      <c r="AO182" s="40">
        <v>0</v>
      </c>
      <c r="AP182" s="40">
        <v>14.894366361453365</v>
      </c>
      <c r="AQ182" s="40">
        <v>0</v>
      </c>
      <c r="AR182" s="40">
        <v>0.25777157044007426</v>
      </c>
      <c r="AS182" s="40">
        <v>0.81510697063761639</v>
      </c>
      <c r="AT182" s="40">
        <v>0</v>
      </c>
      <c r="AU182" s="40">
        <v>0</v>
      </c>
      <c r="AV182" s="40">
        <v>0</v>
      </c>
      <c r="AW182" s="40">
        <v>0</v>
      </c>
      <c r="AX182" s="40">
        <v>7.720362983227462E-4</v>
      </c>
      <c r="AY182" s="38">
        <v>16.000611989510613</v>
      </c>
    </row>
    <row r="183" spans="2:52" x14ac:dyDescent="0.25">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1">
        <v>2020</v>
      </c>
      <c r="Z183" s="4">
        <v>14443.304305347405</v>
      </c>
      <c r="AA183" s="4">
        <v>0</v>
      </c>
      <c r="AB183" s="4">
        <v>10185897.493331416</v>
      </c>
      <c r="AC183" s="4">
        <v>0</v>
      </c>
      <c r="AD183" s="4">
        <v>131623.00962561753</v>
      </c>
      <c r="AE183" s="4">
        <v>471191.42374331661</v>
      </c>
      <c r="AF183" s="4">
        <v>0</v>
      </c>
      <c r="AG183" s="4">
        <v>0</v>
      </c>
      <c r="AH183" s="4">
        <v>0</v>
      </c>
      <c r="AI183" s="4">
        <v>0</v>
      </c>
      <c r="AJ183" s="4">
        <v>220538.85286348162</v>
      </c>
      <c r="AK183" s="7">
        <v>11023694.08386918</v>
      </c>
      <c r="AL183" s="61"/>
      <c r="AM183" s="1">
        <v>2020</v>
      </c>
      <c r="AN183" s="40">
        <v>2.6142380792678804E-2</v>
      </c>
      <c r="AO183" s="40">
        <v>0</v>
      </c>
      <c r="AP183" s="40">
        <v>14.565833415463924</v>
      </c>
      <c r="AQ183" s="40">
        <v>0</v>
      </c>
      <c r="AR183" s="40">
        <v>0.27482884409828945</v>
      </c>
      <c r="AS183" s="40">
        <v>0.83589358572064365</v>
      </c>
      <c r="AT183" s="40">
        <v>0</v>
      </c>
      <c r="AU183" s="40">
        <v>0</v>
      </c>
      <c r="AV183" s="40">
        <v>0</v>
      </c>
      <c r="AW183" s="40">
        <v>0</v>
      </c>
      <c r="AX183" s="40">
        <v>8.8215541145392651E-4</v>
      </c>
      <c r="AY183" s="38">
        <v>15.70358038148699</v>
      </c>
    </row>
    <row r="184" spans="2:52" x14ac:dyDescent="0.25">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3">
        <v>2021</v>
      </c>
      <c r="Z184" s="4">
        <v>11680.54172804587</v>
      </c>
      <c r="AA184" s="4">
        <v>0</v>
      </c>
      <c r="AB184" s="4">
        <v>10051113.147227928</v>
      </c>
      <c r="AC184" s="4">
        <v>0</v>
      </c>
      <c r="AD184" s="4">
        <v>138720.1564027901</v>
      </c>
      <c r="AE184" s="4">
        <v>478773.9508730594</v>
      </c>
      <c r="AF184" s="4">
        <v>1875.2128937602431</v>
      </c>
      <c r="AG184" s="4">
        <v>0</v>
      </c>
      <c r="AH184" s="4">
        <v>0</v>
      </c>
      <c r="AI184" s="4">
        <v>1018.2065645791105</v>
      </c>
      <c r="AJ184" s="4">
        <v>346676.27254537196</v>
      </c>
      <c r="AK184" s="7">
        <v>11029857.488235537</v>
      </c>
      <c r="AL184" s="61"/>
      <c r="AM184" s="3">
        <v>2021</v>
      </c>
      <c r="AN184" s="40">
        <v>2.1141780527763023E-2</v>
      </c>
      <c r="AO184" s="40">
        <v>0</v>
      </c>
      <c r="AP184" s="40">
        <v>14.373091800535937</v>
      </c>
      <c r="AQ184" s="40">
        <v>0</v>
      </c>
      <c r="AR184" s="40">
        <v>0.28964768656902573</v>
      </c>
      <c r="AS184" s="40">
        <v>0.84934498884880738</v>
      </c>
      <c r="AT184" s="40">
        <v>1.265768703288164E-3</v>
      </c>
      <c r="AU184" s="40">
        <v>0</v>
      </c>
      <c r="AV184" s="40">
        <v>0</v>
      </c>
      <c r="AW184" s="40">
        <v>5.0910328228955524E-4</v>
      </c>
      <c r="AX184" s="40">
        <v>1.3867050901814879E-3</v>
      </c>
      <c r="AY184" s="38">
        <v>15.536387833557294</v>
      </c>
    </row>
    <row r="185" spans="2:52" x14ac:dyDescent="0.25">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1">
        <v>2022</v>
      </c>
      <c r="Z185" s="4">
        <v>9584.0013744560511</v>
      </c>
      <c r="AA185" s="4">
        <v>0</v>
      </c>
      <c r="AB185" s="4">
        <v>9824597.7009756733</v>
      </c>
      <c r="AC185" s="4">
        <v>0</v>
      </c>
      <c r="AD185" s="4">
        <v>144584.05243253187</v>
      </c>
      <c r="AE185" s="4">
        <v>482121.93417571706</v>
      </c>
      <c r="AF185" s="4">
        <v>5681.8950680800635</v>
      </c>
      <c r="AG185" s="4">
        <v>0</v>
      </c>
      <c r="AH185" s="4">
        <v>0</v>
      </c>
      <c r="AI185" s="4">
        <v>3049.4449724512292</v>
      </c>
      <c r="AJ185" s="4">
        <v>564928.27519133</v>
      </c>
      <c r="AK185" s="7">
        <v>11034547.304190239</v>
      </c>
      <c r="AL185" s="61"/>
      <c r="AM185" s="1">
        <v>2022</v>
      </c>
      <c r="AN185" s="40">
        <v>1.7347042487765453E-2</v>
      </c>
      <c r="AO185" s="40">
        <v>0</v>
      </c>
      <c r="AP185" s="40">
        <v>14.049174712395212</v>
      </c>
      <c r="AQ185" s="40">
        <v>0</v>
      </c>
      <c r="AR185" s="40">
        <v>0.30189150147912658</v>
      </c>
      <c r="AS185" s="40">
        <v>0.85528431122772208</v>
      </c>
      <c r="AT185" s="40">
        <v>3.8352791709540431E-3</v>
      </c>
      <c r="AU185" s="40">
        <v>0</v>
      </c>
      <c r="AV185" s="40">
        <v>0</v>
      </c>
      <c r="AW185" s="40">
        <v>1.5247224862256145E-3</v>
      </c>
      <c r="AX185" s="40">
        <v>2.2597131007653201E-3</v>
      </c>
      <c r="AY185" s="38">
        <v>15.231317282347769</v>
      </c>
    </row>
    <row r="186" spans="2:52" x14ac:dyDescent="0.25">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3">
        <v>2023</v>
      </c>
      <c r="Z186" s="4">
        <v>7963.743682937471</v>
      </c>
      <c r="AA186" s="4">
        <v>0</v>
      </c>
      <c r="AB186" s="4">
        <v>9504958.6856952384</v>
      </c>
      <c r="AC186" s="4">
        <v>0</v>
      </c>
      <c r="AD186" s="4">
        <v>149034.28082474484</v>
      </c>
      <c r="AE186" s="4">
        <v>481083.90988507785</v>
      </c>
      <c r="AF186" s="4">
        <v>11477.568678104173</v>
      </c>
      <c r="AG186" s="4">
        <v>0</v>
      </c>
      <c r="AH186" s="4">
        <v>0</v>
      </c>
      <c r="AI186" s="4">
        <v>6088.6677185609906</v>
      </c>
      <c r="AJ186" s="4">
        <v>877976.57364866277</v>
      </c>
      <c r="AK186" s="7">
        <v>11038583.43013333</v>
      </c>
      <c r="AL186" s="61"/>
      <c r="AM186" s="3">
        <v>2023</v>
      </c>
      <c r="AN186" s="40">
        <v>1.4414376066116823E-2</v>
      </c>
      <c r="AO186" s="40">
        <v>0</v>
      </c>
      <c r="AP186" s="40">
        <v>13.592090920544191</v>
      </c>
      <c r="AQ186" s="40">
        <v>0</v>
      </c>
      <c r="AR186" s="40">
        <v>0.31118357836206723</v>
      </c>
      <c r="AS186" s="40">
        <v>0.85344285613612803</v>
      </c>
      <c r="AT186" s="40">
        <v>7.7473588577203177E-3</v>
      </c>
      <c r="AU186" s="40">
        <v>0</v>
      </c>
      <c r="AV186" s="40">
        <v>0</v>
      </c>
      <c r="AW186" s="40">
        <v>3.0443338592804955E-3</v>
      </c>
      <c r="AX186" s="40">
        <v>3.5119062945946512E-3</v>
      </c>
      <c r="AY186" s="38">
        <v>14.7854353301201</v>
      </c>
    </row>
    <row r="187" spans="2:52" x14ac:dyDescent="0.25">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3">
        <v>2024</v>
      </c>
      <c r="Z187" s="4">
        <v>6639.5994297713987</v>
      </c>
      <c r="AA187" s="4">
        <v>0</v>
      </c>
      <c r="AB187" s="4">
        <v>9089638.0017433893</v>
      </c>
      <c r="AC187" s="4">
        <v>0</v>
      </c>
      <c r="AD187" s="4">
        <v>151945.81241809067</v>
      </c>
      <c r="AE187" s="4">
        <v>475593.56615608558</v>
      </c>
      <c r="AF187" s="4">
        <v>19321.046955431793</v>
      </c>
      <c r="AG187" s="4">
        <v>0</v>
      </c>
      <c r="AH187" s="4">
        <v>0</v>
      </c>
      <c r="AI187" s="4">
        <v>10130.955394676925</v>
      </c>
      <c r="AJ187" s="4">
        <v>1288403.7408192845</v>
      </c>
      <c r="AK187" s="7">
        <v>11041672.72291673</v>
      </c>
      <c r="AL187" s="61"/>
      <c r="AM187" s="3">
        <v>2024</v>
      </c>
      <c r="AN187" s="40">
        <v>1.2017674967886232E-2</v>
      </c>
      <c r="AO187" s="40">
        <v>0</v>
      </c>
      <c r="AP187" s="40">
        <v>12.998182342493045</v>
      </c>
      <c r="AQ187" s="40">
        <v>0</v>
      </c>
      <c r="AR187" s="40">
        <v>0.31726285632897333</v>
      </c>
      <c r="AS187" s="40">
        <v>0.84370298636089591</v>
      </c>
      <c r="AT187" s="40">
        <v>1.3041706694916461E-2</v>
      </c>
      <c r="AU187" s="40">
        <v>0</v>
      </c>
      <c r="AV187" s="40">
        <v>0</v>
      </c>
      <c r="AW187" s="40">
        <v>5.0654776973384627E-3</v>
      </c>
      <c r="AX187" s="40">
        <v>5.1536149632771377E-3</v>
      </c>
      <c r="AY187" s="38">
        <v>14.194426659506332</v>
      </c>
    </row>
    <row r="188" spans="2:52" x14ac:dyDescent="0.25">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3">
        <v>2025</v>
      </c>
      <c r="Z188" s="4">
        <v>5478.4554129985336</v>
      </c>
      <c r="AA188" s="4">
        <v>0</v>
      </c>
      <c r="AB188" s="4">
        <v>8587108.8105569892</v>
      </c>
      <c r="AC188" s="4">
        <v>0</v>
      </c>
      <c r="AD188" s="4">
        <v>153139.85518075593</v>
      </c>
      <c r="AE188" s="4">
        <v>465580.73493195587</v>
      </c>
      <c r="AF188" s="4">
        <v>29272.459879278103</v>
      </c>
      <c r="AG188" s="4">
        <v>0</v>
      </c>
      <c r="AH188" s="4">
        <v>0</v>
      </c>
      <c r="AI188" s="4">
        <v>15171.517591450049</v>
      </c>
      <c r="AJ188" s="4">
        <v>1798781.2991001683</v>
      </c>
      <c r="AK188" s="7">
        <v>11054533.132653596</v>
      </c>
      <c r="AL188" s="61"/>
      <c r="AM188" s="3">
        <v>2025</v>
      </c>
      <c r="AN188" s="40">
        <v>9.9160042975273456E-3</v>
      </c>
      <c r="AO188" s="40">
        <v>0</v>
      </c>
      <c r="AP188" s="40">
        <v>12.279565599096495</v>
      </c>
      <c r="AQ188" s="40">
        <v>0</v>
      </c>
      <c r="AR188" s="40">
        <v>0.31975601761741834</v>
      </c>
      <c r="AS188" s="40">
        <v>0.82594022376928977</v>
      </c>
      <c r="AT188" s="40">
        <v>1.9758910418512722E-2</v>
      </c>
      <c r="AU188" s="40">
        <v>0</v>
      </c>
      <c r="AV188" s="40">
        <v>0</v>
      </c>
      <c r="AW188" s="40">
        <v>7.5857587957250247E-3</v>
      </c>
      <c r="AX188" s="40">
        <v>7.1951251964006728E-3</v>
      </c>
      <c r="AY188" s="38">
        <v>13.469717639191371</v>
      </c>
    </row>
    <row r="189" spans="2:52" x14ac:dyDescent="0.25">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1">
        <v>2026</v>
      </c>
      <c r="Z189" s="4">
        <v>4399.9333370921859</v>
      </c>
      <c r="AA189" s="4">
        <v>0</v>
      </c>
      <c r="AB189" s="4">
        <v>8042282.641705147</v>
      </c>
      <c r="AC189" s="4">
        <v>0</v>
      </c>
      <c r="AD189" s="4">
        <v>152489.4278287066</v>
      </c>
      <c r="AE189" s="4">
        <v>451075.88552330708</v>
      </c>
      <c r="AF189" s="4">
        <v>41366.450666460638</v>
      </c>
      <c r="AG189" s="4">
        <v>0</v>
      </c>
      <c r="AH189" s="4">
        <v>0</v>
      </c>
      <c r="AI189" s="4">
        <v>21641.968693328618</v>
      </c>
      <c r="AJ189" s="4">
        <v>2344192.3320764704</v>
      </c>
      <c r="AK189" s="7">
        <v>11057448.639830513</v>
      </c>
      <c r="AL189" s="61"/>
      <c r="AM189" s="1">
        <v>2026</v>
      </c>
      <c r="AN189" s="40">
        <v>7.9638793401368563E-3</v>
      </c>
      <c r="AO189" s="40">
        <v>0</v>
      </c>
      <c r="AP189" s="40">
        <v>11.500464177638362</v>
      </c>
      <c r="AQ189" s="40">
        <v>0</v>
      </c>
      <c r="AR189" s="40">
        <v>0.31839792530633937</v>
      </c>
      <c r="AS189" s="40">
        <v>0.80020862091834677</v>
      </c>
      <c r="AT189" s="40">
        <v>2.792235419986093E-2</v>
      </c>
      <c r="AU189" s="40">
        <v>0</v>
      </c>
      <c r="AV189" s="40">
        <v>0</v>
      </c>
      <c r="AW189" s="40">
        <v>1.0820984346664309E-2</v>
      </c>
      <c r="AX189" s="40">
        <v>9.3767693283058808E-3</v>
      </c>
      <c r="AY189" s="38">
        <v>12.675154711078015</v>
      </c>
    </row>
    <row r="190" spans="2:52" x14ac:dyDescent="0.25">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3">
        <v>2027</v>
      </c>
      <c r="Z190" s="4">
        <v>3382.3082386018264</v>
      </c>
      <c r="AA190" s="4">
        <v>0</v>
      </c>
      <c r="AB190" s="4">
        <v>7474943.3138066242</v>
      </c>
      <c r="AC190" s="4">
        <v>0</v>
      </c>
      <c r="AD190" s="4">
        <v>149928.63623109576</v>
      </c>
      <c r="AE190" s="4">
        <v>432473.7448025879</v>
      </c>
      <c r="AF190" s="4">
        <v>55638.211692567442</v>
      </c>
      <c r="AG190" s="4">
        <v>0</v>
      </c>
      <c r="AH190" s="4">
        <v>0</v>
      </c>
      <c r="AI190" s="4">
        <v>29520.923153724882</v>
      </c>
      <c r="AJ190" s="4">
        <v>2922382.2414831817</v>
      </c>
      <c r="AK190" s="7">
        <v>11068269.379408384</v>
      </c>
      <c r="AL190" s="61"/>
      <c r="AM190" s="3">
        <v>2027</v>
      </c>
      <c r="AN190" s="40">
        <v>6.1219779118693064E-3</v>
      </c>
      <c r="AO190" s="40">
        <v>0</v>
      </c>
      <c r="AP190" s="40">
        <v>10.689168938743473</v>
      </c>
      <c r="AQ190" s="40">
        <v>0</v>
      </c>
      <c r="AR190" s="40">
        <v>0.31305099245052798</v>
      </c>
      <c r="AS190" s="40">
        <v>0.76720842327979089</v>
      </c>
      <c r="AT190" s="40">
        <v>3.7555792892483023E-2</v>
      </c>
      <c r="AU190" s="40">
        <v>0</v>
      </c>
      <c r="AV190" s="40">
        <v>0</v>
      </c>
      <c r="AW190" s="40">
        <v>1.4760461576862441E-2</v>
      </c>
      <c r="AX190" s="40">
        <v>1.1689528965932727E-2</v>
      </c>
      <c r="AY190" s="38">
        <v>11.839556115820939</v>
      </c>
    </row>
    <row r="191" spans="2:52" x14ac:dyDescent="0.25">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1">
        <v>2028</v>
      </c>
      <c r="Z191" s="4">
        <v>2450.8257800476672</v>
      </c>
      <c r="AA191" s="4">
        <v>0</v>
      </c>
      <c r="AB191" s="4">
        <v>6882204.9797253208</v>
      </c>
      <c r="AC191" s="4">
        <v>0</v>
      </c>
      <c r="AD191" s="4">
        <v>145441.76589617933</v>
      </c>
      <c r="AE191" s="4">
        <v>410353.80648180575</v>
      </c>
      <c r="AF191" s="4">
        <v>72123.38739900045</v>
      </c>
      <c r="AG191" s="4">
        <v>0</v>
      </c>
      <c r="AH191" s="4">
        <v>0</v>
      </c>
      <c r="AI191" s="4">
        <v>38787.191446856988</v>
      </c>
      <c r="AJ191" s="4">
        <v>3530976.5800942788</v>
      </c>
      <c r="AK191" s="7">
        <v>11082338.536823491</v>
      </c>
      <c r="AL191" s="61"/>
      <c r="AM191" s="1">
        <v>2028</v>
      </c>
      <c r="AN191" s="40">
        <v>4.435994661886278E-3</v>
      </c>
      <c r="AO191" s="40">
        <v>0</v>
      </c>
      <c r="AP191" s="40">
        <v>9.8415531210072071</v>
      </c>
      <c r="AQ191" s="40">
        <v>0</v>
      </c>
      <c r="AR191" s="40">
        <v>0.30368240719122241</v>
      </c>
      <c r="AS191" s="40">
        <v>0.72796765269872343</v>
      </c>
      <c r="AT191" s="40">
        <v>4.8683286494325302E-2</v>
      </c>
      <c r="AU191" s="40">
        <v>0</v>
      </c>
      <c r="AV191" s="40">
        <v>0</v>
      </c>
      <c r="AW191" s="40">
        <v>1.9393595723428494E-2</v>
      </c>
      <c r="AX191" s="40">
        <v>1.4123906320377116E-2</v>
      </c>
      <c r="AY191" s="38">
        <v>10.959839964097171</v>
      </c>
    </row>
    <row r="192" spans="2:52" x14ac:dyDescent="0.25">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3">
        <v>2029</v>
      </c>
      <c r="Z192" s="4">
        <v>1655.1858134526078</v>
      </c>
      <c r="AA192" s="4">
        <v>0</v>
      </c>
      <c r="AB192" s="4">
        <v>6265885.5409723828</v>
      </c>
      <c r="AC192" s="4">
        <v>0</v>
      </c>
      <c r="AD192" s="4">
        <v>139042.52703693131</v>
      </c>
      <c r="AE192" s="4">
        <v>385309.48734995269</v>
      </c>
      <c r="AF192" s="4">
        <v>90857.479339911224</v>
      </c>
      <c r="AG192" s="4">
        <v>0</v>
      </c>
      <c r="AH192" s="4">
        <v>0</v>
      </c>
      <c r="AI192" s="4">
        <v>49419.748376064519</v>
      </c>
      <c r="AJ192" s="4">
        <v>4166914.3405781239</v>
      </c>
      <c r="AK192" s="7">
        <v>11099084.30946682</v>
      </c>
      <c r="AL192" s="61"/>
      <c r="AM192" s="3">
        <v>2029</v>
      </c>
      <c r="AN192" s="40">
        <v>2.9958863223492199E-3</v>
      </c>
      <c r="AO192" s="40">
        <v>0</v>
      </c>
      <c r="AP192" s="40">
        <v>8.9602163235905081</v>
      </c>
      <c r="AQ192" s="40">
        <v>0</v>
      </c>
      <c r="AR192" s="40">
        <v>0.29032079645311254</v>
      </c>
      <c r="AS192" s="40">
        <v>0.68353903055881604</v>
      </c>
      <c r="AT192" s="40">
        <v>6.1328798554440074E-2</v>
      </c>
      <c r="AU192" s="40">
        <v>0</v>
      </c>
      <c r="AV192" s="40">
        <v>0</v>
      </c>
      <c r="AW192" s="40">
        <v>2.470987418803226E-2</v>
      </c>
      <c r="AX192" s="40">
        <v>1.6667657362312495E-2</v>
      </c>
      <c r="AY192" s="38">
        <v>10.039778367029569</v>
      </c>
    </row>
    <row r="193" spans="2:52" x14ac:dyDescent="0.25">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
        <v>2030</v>
      </c>
      <c r="Z193" s="5">
        <v>1036.26191599152</v>
      </c>
      <c r="AA193" s="5">
        <v>0</v>
      </c>
      <c r="AB193" s="5">
        <v>5629494.7258355264</v>
      </c>
      <c r="AC193" s="5">
        <v>0</v>
      </c>
      <c r="AD193" s="5">
        <v>130805.72355617318</v>
      </c>
      <c r="AE193" s="5">
        <v>357929.44145421876</v>
      </c>
      <c r="AF193" s="5">
        <v>111873.24967708625</v>
      </c>
      <c r="AG193" s="5">
        <v>0</v>
      </c>
      <c r="AH193" s="5">
        <v>0</v>
      </c>
      <c r="AI193" s="5">
        <v>61397.600802476532</v>
      </c>
      <c r="AJ193" s="5">
        <v>4826896.4085590234</v>
      </c>
      <c r="AK193" s="8">
        <v>11119433.411800496</v>
      </c>
      <c r="AL193" s="13"/>
      <c r="AM193" s="6">
        <v>2030</v>
      </c>
      <c r="AN193" s="41">
        <v>1.8756340679446511E-3</v>
      </c>
      <c r="AO193" s="41">
        <v>0</v>
      </c>
      <c r="AP193" s="41">
        <v>8.0501774579448018</v>
      </c>
      <c r="AQ193" s="41">
        <v>0</v>
      </c>
      <c r="AR193" s="41">
        <v>0.27312235078528957</v>
      </c>
      <c r="AS193" s="41">
        <v>0.63496682913978408</v>
      </c>
      <c r="AT193" s="41">
        <v>7.5514443532033224E-2</v>
      </c>
      <c r="AU193" s="41">
        <v>0</v>
      </c>
      <c r="AV193" s="41">
        <v>0</v>
      </c>
      <c r="AW193" s="41">
        <v>3.0698800401238267E-2</v>
      </c>
      <c r="AX193" s="41">
        <v>1.9307585634236093E-2</v>
      </c>
      <c r="AY193" s="39">
        <v>9.0856631015053271</v>
      </c>
    </row>
    <row r="194" spans="2:52" x14ac:dyDescent="0.25">
      <c r="B194" s="68"/>
      <c r="C194" s="68"/>
      <c r="D194" s="68"/>
      <c r="E194" s="68"/>
      <c r="F194" s="68"/>
      <c r="G194" s="68"/>
      <c r="H194" s="68"/>
      <c r="I194" s="68"/>
      <c r="J194" s="68"/>
      <c r="K194" s="68"/>
      <c r="L194" s="68"/>
      <c r="M194" s="68"/>
      <c r="N194" s="68"/>
      <c r="O194" s="68"/>
      <c r="P194" s="68"/>
      <c r="Q194" s="68"/>
      <c r="R194" s="68"/>
      <c r="S194" s="68"/>
      <c r="T194" s="68"/>
      <c r="U194" s="68"/>
      <c r="V194" s="68"/>
      <c r="W194" s="68"/>
      <c r="X194" s="58">
        <v>1</v>
      </c>
      <c r="Y194" s="58"/>
      <c r="Z194" s="58"/>
      <c r="AA194" s="58"/>
      <c r="AB194" s="58"/>
      <c r="AC194" s="58"/>
      <c r="AD194" s="58"/>
      <c r="AE194" s="58"/>
      <c r="AF194" s="58"/>
      <c r="AG194" s="58"/>
      <c r="AH194" s="58"/>
      <c r="AI194" s="58"/>
      <c r="AJ194" s="58"/>
      <c r="AK194" s="58"/>
      <c r="AL194" s="58"/>
      <c r="AM194" s="58"/>
      <c r="AN194" s="58"/>
      <c r="AO194" s="58"/>
      <c r="AP194" s="58"/>
      <c r="AQ194" s="58"/>
      <c r="AR194" s="58"/>
      <c r="AS194" s="58"/>
      <c r="AT194" s="58"/>
      <c r="AU194" s="58"/>
      <c r="AV194" s="58"/>
      <c r="AW194" s="58"/>
      <c r="AX194" s="58"/>
      <c r="AY194" s="58"/>
    </row>
    <row r="195" spans="2:52" x14ac:dyDescent="0.25">
      <c r="B195" s="68"/>
      <c r="C195" s="68"/>
      <c r="D195" s="68"/>
      <c r="E195" s="68"/>
      <c r="F195" s="68"/>
      <c r="G195" s="68"/>
      <c r="H195" s="68"/>
      <c r="I195" s="68"/>
      <c r="J195" s="68"/>
      <c r="K195" s="68"/>
      <c r="L195" s="68"/>
      <c r="M195" s="68"/>
      <c r="N195" s="68"/>
      <c r="O195" s="68"/>
      <c r="P195" s="68"/>
      <c r="Q195" s="68"/>
      <c r="R195" s="68"/>
      <c r="S195" s="68"/>
      <c r="T195" s="68"/>
      <c r="U195" s="68"/>
      <c r="V195" s="68"/>
      <c r="W195" s="68"/>
      <c r="X195" s="58">
        <v>2</v>
      </c>
      <c r="Y195" s="58"/>
      <c r="Z195" s="58"/>
      <c r="AA195" s="58"/>
      <c r="AB195" s="58"/>
      <c r="AC195" s="58"/>
      <c r="AD195" s="58"/>
      <c r="AE195" s="58"/>
      <c r="AF195" s="58"/>
      <c r="AG195" s="58"/>
      <c r="AH195" s="58"/>
      <c r="AI195" s="58"/>
      <c r="AJ195" s="58"/>
      <c r="AK195" s="58"/>
      <c r="AL195" s="58"/>
      <c r="AM195" s="58"/>
      <c r="AN195" s="58"/>
      <c r="AO195" s="58"/>
      <c r="AP195" s="58"/>
      <c r="AQ195" s="58"/>
      <c r="AR195" s="58"/>
      <c r="AS195" s="58"/>
      <c r="AT195" s="58"/>
      <c r="AU195" s="58"/>
      <c r="AV195" s="58"/>
      <c r="AW195" s="58"/>
      <c r="AX195" s="58"/>
      <c r="AY195" s="58"/>
    </row>
    <row r="196" spans="2:52" x14ac:dyDescent="0.25">
      <c r="B196" s="68"/>
      <c r="C196" s="68"/>
      <c r="D196" s="68"/>
      <c r="E196" s="68"/>
      <c r="F196" s="68"/>
      <c r="G196" s="68"/>
      <c r="H196" s="68"/>
      <c r="I196" s="68"/>
      <c r="J196" s="68"/>
      <c r="K196" s="68"/>
      <c r="L196" s="68"/>
      <c r="M196" s="68"/>
      <c r="N196" s="68"/>
      <c r="O196" s="68"/>
      <c r="P196" s="68"/>
      <c r="Q196" s="68"/>
      <c r="R196" s="68"/>
      <c r="S196" s="68"/>
      <c r="T196" s="68"/>
      <c r="U196" s="68"/>
      <c r="V196" s="68"/>
      <c r="W196" s="68"/>
      <c r="X196" s="58">
        <v>3</v>
      </c>
      <c r="Y196" s="58"/>
      <c r="Z196" s="58"/>
      <c r="AA196" s="58"/>
      <c r="AB196" s="58"/>
      <c r="AC196" s="58"/>
      <c r="AD196" s="58"/>
      <c r="AE196" s="58"/>
      <c r="AF196" s="58"/>
      <c r="AG196" s="58"/>
      <c r="AH196" s="58"/>
      <c r="AI196" s="58"/>
      <c r="AJ196" s="58"/>
      <c r="AK196" s="58"/>
      <c r="AL196" s="58"/>
      <c r="AM196" s="58"/>
      <c r="AN196" s="58"/>
      <c r="AO196" s="58"/>
      <c r="AP196" s="58"/>
      <c r="AQ196" s="58"/>
      <c r="AR196" s="58"/>
      <c r="AS196" s="58"/>
      <c r="AT196" s="58"/>
      <c r="AU196" s="58"/>
      <c r="AV196" s="58"/>
      <c r="AW196" s="58"/>
      <c r="AX196" s="58"/>
      <c r="AY196" s="58"/>
    </row>
    <row r="197" spans="2:52" x14ac:dyDescent="0.25">
      <c r="B197" s="68"/>
      <c r="C197" s="68"/>
      <c r="D197" s="68"/>
      <c r="E197" s="68"/>
      <c r="F197" s="68"/>
      <c r="G197" s="68"/>
      <c r="H197" s="68"/>
      <c r="I197" s="68"/>
      <c r="J197" s="68"/>
      <c r="K197" s="68"/>
      <c r="L197" s="68"/>
      <c r="M197" s="68"/>
      <c r="N197" s="68"/>
      <c r="O197" s="68"/>
      <c r="P197" s="68"/>
      <c r="Q197" s="68"/>
      <c r="R197" s="68"/>
      <c r="S197" s="68"/>
      <c r="T197" s="68"/>
      <c r="U197" s="68"/>
      <c r="V197" s="68"/>
      <c r="W197" s="68"/>
      <c r="X197" s="58">
        <v>4</v>
      </c>
      <c r="Y197" s="58"/>
      <c r="Z197" s="58"/>
      <c r="AA197" s="58"/>
      <c r="AB197" s="58"/>
      <c r="AC197" s="58"/>
      <c r="AD197" s="58"/>
      <c r="AE197" s="58"/>
      <c r="AF197" s="58"/>
      <c r="AG197" s="58"/>
      <c r="AH197" s="58"/>
      <c r="AI197" s="58"/>
      <c r="AJ197" s="58"/>
      <c r="AK197" s="58"/>
      <c r="AL197" s="58"/>
      <c r="AM197" s="58"/>
      <c r="AN197" s="58"/>
      <c r="AO197" s="58"/>
      <c r="AP197" s="58"/>
      <c r="AQ197" s="58"/>
      <c r="AR197" s="58"/>
      <c r="AS197" s="58"/>
      <c r="AT197" s="58"/>
      <c r="AU197" s="58"/>
      <c r="AV197" s="58"/>
      <c r="AW197" s="58"/>
      <c r="AX197" s="58"/>
      <c r="AY197" s="58"/>
    </row>
    <row r="198" spans="2:52" x14ac:dyDescent="0.25">
      <c r="B198" s="68"/>
      <c r="C198" s="68"/>
      <c r="D198" s="68"/>
      <c r="E198" s="68"/>
      <c r="F198" s="68"/>
      <c r="G198" s="68"/>
      <c r="H198" s="68"/>
      <c r="I198" s="68"/>
      <c r="J198" s="68"/>
      <c r="K198" s="68"/>
      <c r="L198" s="68"/>
      <c r="M198" s="68"/>
      <c r="N198" s="68"/>
      <c r="O198" s="68"/>
      <c r="P198" s="68"/>
      <c r="Q198" s="68"/>
      <c r="R198" s="68"/>
      <c r="S198" s="68"/>
      <c r="T198" s="68"/>
      <c r="U198" s="68"/>
      <c r="V198" s="68"/>
      <c r="W198" s="68"/>
      <c r="X198" s="58">
        <v>5</v>
      </c>
      <c r="Y198" s="58"/>
      <c r="Z198" s="58"/>
      <c r="AA198" s="58"/>
      <c r="AB198" s="58"/>
      <c r="AC198" s="58"/>
      <c r="AD198" s="58"/>
      <c r="AE198" s="58"/>
      <c r="AF198" s="58"/>
      <c r="AG198" s="58"/>
      <c r="AH198" s="58"/>
      <c r="AI198" s="58"/>
      <c r="AJ198" s="58"/>
      <c r="AK198" s="58"/>
      <c r="AL198" s="58"/>
      <c r="AM198" s="58"/>
      <c r="AN198" s="58"/>
      <c r="AO198" s="58"/>
      <c r="AP198" s="58"/>
      <c r="AQ198" s="58"/>
      <c r="AR198" s="58"/>
      <c r="AS198" s="58"/>
      <c r="AT198" s="58"/>
      <c r="AU198" s="58"/>
      <c r="AV198" s="58"/>
      <c r="AW198" s="58"/>
      <c r="AX198" s="58"/>
      <c r="AY198" s="58"/>
    </row>
    <row r="199" spans="2:52" x14ac:dyDescent="0.25">
      <c r="B199" s="68"/>
      <c r="C199" s="68"/>
      <c r="D199" s="68"/>
      <c r="E199" s="68"/>
      <c r="F199" s="68"/>
      <c r="G199" s="68"/>
      <c r="H199" s="68"/>
      <c r="I199" s="68"/>
      <c r="J199" s="68"/>
      <c r="K199" s="68"/>
      <c r="L199" s="68"/>
      <c r="M199" s="68"/>
      <c r="N199" s="68"/>
      <c r="O199" s="68"/>
      <c r="P199" s="68"/>
      <c r="Q199" s="68"/>
      <c r="R199" s="68"/>
      <c r="S199" s="68"/>
      <c r="T199" s="68"/>
      <c r="U199" s="68"/>
      <c r="V199" s="68"/>
      <c r="W199" s="68"/>
      <c r="X199" s="58">
        <v>6</v>
      </c>
      <c r="Y199" s="58"/>
      <c r="Z199" s="58"/>
      <c r="AA199" s="58"/>
      <c r="AB199" s="58"/>
      <c r="AC199" s="58"/>
      <c r="AD199" s="58"/>
      <c r="AE199" s="58"/>
      <c r="AF199" s="58"/>
      <c r="AG199" s="58"/>
      <c r="AH199" s="58"/>
      <c r="AI199" s="58"/>
      <c r="AJ199" s="58"/>
      <c r="AK199" s="58"/>
      <c r="AL199" s="58"/>
      <c r="AM199" s="58"/>
      <c r="AN199" s="58"/>
      <c r="AO199" s="58"/>
      <c r="AP199" s="58"/>
      <c r="AQ199" s="58"/>
      <c r="AR199" s="58"/>
      <c r="AS199" s="58"/>
      <c r="AT199" s="58"/>
      <c r="AU199" s="58"/>
      <c r="AV199" s="58"/>
      <c r="AW199" s="58"/>
      <c r="AX199" s="58"/>
      <c r="AY199" s="58"/>
    </row>
    <row r="200" spans="2:52" x14ac:dyDescent="0.25">
      <c r="B200" s="68"/>
      <c r="C200" s="68"/>
      <c r="D200" s="68"/>
      <c r="E200" s="68"/>
      <c r="F200" s="68"/>
      <c r="G200" s="68"/>
      <c r="H200" s="68"/>
      <c r="I200" s="68"/>
      <c r="J200" s="68"/>
      <c r="K200" s="68"/>
      <c r="L200" s="68"/>
      <c r="M200" s="68"/>
      <c r="N200" s="68"/>
      <c r="O200" s="68"/>
      <c r="P200" s="68"/>
      <c r="Q200" s="68"/>
      <c r="R200" s="68"/>
      <c r="S200" s="68"/>
      <c r="T200" s="68"/>
      <c r="U200" s="68"/>
      <c r="V200" s="68"/>
      <c r="W200" s="68"/>
      <c r="X200" s="58">
        <v>7</v>
      </c>
      <c r="Y200" s="58"/>
      <c r="Z200" s="58"/>
      <c r="AA200" s="58"/>
      <c r="AB200" s="58"/>
      <c r="AC200" s="58"/>
      <c r="AD200" s="58"/>
      <c r="AE200" s="58"/>
      <c r="AF200" s="58"/>
      <c r="AG200" s="58"/>
      <c r="AH200" s="58"/>
      <c r="AI200" s="58"/>
      <c r="AJ200" s="58"/>
      <c r="AK200" s="58"/>
      <c r="AL200" s="58"/>
      <c r="AM200" s="58"/>
      <c r="AN200" s="58"/>
      <c r="AO200" s="58"/>
      <c r="AP200" s="58"/>
      <c r="AQ200" s="58"/>
      <c r="AR200" s="58"/>
      <c r="AS200" s="58"/>
      <c r="AT200" s="58"/>
      <c r="AU200" s="58"/>
      <c r="AV200" s="58"/>
      <c r="AW200" s="58"/>
      <c r="AX200" s="58"/>
      <c r="AY200" s="58"/>
    </row>
    <row r="201" spans="2:52" x14ac:dyDescent="0.25">
      <c r="B201" s="68" t="s">
        <v>103</v>
      </c>
      <c r="C201" s="68"/>
      <c r="D201" s="68"/>
      <c r="E201" s="68"/>
      <c r="F201" s="68"/>
      <c r="G201" s="68"/>
      <c r="H201" s="68"/>
      <c r="I201" s="68"/>
      <c r="J201" s="68"/>
      <c r="K201" s="68"/>
      <c r="L201" s="68"/>
      <c r="M201" s="68"/>
      <c r="N201" s="68"/>
      <c r="O201" s="68"/>
      <c r="P201" s="68"/>
      <c r="Q201" s="68"/>
      <c r="R201" s="68"/>
      <c r="S201" s="68"/>
      <c r="T201" s="68"/>
      <c r="U201" s="68"/>
      <c r="V201" s="68"/>
      <c r="W201" s="68"/>
      <c r="X201" s="58">
        <v>8</v>
      </c>
      <c r="Y201" s="58"/>
      <c r="Z201" s="58"/>
      <c r="AA201" s="58"/>
      <c r="AB201" s="58"/>
      <c r="AC201" s="58"/>
      <c r="AD201" s="58"/>
      <c r="AE201" s="58"/>
      <c r="AF201" s="58"/>
      <c r="AG201" s="58"/>
      <c r="AH201" s="58"/>
      <c r="AI201" s="58"/>
      <c r="AJ201" s="58"/>
      <c r="AK201" s="58"/>
      <c r="AL201" s="58"/>
      <c r="AM201" s="58"/>
      <c r="AN201" s="58"/>
      <c r="AO201" s="58"/>
      <c r="AP201" s="58"/>
      <c r="AQ201" s="58"/>
      <c r="AR201" s="58"/>
      <c r="AS201" s="58"/>
      <c r="AT201" s="58"/>
      <c r="AU201" s="58"/>
      <c r="AV201" s="58"/>
      <c r="AW201" s="58"/>
      <c r="AX201" s="58"/>
      <c r="AY201" s="58"/>
    </row>
    <row r="202" spans="2:52" x14ac:dyDescent="0.25">
      <c r="B202" s="17" t="s">
        <v>262</v>
      </c>
      <c r="C202" s="85" t="s">
        <v>30</v>
      </c>
      <c r="D202" s="68"/>
      <c r="E202" s="68"/>
      <c r="F202" s="68"/>
      <c r="G202" s="68"/>
      <c r="H202" s="68"/>
      <c r="I202" s="68"/>
      <c r="J202" s="68"/>
      <c r="K202" s="68"/>
      <c r="L202" s="68"/>
      <c r="M202" s="68"/>
      <c r="N202" s="68"/>
      <c r="O202" s="68"/>
      <c r="P202" s="68"/>
      <c r="Q202" s="68"/>
      <c r="R202" s="68"/>
      <c r="S202" s="68"/>
      <c r="T202" s="68"/>
      <c r="U202" s="68"/>
      <c r="V202" s="68"/>
      <c r="W202" s="68"/>
      <c r="X202" s="68"/>
      <c r="Y202" s="58" t="s">
        <v>21</v>
      </c>
      <c r="Z202" s="58"/>
      <c r="AA202" s="58"/>
      <c r="AB202" s="58"/>
      <c r="AC202" s="58"/>
      <c r="AD202" s="58"/>
      <c r="AE202" s="58"/>
      <c r="AF202" s="58"/>
      <c r="AG202" s="58"/>
      <c r="AH202" s="58"/>
      <c r="AI202" s="58"/>
      <c r="AJ202" s="58"/>
      <c r="AK202" s="58"/>
      <c r="AL202" s="58"/>
      <c r="AM202" s="58" t="s">
        <v>147</v>
      </c>
      <c r="AN202" s="58"/>
      <c r="AO202" s="58"/>
      <c r="AP202" s="58"/>
      <c r="AQ202" s="58"/>
      <c r="AR202" s="58"/>
      <c r="AS202" s="58"/>
      <c r="AT202" s="58"/>
      <c r="AU202" s="58"/>
      <c r="AV202" s="58"/>
      <c r="AW202" s="58"/>
      <c r="AX202" s="58"/>
      <c r="AY202" s="58"/>
    </row>
    <row r="203" spans="2:52" ht="15.75" x14ac:dyDescent="0.25">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9"/>
      <c r="Z203" s="66" t="s">
        <v>2</v>
      </c>
      <c r="AA203" s="66" t="s">
        <v>3</v>
      </c>
      <c r="AB203" s="66" t="s">
        <v>4</v>
      </c>
      <c r="AC203" s="66" t="s">
        <v>5</v>
      </c>
      <c r="AD203" s="66" t="s">
        <v>6</v>
      </c>
      <c r="AE203" s="66" t="s">
        <v>7</v>
      </c>
      <c r="AF203" s="66" t="s">
        <v>8</v>
      </c>
      <c r="AG203" s="66" t="s">
        <v>9</v>
      </c>
      <c r="AH203" s="66" t="s">
        <v>18</v>
      </c>
      <c r="AI203" s="66" t="s">
        <v>19</v>
      </c>
      <c r="AJ203" s="66" t="s">
        <v>20</v>
      </c>
      <c r="AK203" s="66" t="s">
        <v>0</v>
      </c>
      <c r="AL203" s="58"/>
      <c r="AM203" s="65"/>
      <c r="AN203" s="66" t="s">
        <v>2</v>
      </c>
      <c r="AO203" s="66" t="s">
        <v>3</v>
      </c>
      <c r="AP203" s="66" t="s">
        <v>4</v>
      </c>
      <c r="AQ203" s="66" t="s">
        <v>5</v>
      </c>
      <c r="AR203" s="66" t="s">
        <v>6</v>
      </c>
      <c r="AS203" s="66" t="s">
        <v>7</v>
      </c>
      <c r="AT203" s="66" t="s">
        <v>8</v>
      </c>
      <c r="AU203" s="66" t="s">
        <v>9</v>
      </c>
      <c r="AV203" s="66" t="s">
        <v>18</v>
      </c>
      <c r="AW203" s="66" t="s">
        <v>19</v>
      </c>
      <c r="AX203" s="66" t="s">
        <v>20</v>
      </c>
      <c r="AY203" s="67" t="s">
        <v>0</v>
      </c>
    </row>
    <row r="204" spans="2:52" x14ac:dyDescent="0.25">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3">
        <v>2019</v>
      </c>
      <c r="Z204" s="4">
        <v>0</v>
      </c>
      <c r="AA204" s="4">
        <v>0</v>
      </c>
      <c r="AB204" s="4">
        <v>1540517.7678069191</v>
      </c>
      <c r="AC204" s="4">
        <v>0</v>
      </c>
      <c r="AD204" s="4">
        <v>0</v>
      </c>
      <c r="AE204" s="4">
        <v>0</v>
      </c>
      <c r="AF204" s="4">
        <v>0</v>
      </c>
      <c r="AG204" s="4">
        <v>0</v>
      </c>
      <c r="AH204" s="4">
        <v>0</v>
      </c>
      <c r="AI204" s="4">
        <v>0</v>
      </c>
      <c r="AJ204" s="4">
        <v>536490.55588113121</v>
      </c>
      <c r="AK204" s="7">
        <v>2077008.3236880503</v>
      </c>
      <c r="AL204" s="61"/>
      <c r="AM204" s="3">
        <v>2019</v>
      </c>
      <c r="AN204" s="40">
        <v>0</v>
      </c>
      <c r="AO204" s="40">
        <v>0</v>
      </c>
      <c r="AP204" s="40">
        <v>2.2029404079638946</v>
      </c>
      <c r="AQ204" s="40">
        <v>0</v>
      </c>
      <c r="AR204" s="40">
        <v>0</v>
      </c>
      <c r="AS204" s="40">
        <v>0</v>
      </c>
      <c r="AT204" s="40">
        <v>0</v>
      </c>
      <c r="AU204" s="40">
        <v>0</v>
      </c>
      <c r="AV204" s="40">
        <v>0</v>
      </c>
      <c r="AW204" s="40">
        <v>0</v>
      </c>
      <c r="AX204" s="40">
        <v>2.1459622235245248E-3</v>
      </c>
      <c r="AY204" s="38">
        <v>2.205086370187419</v>
      </c>
    </row>
    <row r="205" spans="2:52" x14ac:dyDescent="0.25">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1">
        <v>2020</v>
      </c>
      <c r="Z205" s="4">
        <v>0</v>
      </c>
      <c r="AA205" s="4">
        <v>0</v>
      </c>
      <c r="AB205" s="4">
        <v>1401934.8715030851</v>
      </c>
      <c r="AC205" s="4">
        <v>0</v>
      </c>
      <c r="AD205" s="4">
        <v>0</v>
      </c>
      <c r="AE205" s="4">
        <v>0</v>
      </c>
      <c r="AF205" s="4">
        <v>0</v>
      </c>
      <c r="AG205" s="4">
        <v>0</v>
      </c>
      <c r="AH205" s="4">
        <v>0</v>
      </c>
      <c r="AI205" s="4">
        <v>0</v>
      </c>
      <c r="AJ205" s="4">
        <v>598865.86972490093</v>
      </c>
      <c r="AK205" s="7">
        <v>2000800.7412279861</v>
      </c>
      <c r="AL205" s="61"/>
      <c r="AM205" s="1">
        <v>2020</v>
      </c>
      <c r="AN205" s="40">
        <v>0</v>
      </c>
      <c r="AO205" s="40">
        <v>0</v>
      </c>
      <c r="AP205" s="40">
        <v>2.0047668662494118</v>
      </c>
      <c r="AQ205" s="40">
        <v>0</v>
      </c>
      <c r="AR205" s="40">
        <v>0</v>
      </c>
      <c r="AS205" s="40">
        <v>0</v>
      </c>
      <c r="AT205" s="40">
        <v>0</v>
      </c>
      <c r="AU205" s="40">
        <v>0</v>
      </c>
      <c r="AV205" s="40">
        <v>0</v>
      </c>
      <c r="AW205" s="40">
        <v>0</v>
      </c>
      <c r="AX205" s="40">
        <v>2.3954634788996036E-3</v>
      </c>
      <c r="AY205" s="38">
        <v>2.0071623297283114</v>
      </c>
    </row>
    <row r="206" spans="2:52" x14ac:dyDescent="0.25">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3">
        <v>2021</v>
      </c>
      <c r="Z206" s="4">
        <v>0</v>
      </c>
      <c r="AA206" s="4">
        <v>0</v>
      </c>
      <c r="AB206" s="4">
        <v>1256538.1419153314</v>
      </c>
      <c r="AC206" s="4">
        <v>0</v>
      </c>
      <c r="AD206" s="4">
        <v>0</v>
      </c>
      <c r="AE206" s="4">
        <v>0</v>
      </c>
      <c r="AF206" s="4">
        <v>0</v>
      </c>
      <c r="AG206" s="4">
        <v>0</v>
      </c>
      <c r="AH206" s="4">
        <v>0</v>
      </c>
      <c r="AI206" s="4">
        <v>0</v>
      </c>
      <c r="AJ206" s="4">
        <v>660123.8905125251</v>
      </c>
      <c r="AK206" s="7">
        <v>1916662.0324278565</v>
      </c>
      <c r="AL206" s="61"/>
      <c r="AM206" s="3">
        <v>2021</v>
      </c>
      <c r="AN206" s="40">
        <v>0</v>
      </c>
      <c r="AO206" s="40">
        <v>0</v>
      </c>
      <c r="AP206" s="40">
        <v>1.7968495429389237</v>
      </c>
      <c r="AQ206" s="40">
        <v>0</v>
      </c>
      <c r="AR206" s="40">
        <v>0</v>
      </c>
      <c r="AS206" s="40">
        <v>0</v>
      </c>
      <c r="AT206" s="40">
        <v>0</v>
      </c>
      <c r="AU206" s="40">
        <v>0</v>
      </c>
      <c r="AV206" s="40">
        <v>0</v>
      </c>
      <c r="AW206" s="40">
        <v>0</v>
      </c>
      <c r="AX206" s="40">
        <v>2.6404955620501006E-3</v>
      </c>
      <c r="AY206" s="38">
        <v>1.7994900385009738</v>
      </c>
    </row>
    <row r="207" spans="2:52" x14ac:dyDescent="0.25">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1">
        <v>2022</v>
      </c>
      <c r="Z207" s="4">
        <v>0</v>
      </c>
      <c r="AA207" s="4">
        <v>0</v>
      </c>
      <c r="AB207" s="4">
        <v>1105930.6872482582</v>
      </c>
      <c r="AC207" s="4">
        <v>0</v>
      </c>
      <c r="AD207" s="4">
        <v>0</v>
      </c>
      <c r="AE207" s="4">
        <v>0</v>
      </c>
      <c r="AF207" s="4">
        <v>0</v>
      </c>
      <c r="AG207" s="4">
        <v>0</v>
      </c>
      <c r="AH207" s="4">
        <v>0</v>
      </c>
      <c r="AI207" s="4">
        <v>0</v>
      </c>
      <c r="AJ207" s="4">
        <v>719273.02531080612</v>
      </c>
      <c r="AK207" s="7">
        <v>1825203.7125590644</v>
      </c>
      <c r="AL207" s="61"/>
      <c r="AM207" s="1">
        <v>2022</v>
      </c>
      <c r="AN207" s="40">
        <v>0</v>
      </c>
      <c r="AO207" s="40">
        <v>0</v>
      </c>
      <c r="AP207" s="40">
        <v>1.5814808827650091</v>
      </c>
      <c r="AQ207" s="40">
        <v>0</v>
      </c>
      <c r="AR207" s="40">
        <v>0</v>
      </c>
      <c r="AS207" s="40">
        <v>0</v>
      </c>
      <c r="AT207" s="40">
        <v>0</v>
      </c>
      <c r="AU207" s="40">
        <v>0</v>
      </c>
      <c r="AV207" s="40">
        <v>0</v>
      </c>
      <c r="AW207" s="40">
        <v>0</v>
      </c>
      <c r="AX207" s="40">
        <v>2.8770921012432247E-3</v>
      </c>
      <c r="AY207" s="38">
        <v>1.5843579748662524</v>
      </c>
    </row>
    <row r="208" spans="2:52" x14ac:dyDescent="0.25">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3">
        <v>2023</v>
      </c>
      <c r="Z208" s="4">
        <v>0</v>
      </c>
      <c r="AA208" s="4">
        <v>0</v>
      </c>
      <c r="AB208" s="4">
        <v>953449.38688034308</v>
      </c>
      <c r="AC208" s="4">
        <v>0</v>
      </c>
      <c r="AD208" s="4">
        <v>0</v>
      </c>
      <c r="AE208" s="4">
        <v>0</v>
      </c>
      <c r="AF208" s="4">
        <v>0</v>
      </c>
      <c r="AG208" s="4">
        <v>0</v>
      </c>
      <c r="AH208" s="4">
        <v>0</v>
      </c>
      <c r="AI208" s="4">
        <v>0</v>
      </c>
      <c r="AJ208" s="4">
        <v>774910.62240034516</v>
      </c>
      <c r="AK208" s="7">
        <v>1728360.0092806881</v>
      </c>
      <c r="AL208" s="61"/>
      <c r="AM208" s="3">
        <v>2023</v>
      </c>
      <c r="AN208" s="40">
        <v>0</v>
      </c>
      <c r="AO208" s="40">
        <v>0</v>
      </c>
      <c r="AP208" s="40">
        <v>1.3634326232388907</v>
      </c>
      <c r="AQ208" s="40">
        <v>0</v>
      </c>
      <c r="AR208" s="40">
        <v>0</v>
      </c>
      <c r="AS208" s="40">
        <v>0</v>
      </c>
      <c r="AT208" s="40">
        <v>0</v>
      </c>
      <c r="AU208" s="40">
        <v>0</v>
      </c>
      <c r="AV208" s="40">
        <v>0</v>
      </c>
      <c r="AW208" s="40">
        <v>0</v>
      </c>
      <c r="AX208" s="40">
        <v>3.0996424896013808E-3</v>
      </c>
      <c r="AY208" s="38">
        <v>1.3665322657284922</v>
      </c>
      <c r="AZ208" s="13"/>
    </row>
    <row r="209" spans="2:51" x14ac:dyDescent="0.25">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3">
        <v>2024</v>
      </c>
      <c r="Z209" s="4">
        <v>0</v>
      </c>
      <c r="AA209" s="4">
        <v>0</v>
      </c>
      <c r="AB209" s="4">
        <v>803492.07200658368</v>
      </c>
      <c r="AC209" s="4">
        <v>0</v>
      </c>
      <c r="AD209" s="4">
        <v>0</v>
      </c>
      <c r="AE209" s="4">
        <v>0</v>
      </c>
      <c r="AF209" s="4">
        <v>0</v>
      </c>
      <c r="AG209" s="4">
        <v>0</v>
      </c>
      <c r="AH209" s="4">
        <v>0</v>
      </c>
      <c r="AI209" s="4">
        <v>0</v>
      </c>
      <c r="AJ209" s="4">
        <v>825811.00573471293</v>
      </c>
      <c r="AK209" s="7">
        <v>1629303.0777412965</v>
      </c>
      <c r="AL209" s="61"/>
      <c r="AM209" s="3">
        <v>2024</v>
      </c>
      <c r="AN209" s="40">
        <v>0</v>
      </c>
      <c r="AO209" s="40">
        <v>0</v>
      </c>
      <c r="AP209" s="40">
        <v>1.1489936629694146</v>
      </c>
      <c r="AQ209" s="40">
        <v>0</v>
      </c>
      <c r="AR209" s="40">
        <v>0</v>
      </c>
      <c r="AS209" s="40">
        <v>0</v>
      </c>
      <c r="AT209" s="40">
        <v>0</v>
      </c>
      <c r="AU209" s="40">
        <v>0</v>
      </c>
      <c r="AV209" s="40">
        <v>0</v>
      </c>
      <c r="AW209" s="40">
        <v>0</v>
      </c>
      <c r="AX209" s="40">
        <v>3.3032440229388517E-3</v>
      </c>
      <c r="AY209" s="38">
        <v>1.1522969069923534</v>
      </c>
    </row>
    <row r="210" spans="2:51" x14ac:dyDescent="0.25">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3">
        <v>2025</v>
      </c>
      <c r="Z210" s="4">
        <v>0</v>
      </c>
      <c r="AA210" s="4">
        <v>0</v>
      </c>
      <c r="AB210" s="4">
        <v>660900.69713432644</v>
      </c>
      <c r="AC210" s="4">
        <v>0</v>
      </c>
      <c r="AD210" s="4">
        <v>0</v>
      </c>
      <c r="AE210" s="4">
        <v>0</v>
      </c>
      <c r="AF210" s="4">
        <v>0</v>
      </c>
      <c r="AG210" s="4">
        <v>0</v>
      </c>
      <c r="AH210" s="4">
        <v>0</v>
      </c>
      <c r="AI210" s="4">
        <v>0</v>
      </c>
      <c r="AJ210" s="4">
        <v>871370.26755844313</v>
      </c>
      <c r="AK210" s="7">
        <v>1532270.9646927696</v>
      </c>
      <c r="AL210" s="61"/>
      <c r="AM210" s="3">
        <v>2025</v>
      </c>
      <c r="AN210" s="40">
        <v>0</v>
      </c>
      <c r="AO210" s="40">
        <v>0</v>
      </c>
      <c r="AP210" s="40">
        <v>0.94508799690208689</v>
      </c>
      <c r="AQ210" s="40">
        <v>0</v>
      </c>
      <c r="AR210" s="40">
        <v>0</v>
      </c>
      <c r="AS210" s="40">
        <v>0</v>
      </c>
      <c r="AT210" s="40">
        <v>0</v>
      </c>
      <c r="AU210" s="40">
        <v>0</v>
      </c>
      <c r="AV210" s="40">
        <v>0</v>
      </c>
      <c r="AW210" s="40">
        <v>0</v>
      </c>
      <c r="AX210" s="40">
        <v>3.4854810702337727E-3</v>
      </c>
      <c r="AY210" s="38">
        <v>0.94857347797232061</v>
      </c>
    </row>
    <row r="211" spans="2:51" x14ac:dyDescent="0.25">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1">
        <v>2026</v>
      </c>
      <c r="Z211" s="4">
        <v>0</v>
      </c>
      <c r="AA211" s="4">
        <v>0</v>
      </c>
      <c r="AB211" s="4">
        <v>530025.17002739315</v>
      </c>
      <c r="AC211" s="4">
        <v>0</v>
      </c>
      <c r="AD211" s="4">
        <v>0</v>
      </c>
      <c r="AE211" s="4">
        <v>0</v>
      </c>
      <c r="AF211" s="4">
        <v>0</v>
      </c>
      <c r="AG211" s="4">
        <v>0</v>
      </c>
      <c r="AH211" s="4">
        <v>0</v>
      </c>
      <c r="AI211" s="4">
        <v>0</v>
      </c>
      <c r="AJ211" s="4">
        <v>912181.92352918303</v>
      </c>
      <c r="AK211" s="7">
        <v>1442207.0935565762</v>
      </c>
      <c r="AL211" s="61"/>
      <c r="AM211" s="1">
        <v>2026</v>
      </c>
      <c r="AN211" s="40">
        <v>0</v>
      </c>
      <c r="AO211" s="40">
        <v>0</v>
      </c>
      <c r="AP211" s="40">
        <v>0.75793599313917215</v>
      </c>
      <c r="AQ211" s="40">
        <v>0</v>
      </c>
      <c r="AR211" s="40">
        <v>0</v>
      </c>
      <c r="AS211" s="40">
        <v>0</v>
      </c>
      <c r="AT211" s="40">
        <v>0</v>
      </c>
      <c r="AU211" s="40">
        <v>0</v>
      </c>
      <c r="AV211" s="40">
        <v>0</v>
      </c>
      <c r="AW211" s="40">
        <v>0</v>
      </c>
      <c r="AX211" s="40">
        <v>3.648727694116732E-3</v>
      </c>
      <c r="AY211" s="38">
        <v>0.76158472083328888</v>
      </c>
    </row>
    <row r="212" spans="2:51" x14ac:dyDescent="0.25">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3">
        <v>2027</v>
      </c>
      <c r="Z212" s="4">
        <v>0</v>
      </c>
      <c r="AA212" s="4">
        <v>0</v>
      </c>
      <c r="AB212" s="4">
        <v>414784.2813336901</v>
      </c>
      <c r="AC212" s="4">
        <v>0</v>
      </c>
      <c r="AD212" s="4">
        <v>0</v>
      </c>
      <c r="AE212" s="4">
        <v>0</v>
      </c>
      <c r="AF212" s="4">
        <v>0</v>
      </c>
      <c r="AG212" s="4">
        <v>0</v>
      </c>
      <c r="AH212" s="4">
        <v>0</v>
      </c>
      <c r="AI212" s="4">
        <v>0</v>
      </c>
      <c r="AJ212" s="4">
        <v>949398.83879682701</v>
      </c>
      <c r="AK212" s="7">
        <v>1364183.1201305171</v>
      </c>
      <c r="AL212" s="61"/>
      <c r="AM212" s="3">
        <v>2027</v>
      </c>
      <c r="AN212" s="40">
        <v>0</v>
      </c>
      <c r="AO212" s="40">
        <v>0</v>
      </c>
      <c r="AP212" s="40">
        <v>0.59314152230717687</v>
      </c>
      <c r="AQ212" s="40">
        <v>0</v>
      </c>
      <c r="AR212" s="40">
        <v>0</v>
      </c>
      <c r="AS212" s="40">
        <v>0</v>
      </c>
      <c r="AT212" s="40">
        <v>0</v>
      </c>
      <c r="AU212" s="40">
        <v>0</v>
      </c>
      <c r="AV212" s="40">
        <v>0</v>
      </c>
      <c r="AW212" s="40">
        <v>0</v>
      </c>
      <c r="AX212" s="40">
        <v>3.7975953551873079E-3</v>
      </c>
      <c r="AY212" s="38">
        <v>0.59693911766236418</v>
      </c>
    </row>
    <row r="213" spans="2:51" x14ac:dyDescent="0.25">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1">
        <v>2028</v>
      </c>
      <c r="Z213" s="4">
        <v>0</v>
      </c>
      <c r="AA213" s="4">
        <v>0</v>
      </c>
      <c r="AB213" s="4">
        <v>317896.41836315679</v>
      </c>
      <c r="AC213" s="4">
        <v>0</v>
      </c>
      <c r="AD213" s="4">
        <v>0</v>
      </c>
      <c r="AE213" s="4">
        <v>0</v>
      </c>
      <c r="AF213" s="4">
        <v>0</v>
      </c>
      <c r="AG213" s="4">
        <v>0</v>
      </c>
      <c r="AH213" s="4">
        <v>0</v>
      </c>
      <c r="AI213" s="4">
        <v>0</v>
      </c>
      <c r="AJ213" s="4">
        <v>984476.07491500641</v>
      </c>
      <c r="AK213" s="7">
        <v>1302372.4932781633</v>
      </c>
      <c r="AL213" s="61"/>
      <c r="AM213" s="1">
        <v>2028</v>
      </c>
      <c r="AN213" s="40">
        <v>0</v>
      </c>
      <c r="AO213" s="40">
        <v>0</v>
      </c>
      <c r="AP213" s="40">
        <v>0.45459187825931419</v>
      </c>
      <c r="AQ213" s="40">
        <v>0</v>
      </c>
      <c r="AR213" s="40">
        <v>0</v>
      </c>
      <c r="AS213" s="40">
        <v>0</v>
      </c>
      <c r="AT213" s="40">
        <v>0</v>
      </c>
      <c r="AU213" s="40">
        <v>0</v>
      </c>
      <c r="AV213" s="40">
        <v>0</v>
      </c>
      <c r="AW213" s="40">
        <v>0</v>
      </c>
      <c r="AX213" s="40">
        <v>3.9379042996600258E-3</v>
      </c>
      <c r="AY213" s="38">
        <v>0.4585297825589742</v>
      </c>
    </row>
    <row r="214" spans="2:51" x14ac:dyDescent="0.25">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3">
        <v>2029</v>
      </c>
      <c r="Z214" s="4">
        <v>0</v>
      </c>
      <c r="AA214" s="4">
        <v>0</v>
      </c>
      <c r="AB214" s="4">
        <v>240514.21428200722</v>
      </c>
      <c r="AC214" s="4">
        <v>0</v>
      </c>
      <c r="AD214" s="4">
        <v>0</v>
      </c>
      <c r="AE214" s="4">
        <v>0</v>
      </c>
      <c r="AF214" s="4">
        <v>0</v>
      </c>
      <c r="AG214" s="4">
        <v>0</v>
      </c>
      <c r="AH214" s="4">
        <v>0</v>
      </c>
      <c r="AI214" s="4">
        <v>0</v>
      </c>
      <c r="AJ214" s="4">
        <v>1018375.3273595053</v>
      </c>
      <c r="AK214" s="7">
        <v>1258889.5416415127</v>
      </c>
      <c r="AL214" s="61"/>
      <c r="AM214" s="3">
        <v>2029</v>
      </c>
      <c r="AN214" s="40">
        <v>0</v>
      </c>
      <c r="AO214" s="40">
        <v>0</v>
      </c>
      <c r="AP214" s="40">
        <v>0.34393532642327035</v>
      </c>
      <c r="AQ214" s="40">
        <v>0</v>
      </c>
      <c r="AR214" s="40">
        <v>0</v>
      </c>
      <c r="AS214" s="40">
        <v>0</v>
      </c>
      <c r="AT214" s="40">
        <v>0</v>
      </c>
      <c r="AU214" s="40">
        <v>0</v>
      </c>
      <c r="AV214" s="40">
        <v>0</v>
      </c>
      <c r="AW214" s="40">
        <v>0</v>
      </c>
      <c r="AX214" s="40">
        <v>4.0735013094380214E-3</v>
      </c>
      <c r="AY214" s="38">
        <v>0.34800882773270836</v>
      </c>
    </row>
    <row r="215" spans="2:51" x14ac:dyDescent="0.25">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
        <v>2030</v>
      </c>
      <c r="Z215" s="5">
        <v>0</v>
      </c>
      <c r="AA215" s="5">
        <v>0</v>
      </c>
      <c r="AB215" s="5">
        <v>182045.5397807862</v>
      </c>
      <c r="AC215" s="5">
        <v>0</v>
      </c>
      <c r="AD215" s="5">
        <v>0</v>
      </c>
      <c r="AE215" s="5">
        <v>0</v>
      </c>
      <c r="AF215" s="5">
        <v>0</v>
      </c>
      <c r="AG215" s="5">
        <v>0</v>
      </c>
      <c r="AH215" s="5">
        <v>0</v>
      </c>
      <c r="AI215" s="5">
        <v>0</v>
      </c>
      <c r="AJ215" s="5">
        <v>1051022.8931632603</v>
      </c>
      <c r="AK215" s="8">
        <v>1233068.4329440466</v>
      </c>
      <c r="AL215" s="13"/>
      <c r="AM215" s="6">
        <v>2030</v>
      </c>
      <c r="AN215" s="41">
        <v>0</v>
      </c>
      <c r="AO215" s="41">
        <v>0</v>
      </c>
      <c r="AP215" s="41">
        <v>0.26032512188652424</v>
      </c>
      <c r="AQ215" s="41">
        <v>0</v>
      </c>
      <c r="AR215" s="41">
        <v>0</v>
      </c>
      <c r="AS215" s="41">
        <v>0</v>
      </c>
      <c r="AT215" s="41">
        <v>0</v>
      </c>
      <c r="AU215" s="41">
        <v>0</v>
      </c>
      <c r="AV215" s="41">
        <v>0</v>
      </c>
      <c r="AW215" s="41">
        <v>0</v>
      </c>
      <c r="AX215" s="41">
        <v>4.2040915726530414E-3</v>
      </c>
      <c r="AY215" s="39">
        <v>0.26452921345917729</v>
      </c>
    </row>
    <row r="216" spans="2:51" x14ac:dyDescent="0.25">
      <c r="B216" s="68"/>
      <c r="C216" s="68"/>
      <c r="D216" s="68"/>
      <c r="E216" s="68"/>
      <c r="F216" s="68"/>
      <c r="G216" s="68"/>
      <c r="H216" s="68"/>
      <c r="I216" s="68"/>
      <c r="J216" s="68"/>
      <c r="K216" s="68"/>
      <c r="L216" s="68"/>
      <c r="M216" s="68"/>
      <c r="N216" s="68"/>
      <c r="O216" s="68"/>
      <c r="P216" s="68"/>
      <c r="Q216" s="68"/>
      <c r="R216" s="68"/>
      <c r="S216" s="68"/>
      <c r="T216" s="68"/>
      <c r="U216" s="68"/>
      <c r="V216" s="68"/>
      <c r="W216" s="68"/>
      <c r="X216" s="58">
        <v>1</v>
      </c>
      <c r="Y216" s="58"/>
      <c r="Z216" s="58"/>
      <c r="AA216" s="58"/>
      <c r="AB216" s="58"/>
      <c r="AC216" s="58"/>
      <c r="AD216" s="58"/>
      <c r="AE216" s="58"/>
      <c r="AF216" s="58"/>
      <c r="AG216" s="58"/>
      <c r="AH216" s="58"/>
      <c r="AI216" s="58"/>
      <c r="AJ216" s="58"/>
      <c r="AK216" s="58"/>
      <c r="AL216" s="58"/>
      <c r="AM216" s="58"/>
      <c r="AN216" s="58"/>
      <c r="AO216" s="58"/>
      <c r="AP216" s="58"/>
      <c r="AQ216" s="58"/>
      <c r="AR216" s="58"/>
      <c r="AS216" s="58"/>
      <c r="AT216" s="58"/>
      <c r="AU216" s="58"/>
      <c r="AV216" s="58"/>
      <c r="AW216" s="58"/>
      <c r="AX216" s="58"/>
      <c r="AY216" s="58"/>
    </row>
    <row r="217" spans="2:51" x14ac:dyDescent="0.25">
      <c r="B217" s="68"/>
      <c r="C217" s="68"/>
      <c r="D217" s="68"/>
      <c r="E217" s="68"/>
      <c r="F217" s="68"/>
      <c r="G217" s="68"/>
      <c r="H217" s="68"/>
      <c r="I217" s="68"/>
      <c r="J217" s="68"/>
      <c r="K217" s="68"/>
      <c r="L217" s="68"/>
      <c r="M217" s="68"/>
      <c r="N217" s="68"/>
      <c r="O217" s="68"/>
      <c r="P217" s="68"/>
      <c r="Q217" s="68"/>
      <c r="R217" s="68"/>
      <c r="S217" s="68"/>
      <c r="T217" s="68"/>
      <c r="U217" s="68"/>
      <c r="V217" s="68"/>
      <c r="W217" s="68"/>
      <c r="X217" s="58">
        <v>2</v>
      </c>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row>
    <row r="218" spans="2:51" x14ac:dyDescent="0.25">
      <c r="B218" s="68"/>
      <c r="C218" s="68"/>
      <c r="D218" s="68"/>
      <c r="E218" s="68"/>
      <c r="F218" s="68"/>
      <c r="G218" s="68"/>
      <c r="H218" s="68"/>
      <c r="I218" s="68"/>
      <c r="J218" s="68"/>
      <c r="K218" s="68"/>
      <c r="L218" s="68"/>
      <c r="M218" s="68"/>
      <c r="N218" s="68"/>
      <c r="O218" s="68"/>
      <c r="P218" s="68"/>
      <c r="Q218" s="68"/>
      <c r="R218" s="68"/>
      <c r="S218" s="68"/>
      <c r="T218" s="68"/>
      <c r="U218" s="68"/>
      <c r="V218" s="68"/>
      <c r="W218" s="68"/>
      <c r="X218" s="58">
        <v>3</v>
      </c>
      <c r="Y218" s="58"/>
      <c r="Z218" s="58"/>
      <c r="AA218" s="58"/>
      <c r="AB218" s="58"/>
      <c r="AC218" s="58"/>
      <c r="AD218" s="58"/>
      <c r="AE218" s="58"/>
      <c r="AF218" s="58"/>
      <c r="AG218" s="58"/>
      <c r="AH218" s="58"/>
      <c r="AI218" s="58"/>
      <c r="AJ218" s="58"/>
      <c r="AK218" s="58"/>
      <c r="AL218" s="58"/>
      <c r="AM218" s="58"/>
      <c r="AN218" s="58"/>
      <c r="AO218" s="58"/>
      <c r="AP218" s="58"/>
      <c r="AQ218" s="58"/>
      <c r="AR218" s="58"/>
      <c r="AS218" s="58"/>
      <c r="AT218" s="58"/>
      <c r="AU218" s="58"/>
      <c r="AV218" s="58"/>
      <c r="AW218" s="58"/>
      <c r="AX218" s="58"/>
      <c r="AY218" s="58"/>
    </row>
    <row r="219" spans="2:51" x14ac:dyDescent="0.25">
      <c r="B219" s="68"/>
      <c r="C219" s="68"/>
      <c r="D219" s="68"/>
      <c r="E219" s="68"/>
      <c r="F219" s="68"/>
      <c r="G219" s="68"/>
      <c r="H219" s="68"/>
      <c r="I219" s="68"/>
      <c r="J219" s="68"/>
      <c r="K219" s="68"/>
      <c r="L219" s="68"/>
      <c r="M219" s="68"/>
      <c r="N219" s="68"/>
      <c r="O219" s="68"/>
      <c r="P219" s="68"/>
      <c r="Q219" s="68"/>
      <c r="R219" s="68"/>
      <c r="S219" s="68"/>
      <c r="T219" s="68"/>
      <c r="U219" s="68"/>
      <c r="V219" s="68"/>
      <c r="W219" s="68"/>
      <c r="X219" s="58">
        <v>4</v>
      </c>
      <c r="Y219" s="58"/>
      <c r="Z219" s="58"/>
      <c r="AA219" s="58"/>
      <c r="AB219" s="58"/>
      <c r="AC219" s="58"/>
      <c r="AD219" s="58"/>
      <c r="AE219" s="58"/>
      <c r="AF219" s="58"/>
      <c r="AG219" s="58"/>
      <c r="AH219" s="58"/>
      <c r="AI219" s="58"/>
      <c r="AJ219" s="58"/>
      <c r="AK219" s="58"/>
      <c r="AL219" s="58"/>
      <c r="AM219" s="58"/>
      <c r="AN219" s="58"/>
      <c r="AO219" s="58"/>
      <c r="AP219" s="58"/>
      <c r="AQ219" s="58"/>
      <c r="AR219" s="58"/>
      <c r="AS219" s="58"/>
      <c r="AT219" s="58"/>
      <c r="AU219" s="58"/>
      <c r="AV219" s="58"/>
      <c r="AW219" s="58"/>
      <c r="AX219" s="58"/>
      <c r="AY219" s="58"/>
    </row>
    <row r="220" spans="2:51" x14ac:dyDescent="0.25">
      <c r="B220" s="68"/>
      <c r="C220" s="68"/>
      <c r="D220" s="68"/>
      <c r="E220" s="68"/>
      <c r="F220" s="68"/>
      <c r="G220" s="68"/>
      <c r="H220" s="68"/>
      <c r="I220" s="68"/>
      <c r="J220" s="68"/>
      <c r="K220" s="68"/>
      <c r="L220" s="68"/>
      <c r="M220" s="68"/>
      <c r="N220" s="68"/>
      <c r="O220" s="68"/>
      <c r="P220" s="68"/>
      <c r="Q220" s="68"/>
      <c r="R220" s="68"/>
      <c r="S220" s="68"/>
      <c r="T220" s="68"/>
      <c r="U220" s="68"/>
      <c r="V220" s="68"/>
      <c r="W220" s="68"/>
      <c r="X220" s="58">
        <v>5</v>
      </c>
      <c r="Y220" s="58"/>
      <c r="Z220" s="58"/>
      <c r="AA220" s="58"/>
      <c r="AB220" s="58"/>
      <c r="AC220" s="58"/>
      <c r="AD220" s="58"/>
      <c r="AE220" s="58"/>
      <c r="AF220" s="58"/>
      <c r="AG220" s="58"/>
      <c r="AH220" s="58"/>
      <c r="AI220" s="58"/>
      <c r="AJ220" s="58"/>
      <c r="AK220" s="58"/>
      <c r="AL220" s="58"/>
      <c r="AM220" s="58"/>
      <c r="AN220" s="58"/>
      <c r="AO220" s="58"/>
      <c r="AP220" s="58"/>
      <c r="AQ220" s="58"/>
      <c r="AR220" s="58"/>
      <c r="AS220" s="58"/>
      <c r="AT220" s="58"/>
      <c r="AU220" s="58"/>
      <c r="AV220" s="58"/>
      <c r="AW220" s="58"/>
      <c r="AX220" s="58"/>
      <c r="AY220" s="58"/>
    </row>
    <row r="221" spans="2:51" x14ac:dyDescent="0.25">
      <c r="B221" s="68"/>
      <c r="C221" s="68"/>
      <c r="D221" s="68"/>
      <c r="E221" s="68"/>
      <c r="F221" s="68"/>
      <c r="G221" s="68"/>
      <c r="H221" s="68"/>
      <c r="I221" s="68"/>
      <c r="J221" s="68"/>
      <c r="K221" s="68"/>
      <c r="L221" s="68"/>
      <c r="M221" s="68"/>
      <c r="N221" s="68"/>
      <c r="O221" s="68"/>
      <c r="P221" s="68"/>
      <c r="Q221" s="68"/>
      <c r="R221" s="68"/>
      <c r="S221" s="68"/>
      <c r="T221" s="68"/>
      <c r="U221" s="68"/>
      <c r="V221" s="68"/>
      <c r="W221" s="68"/>
      <c r="X221" s="58">
        <v>6</v>
      </c>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row>
    <row r="222" spans="2:51" x14ac:dyDescent="0.25">
      <c r="B222" s="68"/>
      <c r="C222" s="68"/>
      <c r="D222" s="68"/>
      <c r="E222" s="68"/>
      <c r="F222" s="68"/>
      <c r="G222" s="68"/>
      <c r="H222" s="68"/>
      <c r="I222" s="68"/>
      <c r="J222" s="68"/>
      <c r="K222" s="68"/>
      <c r="L222" s="68"/>
      <c r="M222" s="68"/>
      <c r="N222" s="68"/>
      <c r="O222" s="68"/>
      <c r="P222" s="68"/>
      <c r="Q222" s="68"/>
      <c r="R222" s="68"/>
      <c r="S222" s="68"/>
      <c r="T222" s="68"/>
      <c r="U222" s="68"/>
      <c r="V222" s="68"/>
      <c r="W222" s="68"/>
      <c r="X222" s="58">
        <v>7</v>
      </c>
      <c r="Y222" s="58"/>
      <c r="Z222" s="58"/>
      <c r="AA222" s="58"/>
      <c r="AB222" s="58"/>
      <c r="AC222" s="58"/>
      <c r="AD222" s="58"/>
      <c r="AE222" s="58"/>
      <c r="AF222" s="58"/>
      <c r="AG222" s="58"/>
      <c r="AH222" s="58"/>
      <c r="AI222" s="58"/>
      <c r="AJ222" s="58"/>
      <c r="AK222" s="58"/>
      <c r="AL222" s="58"/>
      <c r="AM222" s="58"/>
      <c r="AN222" s="58"/>
      <c r="AO222" s="58"/>
      <c r="AP222" s="58"/>
      <c r="AQ222" s="58"/>
      <c r="AR222" s="58"/>
      <c r="AS222" s="58"/>
      <c r="AT222" s="58"/>
      <c r="AU222" s="58"/>
      <c r="AV222" s="58"/>
      <c r="AW222" s="58"/>
      <c r="AX222" s="58"/>
      <c r="AY222" s="58"/>
    </row>
    <row r="223" spans="2:51" x14ac:dyDescent="0.25">
      <c r="B223" s="68" t="s">
        <v>184</v>
      </c>
      <c r="C223" s="68"/>
      <c r="D223" s="68"/>
      <c r="E223" s="68"/>
      <c r="F223" s="68"/>
      <c r="G223" s="68"/>
      <c r="H223" s="68"/>
      <c r="I223" s="68"/>
      <c r="J223" s="68"/>
      <c r="K223" s="68"/>
      <c r="L223" s="68"/>
      <c r="M223" s="68"/>
      <c r="N223" s="68"/>
      <c r="O223" s="68"/>
      <c r="P223" s="68"/>
      <c r="Q223" s="68"/>
      <c r="R223" s="68"/>
      <c r="S223" s="68"/>
      <c r="T223" s="68"/>
      <c r="U223" s="68"/>
      <c r="V223" s="68"/>
      <c r="W223" s="68"/>
      <c r="X223" s="58">
        <v>8</v>
      </c>
      <c r="Y223" s="58"/>
      <c r="Z223" s="58"/>
      <c r="AA223" s="58"/>
      <c r="AB223" s="58"/>
      <c r="AC223" s="58"/>
      <c r="AD223" s="58"/>
      <c r="AE223" s="58"/>
      <c r="AF223" s="58"/>
      <c r="AG223" s="58"/>
      <c r="AH223" s="58"/>
      <c r="AI223" s="58"/>
      <c r="AJ223" s="58"/>
      <c r="AK223" s="58"/>
      <c r="AL223" s="58"/>
      <c r="AM223" s="58"/>
      <c r="AN223" s="58"/>
      <c r="AO223" s="58"/>
      <c r="AP223" s="58"/>
      <c r="AQ223" s="58"/>
      <c r="AR223" s="58"/>
      <c r="AS223" s="58"/>
      <c r="AT223" s="58"/>
      <c r="AU223" s="58"/>
      <c r="AV223" s="58"/>
      <c r="AW223" s="58"/>
      <c r="AX223" s="58"/>
      <c r="AY223" s="58"/>
    </row>
    <row r="224" spans="2:51" x14ac:dyDescent="0.25">
      <c r="B224" s="17" t="s">
        <v>262</v>
      </c>
      <c r="C224" s="85" t="s">
        <v>30</v>
      </c>
      <c r="D224" s="68"/>
      <c r="E224" s="68"/>
      <c r="F224" s="68"/>
      <c r="G224" s="68"/>
      <c r="H224" s="68"/>
      <c r="I224" s="68"/>
      <c r="J224" s="68"/>
      <c r="K224" s="68"/>
      <c r="L224" s="68"/>
      <c r="M224" s="68"/>
      <c r="N224" s="68"/>
      <c r="O224" s="68"/>
      <c r="P224" s="68"/>
      <c r="Q224" s="68"/>
      <c r="R224" s="68"/>
      <c r="S224" s="68"/>
      <c r="T224" s="68"/>
      <c r="U224" s="68"/>
      <c r="V224" s="68"/>
      <c r="W224" s="68"/>
      <c r="X224" s="68"/>
      <c r="Y224" s="58" t="s">
        <v>21</v>
      </c>
      <c r="Z224" s="58"/>
      <c r="AA224" s="58"/>
      <c r="AB224" s="58"/>
      <c r="AC224" s="58"/>
      <c r="AD224" s="58"/>
      <c r="AE224" s="58"/>
      <c r="AF224" s="58"/>
      <c r="AG224" s="58"/>
      <c r="AH224" s="58"/>
      <c r="AI224" s="58"/>
      <c r="AJ224" s="58"/>
      <c r="AK224" s="58"/>
      <c r="AL224" s="58"/>
      <c r="AM224" s="58" t="s">
        <v>147</v>
      </c>
      <c r="AN224" s="58"/>
      <c r="AO224" s="58"/>
      <c r="AP224" s="58"/>
      <c r="AQ224" s="58"/>
      <c r="AR224" s="58"/>
      <c r="AS224" s="58"/>
      <c r="AT224" s="58"/>
      <c r="AU224" s="58"/>
      <c r="AV224" s="58"/>
      <c r="AW224" s="58"/>
      <c r="AX224" s="58"/>
      <c r="AY224" s="58"/>
    </row>
    <row r="225" spans="2:52" ht="15.75" x14ac:dyDescent="0.25">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9"/>
      <c r="Z225" s="66" t="s">
        <v>2</v>
      </c>
      <c r="AA225" s="66" t="s">
        <v>3</v>
      </c>
      <c r="AB225" s="66" t="s">
        <v>4</v>
      </c>
      <c r="AC225" s="66" t="s">
        <v>5</v>
      </c>
      <c r="AD225" s="66" t="s">
        <v>6</v>
      </c>
      <c r="AE225" s="66" t="s">
        <v>7</v>
      </c>
      <c r="AF225" s="66" t="s">
        <v>8</v>
      </c>
      <c r="AG225" s="66" t="s">
        <v>9</v>
      </c>
      <c r="AH225" s="66" t="s">
        <v>18</v>
      </c>
      <c r="AI225" s="66" t="s">
        <v>19</v>
      </c>
      <c r="AJ225" s="66" t="s">
        <v>20</v>
      </c>
      <c r="AK225" s="66" t="s">
        <v>0</v>
      </c>
      <c r="AL225" s="58"/>
      <c r="AM225" s="65"/>
      <c r="AN225" s="66" t="s">
        <v>2</v>
      </c>
      <c r="AO225" s="66" t="s">
        <v>3</v>
      </c>
      <c r="AP225" s="66" t="s">
        <v>4</v>
      </c>
      <c r="AQ225" s="66" t="s">
        <v>5</v>
      </c>
      <c r="AR225" s="66" t="s">
        <v>6</v>
      </c>
      <c r="AS225" s="66" t="s">
        <v>7</v>
      </c>
      <c r="AT225" s="66" t="s">
        <v>8</v>
      </c>
      <c r="AU225" s="66" t="s">
        <v>9</v>
      </c>
      <c r="AV225" s="66" t="s">
        <v>18</v>
      </c>
      <c r="AW225" s="66" t="s">
        <v>19</v>
      </c>
      <c r="AX225" s="66" t="s">
        <v>20</v>
      </c>
      <c r="AY225" s="67" t="s">
        <v>0</v>
      </c>
    </row>
    <row r="226" spans="2:52" x14ac:dyDescent="0.25">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3">
        <v>2019</v>
      </c>
      <c r="Z226" s="4">
        <v>1579.4715472623777</v>
      </c>
      <c r="AA226" s="4">
        <v>0</v>
      </c>
      <c r="AB226" s="4">
        <v>229678.6227654347</v>
      </c>
      <c r="AC226" s="4">
        <v>241731.35855442382</v>
      </c>
      <c r="AD226" s="4">
        <v>0</v>
      </c>
      <c r="AE226" s="4">
        <v>392.30545913272061</v>
      </c>
      <c r="AF226" s="4">
        <v>0</v>
      </c>
      <c r="AG226" s="4">
        <v>0</v>
      </c>
      <c r="AH226" s="4">
        <v>4387.0199570856757</v>
      </c>
      <c r="AI226" s="4">
        <v>0</v>
      </c>
      <c r="AJ226" s="4">
        <v>29077.248361745333</v>
      </c>
      <c r="AK226" s="7">
        <v>506846.02664508455</v>
      </c>
      <c r="AL226" s="59"/>
      <c r="AM226" s="3">
        <v>2019</v>
      </c>
      <c r="AN226" s="40">
        <v>2.8588435005449039E-3</v>
      </c>
      <c r="AO226" s="40">
        <v>0</v>
      </c>
      <c r="AP226" s="40">
        <v>0.32844043055457162</v>
      </c>
      <c r="AQ226" s="40">
        <v>0.9480703882504502</v>
      </c>
      <c r="AR226" s="40">
        <v>0</v>
      </c>
      <c r="AS226" s="40">
        <v>6.9594988450144644E-4</v>
      </c>
      <c r="AT226" s="40">
        <v>0</v>
      </c>
      <c r="AU226" s="40">
        <v>0</v>
      </c>
      <c r="AV226" s="40">
        <v>6.5805299356285138E-3</v>
      </c>
      <c r="AW226" s="40">
        <v>0</v>
      </c>
      <c r="AX226" s="40">
        <v>1.1630899344698133E-4</v>
      </c>
      <c r="AY226" s="38">
        <v>1.2867624511191438</v>
      </c>
    </row>
    <row r="227" spans="2:52" x14ac:dyDescent="0.25">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1">
        <v>2020</v>
      </c>
      <c r="Z227" s="4">
        <v>777.56632951914014</v>
      </c>
      <c r="AA227" s="4">
        <v>0</v>
      </c>
      <c r="AB227" s="4">
        <v>234435.30739475097</v>
      </c>
      <c r="AC227" s="4">
        <v>220942.46722152209</v>
      </c>
      <c r="AD227" s="4">
        <v>0</v>
      </c>
      <c r="AE227" s="4">
        <v>253.93804707416288</v>
      </c>
      <c r="AF227" s="4">
        <v>0</v>
      </c>
      <c r="AG227" s="4">
        <v>0</v>
      </c>
      <c r="AH227" s="4">
        <v>6342.0469193815861</v>
      </c>
      <c r="AI227" s="4">
        <v>0</v>
      </c>
      <c r="AJ227" s="4">
        <v>36461.253689003526</v>
      </c>
      <c r="AK227" s="7">
        <v>499212.57960125152</v>
      </c>
      <c r="AL227" s="60"/>
      <c r="AM227" s="1">
        <v>2020</v>
      </c>
      <c r="AN227" s="40">
        <v>1.4073950564296436E-3</v>
      </c>
      <c r="AO227" s="40">
        <v>0</v>
      </c>
      <c r="AP227" s="40">
        <v>0.33524248957449387</v>
      </c>
      <c r="AQ227" s="40">
        <v>0.86653635644280969</v>
      </c>
      <c r="AR227" s="40">
        <v>0</v>
      </c>
      <c r="AS227" s="40">
        <v>4.5048609550956499E-4</v>
      </c>
      <c r="AT227" s="40">
        <v>0</v>
      </c>
      <c r="AU227" s="40">
        <v>0</v>
      </c>
      <c r="AV227" s="40">
        <v>9.5130703790723796E-3</v>
      </c>
      <c r="AW227" s="40">
        <v>0</v>
      </c>
      <c r="AX227" s="40">
        <v>1.4584501475601412E-4</v>
      </c>
      <c r="AY227" s="38">
        <v>1.213295642563071</v>
      </c>
    </row>
    <row r="228" spans="2:52" x14ac:dyDescent="0.25">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3">
        <v>2021</v>
      </c>
      <c r="Z228" s="4">
        <v>230.87797720549861</v>
      </c>
      <c r="AA228" s="4">
        <v>0</v>
      </c>
      <c r="AB228" s="4">
        <v>239398.09455744096</v>
      </c>
      <c r="AC228" s="4">
        <v>199539.52418915718</v>
      </c>
      <c r="AD228" s="4">
        <v>0</v>
      </c>
      <c r="AE228" s="4">
        <v>152.03018721983315</v>
      </c>
      <c r="AF228" s="4">
        <v>0</v>
      </c>
      <c r="AG228" s="4">
        <v>0</v>
      </c>
      <c r="AH228" s="4">
        <v>8875.7057262049311</v>
      </c>
      <c r="AI228" s="4">
        <v>84.89130589159808</v>
      </c>
      <c r="AJ228" s="4">
        <v>44591.978511911686</v>
      </c>
      <c r="AK228" s="7">
        <v>492873.10245503171</v>
      </c>
      <c r="AL228" s="60"/>
      <c r="AM228" s="3">
        <v>2021</v>
      </c>
      <c r="AN228" s="40">
        <v>4.1788913874195251E-4</v>
      </c>
      <c r="AO228" s="40">
        <v>0</v>
      </c>
      <c r="AP228" s="40">
        <v>0.34233927521714058</v>
      </c>
      <c r="AQ228" s="40">
        <v>0.78259401386987448</v>
      </c>
      <c r="AR228" s="40">
        <v>0</v>
      </c>
      <c r="AS228" s="40">
        <v>2.6970155212798402E-4</v>
      </c>
      <c r="AT228" s="40">
        <v>0</v>
      </c>
      <c r="AU228" s="40">
        <v>0</v>
      </c>
      <c r="AV228" s="40">
        <v>1.3313558589307398E-2</v>
      </c>
      <c r="AW228" s="40">
        <v>4.2445652945799043E-5</v>
      </c>
      <c r="AX228" s="40">
        <v>1.7836791404764676E-4</v>
      </c>
      <c r="AY228" s="38">
        <v>1.1391552519341859</v>
      </c>
    </row>
    <row r="229" spans="2:52" x14ac:dyDescent="0.25">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1">
        <v>2022</v>
      </c>
      <c r="Z229" s="4">
        <v>0</v>
      </c>
      <c r="AA229" s="4">
        <v>0</v>
      </c>
      <c r="AB229" s="4">
        <v>242031.37091590781</v>
      </c>
      <c r="AC229" s="4">
        <v>177638.28503214972</v>
      </c>
      <c r="AD229" s="4">
        <v>0</v>
      </c>
      <c r="AE229" s="4">
        <v>82.329685107961268</v>
      </c>
      <c r="AF229" s="4">
        <v>0</v>
      </c>
      <c r="AG229" s="4">
        <v>0</v>
      </c>
      <c r="AH229" s="4">
        <v>11919.687567671243</v>
      </c>
      <c r="AI229" s="4">
        <v>255.65421014595415</v>
      </c>
      <c r="AJ229" s="4">
        <v>52960.264521613833</v>
      </c>
      <c r="AK229" s="7">
        <v>484887.59193259652</v>
      </c>
      <c r="AL229" s="60"/>
      <c r="AM229" s="1">
        <v>2022</v>
      </c>
      <c r="AN229" s="40">
        <v>0</v>
      </c>
      <c r="AO229" s="40">
        <v>0</v>
      </c>
      <c r="AP229" s="40">
        <v>0.34610486040974819</v>
      </c>
      <c r="AQ229" s="40">
        <v>0.69669735389609122</v>
      </c>
      <c r="AR229" s="40">
        <v>0</v>
      </c>
      <c r="AS229" s="40">
        <v>1.4605286138152327E-4</v>
      </c>
      <c r="AT229" s="40">
        <v>0</v>
      </c>
      <c r="AU229" s="40">
        <v>0</v>
      </c>
      <c r="AV229" s="40">
        <v>1.7879531351506862E-2</v>
      </c>
      <c r="AW229" s="40">
        <v>1.2782710507297707E-4</v>
      </c>
      <c r="AX229" s="40">
        <v>2.1184105808645534E-4</v>
      </c>
      <c r="AY229" s="38">
        <v>1.0611674666818871</v>
      </c>
    </row>
    <row r="230" spans="2:52" x14ac:dyDescent="0.25">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3">
        <v>2023</v>
      </c>
      <c r="Z230" s="4">
        <v>0</v>
      </c>
      <c r="AA230" s="4">
        <v>0</v>
      </c>
      <c r="AB230" s="4">
        <v>242264.74955843049</v>
      </c>
      <c r="AC230" s="4">
        <v>155682.26813272736</v>
      </c>
      <c r="AD230" s="4">
        <v>0</v>
      </c>
      <c r="AE230" s="4">
        <v>39.526083506028087</v>
      </c>
      <c r="AF230" s="4">
        <v>0</v>
      </c>
      <c r="AG230" s="4">
        <v>0</v>
      </c>
      <c r="AH230" s="4">
        <v>15474.200199822308</v>
      </c>
      <c r="AI230" s="4">
        <v>513.27775055210429</v>
      </c>
      <c r="AJ230" s="4">
        <v>61478.659646602835</v>
      </c>
      <c r="AK230" s="7">
        <v>475452.68137164111</v>
      </c>
      <c r="AL230" s="60"/>
      <c r="AM230" s="3">
        <v>2023</v>
      </c>
      <c r="AN230" s="40">
        <v>0</v>
      </c>
      <c r="AO230" s="40">
        <v>0</v>
      </c>
      <c r="AP230" s="40">
        <v>0.34643859186855558</v>
      </c>
      <c r="AQ230" s="40">
        <v>0.61058585561655676</v>
      </c>
      <c r="AR230" s="40">
        <v>0</v>
      </c>
      <c r="AS230" s="40">
        <v>7.0119272139693834E-5</v>
      </c>
      <c r="AT230" s="40">
        <v>0</v>
      </c>
      <c r="AU230" s="40">
        <v>0</v>
      </c>
      <c r="AV230" s="40">
        <v>2.3211300299733461E-2</v>
      </c>
      <c r="AW230" s="40">
        <v>2.5663887527605216E-4</v>
      </c>
      <c r="AX230" s="40">
        <v>2.4591463858641136E-4</v>
      </c>
      <c r="AY230" s="38">
        <v>0.98080842057084805</v>
      </c>
    </row>
    <row r="231" spans="2:52" x14ac:dyDescent="0.25">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3">
        <v>2024</v>
      </c>
      <c r="Z231" s="4">
        <v>0</v>
      </c>
      <c r="AA231" s="4">
        <v>0</v>
      </c>
      <c r="AB231" s="4">
        <v>240062.43149066481</v>
      </c>
      <c r="AC231" s="4">
        <v>134242.85151617054</v>
      </c>
      <c r="AD231" s="4">
        <v>0</v>
      </c>
      <c r="AE231" s="4">
        <v>16.590605879529477</v>
      </c>
      <c r="AF231" s="4">
        <v>0</v>
      </c>
      <c r="AG231" s="4">
        <v>0</v>
      </c>
      <c r="AH231" s="4">
        <v>19533.133710514514</v>
      </c>
      <c r="AI231" s="4">
        <v>858.75547044077621</v>
      </c>
      <c r="AJ231" s="4">
        <v>70029.094430214202</v>
      </c>
      <c r="AK231" s="7">
        <v>464742.85722388444</v>
      </c>
      <c r="AL231" s="60"/>
      <c r="AM231" s="3">
        <v>2024</v>
      </c>
      <c r="AN231" s="40">
        <v>0</v>
      </c>
      <c r="AO231" s="40">
        <v>0</v>
      </c>
      <c r="AP231" s="40">
        <v>0.34328927703165069</v>
      </c>
      <c r="AQ231" s="40">
        <v>0.52650046364642089</v>
      </c>
      <c r="AR231" s="40">
        <v>0</v>
      </c>
      <c r="AS231" s="40">
        <v>2.9431734830285291E-5</v>
      </c>
      <c r="AT231" s="40">
        <v>0</v>
      </c>
      <c r="AU231" s="40">
        <v>0</v>
      </c>
      <c r="AV231" s="40">
        <v>2.9299700565771771E-2</v>
      </c>
      <c r="AW231" s="40">
        <v>4.2937773522038809E-4</v>
      </c>
      <c r="AX231" s="40">
        <v>2.8011637772085683E-4</v>
      </c>
      <c r="AY231" s="38">
        <v>0.89982836709161484</v>
      </c>
    </row>
    <row r="232" spans="2:52" x14ac:dyDescent="0.25">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3">
        <v>2025</v>
      </c>
      <c r="Z232" s="4">
        <v>0</v>
      </c>
      <c r="AA232" s="4">
        <v>0</v>
      </c>
      <c r="AB232" s="4">
        <v>235531.73551464739</v>
      </c>
      <c r="AC232" s="4">
        <v>114015.8959838201</v>
      </c>
      <c r="AD232" s="4">
        <v>0</v>
      </c>
      <c r="AE232" s="4">
        <v>5.9440315206392631</v>
      </c>
      <c r="AF232" s="4">
        <v>0</v>
      </c>
      <c r="AG232" s="4">
        <v>0</v>
      </c>
      <c r="AH232" s="4">
        <v>24077.783306061039</v>
      </c>
      <c r="AI232" s="4">
        <v>1293.0602844011714</v>
      </c>
      <c r="AJ232" s="4">
        <v>78472.094916804985</v>
      </c>
      <c r="AK232" s="7">
        <v>453396.51403725531</v>
      </c>
      <c r="AL232" s="60"/>
      <c r="AM232" s="3">
        <v>2025</v>
      </c>
      <c r="AN232" s="40">
        <v>0</v>
      </c>
      <c r="AO232" s="40">
        <v>0</v>
      </c>
      <c r="AP232" s="40">
        <v>0.3368103817859458</v>
      </c>
      <c r="AQ232" s="40">
        <v>0.44717034404854245</v>
      </c>
      <c r="AR232" s="40">
        <v>0</v>
      </c>
      <c r="AS232" s="40">
        <v>1.0544711917614054E-5</v>
      </c>
      <c r="AT232" s="40">
        <v>0</v>
      </c>
      <c r="AU232" s="40">
        <v>0</v>
      </c>
      <c r="AV232" s="40">
        <v>3.6116674959091558E-2</v>
      </c>
      <c r="AW232" s="40">
        <v>6.465301422005857E-4</v>
      </c>
      <c r="AX232" s="40">
        <v>3.1388837966721993E-4</v>
      </c>
      <c r="AY232" s="38">
        <v>0.82106836402736516</v>
      </c>
    </row>
    <row r="233" spans="2:52" x14ac:dyDescent="0.25">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1">
        <v>2026</v>
      </c>
      <c r="Z233" s="4">
        <v>0</v>
      </c>
      <c r="AA233" s="4">
        <v>0</v>
      </c>
      <c r="AB233" s="4">
        <v>226580.02876711229</v>
      </c>
      <c r="AC233" s="4">
        <v>95869.412326005811</v>
      </c>
      <c r="AD233" s="4">
        <v>0</v>
      </c>
      <c r="AE233" s="4">
        <v>1.7888027709525742</v>
      </c>
      <c r="AF233" s="4">
        <v>0</v>
      </c>
      <c r="AG233" s="4">
        <v>0</v>
      </c>
      <c r="AH233" s="4">
        <v>29882.245981085227</v>
      </c>
      <c r="AI233" s="4">
        <v>1808.1642152224083</v>
      </c>
      <c r="AJ233" s="4">
        <v>87071.754520509858</v>
      </c>
      <c r="AK233" s="7">
        <v>441213.39461270656</v>
      </c>
      <c r="AL233" s="60"/>
      <c r="AM233" s="1">
        <v>2026</v>
      </c>
      <c r="AN233" s="40">
        <v>0</v>
      </c>
      <c r="AO233" s="40">
        <v>0</v>
      </c>
      <c r="AP233" s="40">
        <v>0.32400944113697056</v>
      </c>
      <c r="AQ233" s="40">
        <v>0.37599983514259483</v>
      </c>
      <c r="AR233" s="40">
        <v>0</v>
      </c>
      <c r="AS233" s="40">
        <v>3.1733361156698667E-6</v>
      </c>
      <c r="AT233" s="40">
        <v>0</v>
      </c>
      <c r="AU233" s="40">
        <v>0</v>
      </c>
      <c r="AV233" s="40">
        <v>4.4823368971627836E-2</v>
      </c>
      <c r="AW233" s="40">
        <v>9.0408210761120419E-4</v>
      </c>
      <c r="AX233" s="40">
        <v>3.4828701808203941E-4</v>
      </c>
      <c r="AY233" s="38">
        <v>0.74608818771300212</v>
      </c>
    </row>
    <row r="234" spans="2:52" x14ac:dyDescent="0.25">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3">
        <v>2027</v>
      </c>
      <c r="Z234" s="4">
        <v>0</v>
      </c>
      <c r="AA234" s="4">
        <v>0</v>
      </c>
      <c r="AB234" s="4">
        <v>213747.94475789918</v>
      </c>
      <c r="AC234" s="4">
        <v>79760.218436976502</v>
      </c>
      <c r="AD234" s="4">
        <v>0</v>
      </c>
      <c r="AE234" s="4">
        <v>0.4460912854182747</v>
      </c>
      <c r="AF234" s="4">
        <v>0</v>
      </c>
      <c r="AG234" s="4">
        <v>0</v>
      </c>
      <c r="AH234" s="4">
        <v>36888.169207543207</v>
      </c>
      <c r="AI234" s="4">
        <v>2402.6774878454776</v>
      </c>
      <c r="AJ234" s="4">
        <v>95729.621692429369</v>
      </c>
      <c r="AK234" s="7">
        <v>428529.07767397916</v>
      </c>
      <c r="AL234" s="60"/>
      <c r="AM234" s="3">
        <v>2027</v>
      </c>
      <c r="AN234" s="40">
        <v>0</v>
      </c>
      <c r="AO234" s="40">
        <v>0</v>
      </c>
      <c r="AP234" s="40">
        <v>0.30565956100379582</v>
      </c>
      <c r="AQ234" s="40">
        <v>0.3128195767098218</v>
      </c>
      <c r="AR234" s="40">
        <v>0</v>
      </c>
      <c r="AS234" s="40">
        <v>7.9136594033201941E-7</v>
      </c>
      <c r="AT234" s="40">
        <v>0</v>
      </c>
      <c r="AU234" s="40">
        <v>0</v>
      </c>
      <c r="AV234" s="40">
        <v>5.5332253811314812E-2</v>
      </c>
      <c r="AW234" s="40">
        <v>1.2013387439227389E-3</v>
      </c>
      <c r="AX234" s="40">
        <v>3.8291848676971747E-4</v>
      </c>
      <c r="AY234" s="38">
        <v>0.67539644012156519</v>
      </c>
    </row>
    <row r="235" spans="2:52" x14ac:dyDescent="0.25">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1">
        <v>2028</v>
      </c>
      <c r="Z235" s="4">
        <v>0</v>
      </c>
      <c r="AA235" s="4">
        <v>0</v>
      </c>
      <c r="AB235" s="4">
        <v>197148.68346850152</v>
      </c>
      <c r="AC235" s="4">
        <v>66013.214956189171</v>
      </c>
      <c r="AD235" s="4">
        <v>0</v>
      </c>
      <c r="AE235" s="4">
        <v>9.1167264288592717E-2</v>
      </c>
      <c r="AF235" s="4">
        <v>0</v>
      </c>
      <c r="AG235" s="4">
        <v>0</v>
      </c>
      <c r="AH235" s="4">
        <v>45019.928319236038</v>
      </c>
      <c r="AI235" s="4">
        <v>3073.8826857869922</v>
      </c>
      <c r="AJ235" s="4">
        <v>104366.84684062349</v>
      </c>
      <c r="AK235" s="7">
        <v>415622.64743760147</v>
      </c>
      <c r="AL235" s="60"/>
      <c r="AM235" s="1">
        <v>2028</v>
      </c>
      <c r="AN235" s="40">
        <v>0</v>
      </c>
      <c r="AO235" s="40">
        <v>0</v>
      </c>
      <c r="AP235" s="40">
        <v>0.28192261735995716</v>
      </c>
      <c r="AQ235" s="40">
        <v>0.25890382905817394</v>
      </c>
      <c r="AR235" s="40">
        <v>0</v>
      </c>
      <c r="AS235" s="40">
        <v>1.6173072684796346E-7</v>
      </c>
      <c r="AT235" s="40">
        <v>0</v>
      </c>
      <c r="AU235" s="40">
        <v>0</v>
      </c>
      <c r="AV235" s="40">
        <v>6.7529892478854062E-2</v>
      </c>
      <c r="AW235" s="40">
        <v>1.5369413428934962E-3</v>
      </c>
      <c r="AX235" s="40">
        <v>4.1746738736249395E-4</v>
      </c>
      <c r="AY235" s="38">
        <v>0.61031090935796806</v>
      </c>
      <c r="AZ235" s="13"/>
    </row>
    <row r="236" spans="2:52" x14ac:dyDescent="0.25">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3">
        <v>2029</v>
      </c>
      <c r="Z236" s="4">
        <v>0</v>
      </c>
      <c r="AA236" s="4">
        <v>0</v>
      </c>
      <c r="AB236" s="4">
        <v>176973.3804823705</v>
      </c>
      <c r="AC236" s="4">
        <v>54638.726178998208</v>
      </c>
      <c r="AD236" s="4">
        <v>0</v>
      </c>
      <c r="AE236" s="4">
        <v>1.5132355783746542E-2</v>
      </c>
      <c r="AF236" s="4">
        <v>0</v>
      </c>
      <c r="AG236" s="4">
        <v>0</v>
      </c>
      <c r="AH236" s="4">
        <v>54149.208844163782</v>
      </c>
      <c r="AI236" s="4">
        <v>3816.3904673131415</v>
      </c>
      <c r="AJ236" s="4">
        <v>113035.00044568843</v>
      </c>
      <c r="AK236" s="7">
        <v>402612.72155088984</v>
      </c>
      <c r="AL236" s="60"/>
      <c r="AM236" s="3">
        <v>2029</v>
      </c>
      <c r="AN236" s="40">
        <v>0</v>
      </c>
      <c r="AO236" s="40">
        <v>0</v>
      </c>
      <c r="AP236" s="40">
        <v>0.25307193408978979</v>
      </c>
      <c r="AQ236" s="40">
        <v>0.21429308407403097</v>
      </c>
      <c r="AR236" s="40">
        <v>0</v>
      </c>
      <c r="AS236" s="40">
        <v>2.6844799160366364E-8</v>
      </c>
      <c r="AT236" s="40">
        <v>0</v>
      </c>
      <c r="AU236" s="40">
        <v>0</v>
      </c>
      <c r="AV236" s="40">
        <v>8.1223813266245684E-2</v>
      </c>
      <c r="AW236" s="40">
        <v>1.9081952336565708E-3</v>
      </c>
      <c r="AX236" s="40">
        <v>4.5214000178275376E-4</v>
      </c>
      <c r="AY236" s="38">
        <v>0.55094919351030491</v>
      </c>
    </row>
    <row r="237" spans="2:52" x14ac:dyDescent="0.25">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
        <v>2030</v>
      </c>
      <c r="Z237" s="5">
        <v>0</v>
      </c>
      <c r="AA237" s="5">
        <v>0</v>
      </c>
      <c r="AB237" s="5">
        <v>153273.71291276615</v>
      </c>
      <c r="AC237" s="5">
        <v>44911.382279379432</v>
      </c>
      <c r="AD237" s="5">
        <v>0</v>
      </c>
      <c r="AE237" s="5">
        <v>2.0253694234879443E-3</v>
      </c>
      <c r="AF237" s="5">
        <v>0</v>
      </c>
      <c r="AG237" s="5">
        <v>0</v>
      </c>
      <c r="AH237" s="5">
        <v>64224.920203555695</v>
      </c>
      <c r="AI237" s="5">
        <v>4620.9008935806924</v>
      </c>
      <c r="AJ237" s="5">
        <v>121834.74811183038</v>
      </c>
      <c r="AK237" s="8">
        <v>388865.6664264818</v>
      </c>
      <c r="AL237" s="13"/>
      <c r="AM237" s="6">
        <v>2030</v>
      </c>
      <c r="AN237" s="41">
        <v>0</v>
      </c>
      <c r="AO237" s="41">
        <v>0</v>
      </c>
      <c r="AP237" s="41">
        <v>0.21918140946525558</v>
      </c>
      <c r="AQ237" s="41">
        <v>0.17614244129972612</v>
      </c>
      <c r="AR237" s="41">
        <v>0</v>
      </c>
      <c r="AS237" s="41">
        <v>3.5930053572676129E-9</v>
      </c>
      <c r="AT237" s="41">
        <v>0</v>
      </c>
      <c r="AU237" s="41">
        <v>0</v>
      </c>
      <c r="AV237" s="41">
        <v>9.6337380305333536E-2</v>
      </c>
      <c r="AW237" s="41">
        <v>2.310450446790346E-3</v>
      </c>
      <c r="AX237" s="41">
        <v>4.8733899244732151E-4</v>
      </c>
      <c r="AY237" s="39">
        <v>0.49445902410255821</v>
      </c>
    </row>
    <row r="238" spans="2:52" x14ac:dyDescent="0.25">
      <c r="B238" s="68"/>
      <c r="C238" s="68"/>
      <c r="D238" s="68"/>
      <c r="E238" s="68"/>
      <c r="F238" s="68"/>
      <c r="G238" s="68"/>
      <c r="H238" s="68"/>
      <c r="I238" s="68"/>
      <c r="J238" s="68"/>
      <c r="K238" s="68"/>
      <c r="L238" s="68"/>
      <c r="M238" s="68"/>
      <c r="N238" s="68"/>
      <c r="O238" s="68"/>
      <c r="P238" s="68"/>
      <c r="Q238" s="68"/>
      <c r="R238" s="68"/>
      <c r="S238" s="68"/>
      <c r="T238" s="68"/>
      <c r="U238" s="68"/>
      <c r="V238" s="68"/>
      <c r="W238" s="68"/>
      <c r="X238" s="68">
        <v>1</v>
      </c>
      <c r="Y238" s="58"/>
      <c r="Z238" s="58"/>
      <c r="AA238" s="58"/>
      <c r="AB238" s="58"/>
      <c r="AC238" s="58"/>
      <c r="AD238" s="58"/>
      <c r="AE238" s="58"/>
      <c r="AF238" s="58"/>
      <c r="AG238" s="58"/>
      <c r="AH238" s="58"/>
      <c r="AI238" s="58"/>
      <c r="AJ238" s="58"/>
      <c r="AK238" s="58"/>
      <c r="AL238" s="58"/>
      <c r="AM238" s="58"/>
      <c r="AN238" s="58"/>
      <c r="AO238" s="58"/>
      <c r="AP238" s="58"/>
      <c r="AQ238" s="58"/>
      <c r="AR238" s="58"/>
      <c r="AS238" s="58"/>
      <c r="AT238" s="58"/>
      <c r="AU238" s="58"/>
      <c r="AV238" s="58"/>
      <c r="AW238" s="58"/>
      <c r="AX238" s="58"/>
      <c r="AY238" s="58"/>
    </row>
    <row r="239" spans="2:52" x14ac:dyDescent="0.25">
      <c r="B239" s="68"/>
      <c r="C239" s="68"/>
      <c r="D239" s="68"/>
      <c r="E239" s="68"/>
      <c r="F239" s="68"/>
      <c r="G239" s="68"/>
      <c r="H239" s="68"/>
      <c r="I239" s="68"/>
      <c r="J239" s="68"/>
      <c r="K239" s="68"/>
      <c r="L239" s="68"/>
      <c r="M239" s="68"/>
      <c r="N239" s="68"/>
      <c r="O239" s="68"/>
      <c r="P239" s="68"/>
      <c r="Q239" s="68"/>
      <c r="R239" s="68"/>
      <c r="S239" s="68"/>
      <c r="T239" s="68"/>
      <c r="U239" s="68"/>
      <c r="V239" s="68"/>
      <c r="W239" s="68"/>
      <c r="X239" s="68">
        <v>2</v>
      </c>
      <c r="Y239" s="58"/>
      <c r="Z239" s="58"/>
      <c r="AA239" s="58"/>
      <c r="AB239" s="58"/>
      <c r="AC239" s="58"/>
      <c r="AD239" s="58"/>
      <c r="AE239" s="58"/>
      <c r="AF239" s="58"/>
      <c r="AG239" s="58"/>
      <c r="AH239" s="58"/>
      <c r="AI239" s="58"/>
      <c r="AJ239" s="58"/>
      <c r="AK239" s="58"/>
      <c r="AL239" s="58"/>
      <c r="AM239" s="58"/>
      <c r="AN239" s="58"/>
      <c r="AO239" s="58"/>
      <c r="AP239" s="58"/>
      <c r="AQ239" s="58"/>
      <c r="AR239" s="58"/>
      <c r="AS239" s="58"/>
      <c r="AT239" s="58"/>
      <c r="AU239" s="58"/>
      <c r="AV239" s="58"/>
      <c r="AW239" s="58"/>
      <c r="AX239" s="58"/>
      <c r="AY239" s="58"/>
    </row>
    <row r="240" spans="2:52" x14ac:dyDescent="0.25">
      <c r="B240" s="68"/>
      <c r="C240" s="68"/>
      <c r="D240" s="68"/>
      <c r="E240" s="68"/>
      <c r="F240" s="68"/>
      <c r="G240" s="68"/>
      <c r="H240" s="68"/>
      <c r="I240" s="68"/>
      <c r="J240" s="68"/>
      <c r="K240" s="68"/>
      <c r="L240" s="68"/>
      <c r="M240" s="68"/>
      <c r="N240" s="68"/>
      <c r="O240" s="68"/>
      <c r="P240" s="68"/>
      <c r="Q240" s="68"/>
      <c r="R240" s="68"/>
      <c r="S240" s="68"/>
      <c r="T240" s="68"/>
      <c r="U240" s="68"/>
      <c r="V240" s="68"/>
      <c r="W240" s="68"/>
      <c r="X240" s="68">
        <v>3</v>
      </c>
      <c r="Y240" s="58"/>
      <c r="Z240" s="58"/>
      <c r="AA240" s="58"/>
      <c r="AB240" s="58"/>
      <c r="AC240" s="58"/>
      <c r="AD240" s="58"/>
      <c r="AE240" s="58"/>
      <c r="AF240" s="58"/>
      <c r="AG240" s="58"/>
      <c r="AH240" s="58"/>
      <c r="AI240" s="58"/>
      <c r="AJ240" s="58"/>
      <c r="AK240" s="58"/>
      <c r="AL240" s="58"/>
      <c r="AM240" s="58"/>
      <c r="AN240" s="58"/>
      <c r="AO240" s="58"/>
      <c r="AP240" s="58"/>
      <c r="AQ240" s="58"/>
      <c r="AR240" s="58"/>
      <c r="AS240" s="58"/>
      <c r="AT240" s="58"/>
      <c r="AU240" s="58"/>
      <c r="AV240" s="58"/>
      <c r="AW240" s="58"/>
      <c r="AX240" s="58"/>
      <c r="AY240" s="58"/>
    </row>
    <row r="241" spans="2:51" x14ac:dyDescent="0.25">
      <c r="B241" s="68"/>
      <c r="C241" s="68"/>
      <c r="D241" s="68"/>
      <c r="E241" s="68"/>
      <c r="F241" s="68"/>
      <c r="G241" s="68"/>
      <c r="H241" s="68"/>
      <c r="I241" s="68"/>
      <c r="J241" s="68"/>
      <c r="K241" s="68"/>
      <c r="L241" s="68"/>
      <c r="M241" s="68"/>
      <c r="N241" s="68"/>
      <c r="O241" s="68"/>
      <c r="P241" s="68"/>
      <c r="Q241" s="68"/>
      <c r="R241" s="68"/>
      <c r="S241" s="68"/>
      <c r="T241" s="68"/>
      <c r="U241" s="68"/>
      <c r="V241" s="68"/>
      <c r="W241" s="68"/>
      <c r="X241" s="68">
        <v>4</v>
      </c>
      <c r="Y241" s="58"/>
      <c r="Z241" s="58"/>
      <c r="AA241" s="58"/>
      <c r="AB241" s="58"/>
      <c r="AC241" s="58"/>
      <c r="AD241" s="58"/>
      <c r="AE241" s="58"/>
      <c r="AF241" s="58"/>
      <c r="AG241" s="58"/>
      <c r="AH241" s="58"/>
      <c r="AI241" s="58"/>
      <c r="AJ241" s="58"/>
      <c r="AK241" s="58"/>
      <c r="AL241" s="58"/>
      <c r="AM241" s="58"/>
      <c r="AN241" s="58"/>
      <c r="AO241" s="58"/>
      <c r="AP241" s="58"/>
      <c r="AQ241" s="58"/>
      <c r="AR241" s="58"/>
      <c r="AS241" s="58"/>
      <c r="AT241" s="58"/>
      <c r="AU241" s="58"/>
      <c r="AV241" s="58"/>
      <c r="AW241" s="58"/>
      <c r="AX241" s="58"/>
      <c r="AY241" s="58"/>
    </row>
    <row r="242" spans="2:51" x14ac:dyDescent="0.25">
      <c r="B242" s="68"/>
      <c r="C242" s="68"/>
      <c r="D242" s="68"/>
      <c r="E242" s="68"/>
      <c r="F242" s="68"/>
      <c r="G242" s="68"/>
      <c r="H242" s="68"/>
      <c r="I242" s="68"/>
      <c r="J242" s="68"/>
      <c r="K242" s="68"/>
      <c r="L242" s="68"/>
      <c r="M242" s="68"/>
      <c r="N242" s="68"/>
      <c r="O242" s="68"/>
      <c r="P242" s="68"/>
      <c r="Q242" s="68"/>
      <c r="R242" s="68"/>
      <c r="S242" s="68"/>
      <c r="T242" s="68"/>
      <c r="U242" s="68"/>
      <c r="V242" s="68"/>
      <c r="W242" s="68"/>
      <c r="X242" s="68">
        <v>5</v>
      </c>
      <c r="Y242" s="58"/>
      <c r="Z242" s="58"/>
      <c r="AA242" s="58"/>
      <c r="AB242" s="58"/>
      <c r="AC242" s="58"/>
      <c r="AD242" s="58"/>
      <c r="AE242" s="58"/>
      <c r="AF242" s="58"/>
      <c r="AG242" s="58"/>
      <c r="AH242" s="58"/>
      <c r="AI242" s="58"/>
      <c r="AJ242" s="58"/>
      <c r="AK242" s="58"/>
      <c r="AL242" s="58"/>
      <c r="AM242" s="58"/>
      <c r="AN242" s="58"/>
      <c r="AO242" s="58"/>
      <c r="AP242" s="58"/>
      <c r="AQ242" s="58"/>
      <c r="AR242" s="58"/>
      <c r="AS242" s="58"/>
      <c r="AT242" s="58"/>
      <c r="AU242" s="58"/>
      <c r="AV242" s="58"/>
      <c r="AW242" s="58"/>
      <c r="AX242" s="58"/>
      <c r="AY242" s="58"/>
    </row>
    <row r="243" spans="2:51" x14ac:dyDescent="0.25">
      <c r="B243" s="68"/>
      <c r="C243" s="68"/>
      <c r="D243" s="68"/>
      <c r="E243" s="68"/>
      <c r="F243" s="68"/>
      <c r="G243" s="68"/>
      <c r="H243" s="68"/>
      <c r="I243" s="68"/>
      <c r="J243" s="68"/>
      <c r="K243" s="68"/>
      <c r="L243" s="68"/>
      <c r="M243" s="68"/>
      <c r="N243" s="68"/>
      <c r="O243" s="68"/>
      <c r="P243" s="68"/>
      <c r="Q243" s="68"/>
      <c r="R243" s="68"/>
      <c r="S243" s="68"/>
      <c r="T243" s="68"/>
      <c r="U243" s="68"/>
      <c r="V243" s="68"/>
      <c r="W243" s="68"/>
      <c r="X243" s="68">
        <v>6</v>
      </c>
      <c r="Y243" s="58"/>
      <c r="Z243" s="58"/>
      <c r="AA243" s="58"/>
      <c r="AB243" s="58"/>
      <c r="AC243" s="58"/>
      <c r="AD243" s="58"/>
      <c r="AE243" s="58"/>
      <c r="AF243" s="58"/>
      <c r="AG243" s="58"/>
      <c r="AH243" s="58"/>
      <c r="AI243" s="58"/>
      <c r="AJ243" s="58"/>
      <c r="AK243" s="58"/>
      <c r="AL243" s="58"/>
      <c r="AM243" s="58"/>
      <c r="AN243" s="58"/>
      <c r="AO243" s="58"/>
      <c r="AP243" s="58"/>
      <c r="AQ243" s="58"/>
      <c r="AR243" s="58"/>
      <c r="AS243" s="58"/>
      <c r="AT243" s="58"/>
      <c r="AU243" s="58"/>
      <c r="AV243" s="58"/>
      <c r="AW243" s="58"/>
      <c r="AX243" s="58"/>
      <c r="AY243" s="58"/>
    </row>
    <row r="244" spans="2:51" x14ac:dyDescent="0.25">
      <c r="B244" s="68"/>
      <c r="C244" s="68"/>
      <c r="D244" s="68"/>
      <c r="E244" s="68"/>
      <c r="F244" s="68"/>
      <c r="G244" s="68"/>
      <c r="H244" s="68"/>
      <c r="I244" s="68"/>
      <c r="J244" s="68"/>
      <c r="K244" s="68"/>
      <c r="L244" s="68"/>
      <c r="M244" s="68"/>
      <c r="N244" s="68"/>
      <c r="O244" s="68"/>
      <c r="P244" s="68"/>
      <c r="Q244" s="68"/>
      <c r="R244" s="68"/>
      <c r="S244" s="68"/>
      <c r="T244" s="68"/>
      <c r="U244" s="68"/>
      <c r="V244" s="68"/>
      <c r="W244" s="68"/>
      <c r="X244" s="68">
        <v>7</v>
      </c>
      <c r="Y244" s="58"/>
      <c r="Z244" s="58"/>
      <c r="AA244" s="58"/>
      <c r="AB244" s="58"/>
      <c r="AC244" s="58"/>
      <c r="AD244" s="58"/>
      <c r="AE244" s="58"/>
      <c r="AF244" s="58"/>
      <c r="AG244" s="58"/>
      <c r="AH244" s="58"/>
      <c r="AI244" s="58"/>
      <c r="AJ244" s="58"/>
      <c r="AK244" s="58"/>
      <c r="AL244" s="58"/>
      <c r="AM244" s="58"/>
      <c r="AN244" s="58"/>
      <c r="AO244" s="58"/>
      <c r="AP244" s="58"/>
      <c r="AQ244" s="58"/>
      <c r="AR244" s="58"/>
      <c r="AS244" s="58"/>
      <c r="AT244" s="58"/>
      <c r="AU244" s="58"/>
      <c r="AV244" s="58"/>
      <c r="AW244" s="58"/>
      <c r="AX244" s="58"/>
      <c r="AY244" s="58"/>
    </row>
    <row r="245" spans="2:51" x14ac:dyDescent="0.25">
      <c r="B245" s="68" t="s">
        <v>185</v>
      </c>
      <c r="C245" s="68"/>
      <c r="D245" s="68"/>
      <c r="E245" s="68"/>
      <c r="F245" s="68"/>
      <c r="G245" s="68"/>
      <c r="H245" s="68"/>
      <c r="I245" s="68"/>
      <c r="J245" s="68"/>
      <c r="K245" s="68"/>
      <c r="L245" s="68"/>
      <c r="M245" s="68"/>
      <c r="N245" s="68"/>
      <c r="O245" s="68"/>
      <c r="P245" s="68"/>
      <c r="Q245" s="68"/>
      <c r="R245" s="68"/>
      <c r="S245" s="68"/>
      <c r="T245" s="68"/>
      <c r="U245" s="68"/>
      <c r="V245" s="68"/>
      <c r="W245" s="68"/>
      <c r="X245" s="68">
        <v>8</v>
      </c>
      <c r="Y245" s="58"/>
      <c r="Z245" s="58"/>
      <c r="AA245" s="58"/>
      <c r="AB245" s="58"/>
      <c r="AC245" s="58"/>
      <c r="AD245" s="58"/>
      <c r="AE245" s="58"/>
      <c r="AF245" s="58"/>
      <c r="AG245" s="58"/>
      <c r="AH245" s="58"/>
      <c r="AI245" s="58"/>
      <c r="AJ245" s="58"/>
      <c r="AK245" s="58"/>
      <c r="AL245" s="58"/>
      <c r="AM245" s="58"/>
      <c r="AN245" s="58"/>
      <c r="AO245" s="58"/>
      <c r="AP245" s="58"/>
      <c r="AQ245" s="58"/>
      <c r="AR245" s="58"/>
      <c r="AS245" s="58"/>
      <c r="AT245" s="58"/>
      <c r="AU245" s="58"/>
      <c r="AV245" s="58"/>
      <c r="AW245" s="58"/>
      <c r="AX245" s="58"/>
      <c r="AY245" s="58"/>
    </row>
    <row r="246" spans="2:51" x14ac:dyDescent="0.25">
      <c r="B246" s="17" t="s">
        <v>262</v>
      </c>
      <c r="C246" s="85" t="s">
        <v>30</v>
      </c>
      <c r="D246" s="68"/>
      <c r="E246" s="68"/>
      <c r="F246" s="68"/>
      <c r="G246" s="68"/>
      <c r="H246" s="68"/>
      <c r="I246" s="68"/>
      <c r="J246" s="68"/>
      <c r="K246" s="68"/>
      <c r="L246" s="68"/>
      <c r="M246" s="68"/>
      <c r="N246" s="68"/>
      <c r="O246" s="68"/>
      <c r="P246" s="68"/>
      <c r="Q246" s="68"/>
      <c r="R246" s="68"/>
      <c r="S246" s="68"/>
      <c r="T246" s="68"/>
      <c r="U246" s="68"/>
      <c r="V246" s="68"/>
      <c r="W246" s="68"/>
      <c r="X246" s="68"/>
      <c r="Y246" s="58" t="s">
        <v>21</v>
      </c>
      <c r="Z246" s="58"/>
      <c r="AA246" s="58"/>
      <c r="AB246" s="58"/>
      <c r="AC246" s="58"/>
      <c r="AD246" s="58"/>
      <c r="AE246" s="58"/>
      <c r="AF246" s="58"/>
      <c r="AG246" s="58"/>
      <c r="AH246" s="58"/>
      <c r="AI246" s="58"/>
      <c r="AJ246" s="58"/>
      <c r="AK246" s="58"/>
      <c r="AL246" s="58"/>
      <c r="AM246" s="58" t="s">
        <v>147</v>
      </c>
      <c r="AN246" s="58"/>
      <c r="AO246" s="58"/>
      <c r="AP246" s="58"/>
      <c r="AQ246" s="58"/>
      <c r="AR246" s="58"/>
      <c r="AS246" s="58"/>
      <c r="AT246" s="58"/>
      <c r="AU246" s="58"/>
      <c r="AV246" s="58"/>
      <c r="AW246" s="58"/>
      <c r="AX246" s="58"/>
      <c r="AY246" s="58"/>
    </row>
    <row r="247" spans="2:51" ht="15.75" x14ac:dyDescent="0.25">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9"/>
      <c r="Z247" s="66" t="s">
        <v>2</v>
      </c>
      <c r="AA247" s="66" t="s">
        <v>3</v>
      </c>
      <c r="AB247" s="66" t="s">
        <v>4</v>
      </c>
      <c r="AC247" s="66" t="s">
        <v>5</v>
      </c>
      <c r="AD247" s="66" t="s">
        <v>6</v>
      </c>
      <c r="AE247" s="66" t="s">
        <v>7</v>
      </c>
      <c r="AF247" s="66" t="s">
        <v>8</v>
      </c>
      <c r="AG247" s="66" t="s">
        <v>9</v>
      </c>
      <c r="AH247" s="66" t="s">
        <v>18</v>
      </c>
      <c r="AI247" s="66" t="s">
        <v>19</v>
      </c>
      <c r="AJ247" s="66" t="s">
        <v>20</v>
      </c>
      <c r="AK247" s="66" t="s">
        <v>0</v>
      </c>
      <c r="AL247" s="58"/>
      <c r="AM247" s="65"/>
      <c r="AN247" s="66" t="s">
        <v>2</v>
      </c>
      <c r="AO247" s="66" t="s">
        <v>3</v>
      </c>
      <c r="AP247" s="66" t="s">
        <v>4</v>
      </c>
      <c r="AQ247" s="66" t="s">
        <v>5</v>
      </c>
      <c r="AR247" s="66" t="s">
        <v>6</v>
      </c>
      <c r="AS247" s="66" t="s">
        <v>7</v>
      </c>
      <c r="AT247" s="66" t="s">
        <v>8</v>
      </c>
      <c r="AU247" s="66" t="s">
        <v>9</v>
      </c>
      <c r="AV247" s="66" t="s">
        <v>18</v>
      </c>
      <c r="AW247" s="66" t="s">
        <v>19</v>
      </c>
      <c r="AX247" s="66" t="s">
        <v>20</v>
      </c>
      <c r="AY247" s="67" t="s">
        <v>0</v>
      </c>
    </row>
    <row r="248" spans="2:51" x14ac:dyDescent="0.25">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3">
        <v>2019</v>
      </c>
      <c r="Z248" s="4">
        <v>135287.42920495343</v>
      </c>
      <c r="AA248" s="4">
        <v>0</v>
      </c>
      <c r="AB248" s="4">
        <v>1107212.1825584297</v>
      </c>
      <c r="AC248" s="4">
        <v>2691546.2479129662</v>
      </c>
      <c r="AD248" s="4">
        <v>52733.680467991493</v>
      </c>
      <c r="AE248" s="4">
        <v>103815.71200546499</v>
      </c>
      <c r="AF248" s="4">
        <v>0</v>
      </c>
      <c r="AG248" s="4">
        <v>0</v>
      </c>
      <c r="AH248" s="4">
        <v>87914.769235929736</v>
      </c>
      <c r="AI248" s="4">
        <v>669.21964235431847</v>
      </c>
      <c r="AJ248" s="4">
        <v>2424.6343377123876</v>
      </c>
      <c r="AK248" s="7">
        <v>4181603.8753658021</v>
      </c>
      <c r="AL248" s="60"/>
      <c r="AM248" s="3">
        <v>2019</v>
      </c>
      <c r="AN248" s="40">
        <v>0.2448702468609657</v>
      </c>
      <c r="AO248" s="40">
        <v>0</v>
      </c>
      <c r="AP248" s="40">
        <v>1.5833134210585544</v>
      </c>
      <c r="AQ248" s="40">
        <v>10.556244384314654</v>
      </c>
      <c r="AR248" s="40">
        <v>0.11010792481716623</v>
      </c>
      <c r="AS248" s="40">
        <v>0.18416907309769487</v>
      </c>
      <c r="AT248" s="40">
        <v>0</v>
      </c>
      <c r="AU248" s="40">
        <v>0</v>
      </c>
      <c r="AV248" s="40">
        <v>0.13187215385389461</v>
      </c>
      <c r="AW248" s="40">
        <v>3.3460982117715924E-4</v>
      </c>
      <c r="AX248" s="40">
        <v>9.6985373508495509E-6</v>
      </c>
      <c r="AY248" s="38">
        <v>12.810921512361459</v>
      </c>
    </row>
    <row r="249" spans="2:51" x14ac:dyDescent="0.25">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1">
        <v>2020</v>
      </c>
      <c r="Z249" s="4">
        <v>107969.18784209501</v>
      </c>
      <c r="AA249" s="4">
        <v>0</v>
      </c>
      <c r="AB249" s="4">
        <v>1187113.0436879066</v>
      </c>
      <c r="AC249" s="4">
        <v>2644588.532656719</v>
      </c>
      <c r="AD249" s="4">
        <v>64126.112134194722</v>
      </c>
      <c r="AE249" s="4">
        <v>110142.64388789242</v>
      </c>
      <c r="AF249" s="4">
        <v>0</v>
      </c>
      <c r="AG249" s="4">
        <v>0</v>
      </c>
      <c r="AH249" s="4">
        <v>86829.939076609153</v>
      </c>
      <c r="AI249" s="4">
        <v>1070.0584004526781</v>
      </c>
      <c r="AJ249" s="4">
        <v>2959.1765354059366</v>
      </c>
      <c r="AK249" s="7">
        <v>4204798.6942212759</v>
      </c>
      <c r="AL249" s="60"/>
      <c r="AM249" s="1">
        <v>2020</v>
      </c>
      <c r="AN249" s="40">
        <v>0.19542422999419198</v>
      </c>
      <c r="AO249" s="40">
        <v>0</v>
      </c>
      <c r="AP249" s="40">
        <v>1.6975716524737066</v>
      </c>
      <c r="AQ249" s="40">
        <v>10.372076225079651</v>
      </c>
      <c r="AR249" s="40">
        <v>0.13389532213619859</v>
      </c>
      <c r="AS249" s="40">
        <v>0.19539305025712114</v>
      </c>
      <c r="AT249" s="40">
        <v>0</v>
      </c>
      <c r="AU249" s="40">
        <v>0</v>
      </c>
      <c r="AV249" s="40">
        <v>0.13024490861491372</v>
      </c>
      <c r="AW249" s="40">
        <v>5.35029200226339E-4</v>
      </c>
      <c r="AX249" s="40">
        <v>1.1836706141623747E-5</v>
      </c>
      <c r="AY249" s="38">
        <v>12.72515225446215</v>
      </c>
    </row>
    <row r="250" spans="2:51" x14ac:dyDescent="0.25">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3">
        <v>2021</v>
      </c>
      <c r="Z250" s="4">
        <v>83544.046967227041</v>
      </c>
      <c r="AA250" s="4">
        <v>0</v>
      </c>
      <c r="AB250" s="4">
        <v>1263188.0598579536</v>
      </c>
      <c r="AC250" s="4">
        <v>2592106.1695379764</v>
      </c>
      <c r="AD250" s="4">
        <v>74838.842762016007</v>
      </c>
      <c r="AE250" s="4">
        <v>115753.75835249078</v>
      </c>
      <c r="AF250" s="4">
        <v>0</v>
      </c>
      <c r="AG250" s="4">
        <v>0</v>
      </c>
      <c r="AH250" s="4">
        <v>100002.49944429801</v>
      </c>
      <c r="AI250" s="4">
        <v>9477.6586886069617</v>
      </c>
      <c r="AJ250" s="4">
        <v>6360.2739659290955</v>
      </c>
      <c r="AK250" s="7">
        <v>4245271.3095764974</v>
      </c>
      <c r="AL250" s="60"/>
      <c r="AM250" s="3">
        <v>2021</v>
      </c>
      <c r="AN250" s="40">
        <v>0.15121472501068095</v>
      </c>
      <c r="AO250" s="40">
        <v>0</v>
      </c>
      <c r="AP250" s="40">
        <v>1.8063589255968735</v>
      </c>
      <c r="AQ250" s="40">
        <v>10.166240396927945</v>
      </c>
      <c r="AR250" s="40">
        <v>0.15626350368708941</v>
      </c>
      <c r="AS250" s="40">
        <v>0.20534716731731864</v>
      </c>
      <c r="AT250" s="40">
        <v>0</v>
      </c>
      <c r="AU250" s="40">
        <v>0</v>
      </c>
      <c r="AV250" s="40">
        <v>0.15000374916644701</v>
      </c>
      <c r="AW250" s="40">
        <v>4.7388293443034815E-3</v>
      </c>
      <c r="AX250" s="40">
        <v>2.5441095863716382E-5</v>
      </c>
      <c r="AY250" s="38">
        <v>12.640192738146522</v>
      </c>
    </row>
    <row r="251" spans="2:51" x14ac:dyDescent="0.25">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1">
        <v>2022</v>
      </c>
      <c r="Z251" s="4">
        <v>62261.501565986677</v>
      </c>
      <c r="AA251" s="4">
        <v>0</v>
      </c>
      <c r="AB251" s="4">
        <v>1327755.0787996503</v>
      </c>
      <c r="AC251" s="4">
        <v>2522092.6844940782</v>
      </c>
      <c r="AD251" s="4">
        <v>84941.436107530579</v>
      </c>
      <c r="AE251" s="4">
        <v>120799.81661269597</v>
      </c>
      <c r="AF251" s="4">
        <v>0</v>
      </c>
      <c r="AG251" s="4">
        <v>0</v>
      </c>
      <c r="AH251" s="4">
        <v>127699.59101606665</v>
      </c>
      <c r="AI251" s="4">
        <v>25996.443895327331</v>
      </c>
      <c r="AJ251" s="4">
        <v>12639.924040879521</v>
      </c>
      <c r="AK251" s="7">
        <v>4284186.4765322143</v>
      </c>
      <c r="AL251" s="60"/>
      <c r="AM251" s="1">
        <v>2022</v>
      </c>
      <c r="AN251" s="40">
        <v>0.11269331783443588</v>
      </c>
      <c r="AO251" s="40">
        <v>0</v>
      </c>
      <c r="AP251" s="40">
        <v>1.8986897626835</v>
      </c>
      <c r="AQ251" s="40">
        <v>9.8916475085857751</v>
      </c>
      <c r="AR251" s="40">
        <v>0.17735771859252383</v>
      </c>
      <c r="AS251" s="40">
        <v>0.21429887467092262</v>
      </c>
      <c r="AT251" s="40">
        <v>0</v>
      </c>
      <c r="AU251" s="40">
        <v>0</v>
      </c>
      <c r="AV251" s="40">
        <v>0.19154938652409997</v>
      </c>
      <c r="AW251" s="40">
        <v>1.2998221947663665E-2</v>
      </c>
      <c r="AX251" s="40">
        <v>5.0559696163518083E-5</v>
      </c>
      <c r="AY251" s="38">
        <v>12.499285350535082</v>
      </c>
    </row>
    <row r="252" spans="2:51" x14ac:dyDescent="0.25">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3">
        <v>2023</v>
      </c>
      <c r="Z252" s="4">
        <v>44309.327308423715</v>
      </c>
      <c r="AA252" s="4">
        <v>0</v>
      </c>
      <c r="AB252" s="4">
        <v>1380395.9750518568</v>
      </c>
      <c r="AC252" s="4">
        <v>2434954.3039968461</v>
      </c>
      <c r="AD252" s="4">
        <v>94311.988025013765</v>
      </c>
      <c r="AE252" s="4">
        <v>125270.72374168105</v>
      </c>
      <c r="AF252" s="4">
        <v>0</v>
      </c>
      <c r="AG252" s="4">
        <v>0</v>
      </c>
      <c r="AH252" s="4">
        <v>170147.93828122132</v>
      </c>
      <c r="AI252" s="4">
        <v>50777.935115287262</v>
      </c>
      <c r="AJ252" s="4">
        <v>21837.198260728717</v>
      </c>
      <c r="AK252" s="7">
        <v>4322005.3897810578</v>
      </c>
      <c r="AL252" s="60"/>
      <c r="AM252" s="3">
        <v>2023</v>
      </c>
      <c r="AN252" s="40">
        <v>8.0199882428246924E-2</v>
      </c>
      <c r="AO252" s="40">
        <v>0</v>
      </c>
      <c r="AP252" s="40">
        <v>1.9739662443241552</v>
      </c>
      <c r="AQ252" s="40">
        <v>9.5498907802756303</v>
      </c>
      <c r="AR252" s="40">
        <v>0.19692343099622875</v>
      </c>
      <c r="AS252" s="40">
        <v>0.2222302639177422</v>
      </c>
      <c r="AT252" s="40">
        <v>0</v>
      </c>
      <c r="AU252" s="40">
        <v>0</v>
      </c>
      <c r="AV252" s="40">
        <v>0.25522190742183198</v>
      </c>
      <c r="AW252" s="40">
        <v>2.5388967557643631E-2</v>
      </c>
      <c r="AX252" s="40">
        <v>8.7348793042914871E-5</v>
      </c>
      <c r="AY252" s="38">
        <v>12.303908825714524</v>
      </c>
    </row>
    <row r="253" spans="2:51" x14ac:dyDescent="0.25">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3">
        <v>2024</v>
      </c>
      <c r="Z253" s="4">
        <v>29776.47710800913</v>
      </c>
      <c r="AA253" s="4">
        <v>0</v>
      </c>
      <c r="AB253" s="4">
        <v>1420516.2758392999</v>
      </c>
      <c r="AC253" s="4">
        <v>2330778.7037598365</v>
      </c>
      <c r="AD253" s="4">
        <v>102853.2760766983</v>
      </c>
      <c r="AE253" s="4">
        <v>129174.20204384605</v>
      </c>
      <c r="AF253" s="4">
        <v>0</v>
      </c>
      <c r="AG253" s="4">
        <v>0</v>
      </c>
      <c r="AH253" s="4">
        <v>227572.88620625847</v>
      </c>
      <c r="AI253" s="4">
        <v>83976.242532955759</v>
      </c>
      <c r="AJ253" s="4">
        <v>33991.215261263409</v>
      </c>
      <c r="AK253" s="7">
        <v>4358639.2788281674</v>
      </c>
      <c r="AL253" s="60"/>
      <c r="AM253" s="3">
        <v>2024</v>
      </c>
      <c r="AN253" s="40">
        <v>5.3895423565496529E-2</v>
      </c>
      <c r="AO253" s="40">
        <v>0</v>
      </c>
      <c r="AP253" s="40">
        <v>2.0313382744501989</v>
      </c>
      <c r="AQ253" s="40">
        <v>9.1413140761460774</v>
      </c>
      <c r="AR253" s="40">
        <v>0.21475764044814605</v>
      </c>
      <c r="AS253" s="40">
        <v>0.22915503442578289</v>
      </c>
      <c r="AT253" s="40">
        <v>0</v>
      </c>
      <c r="AU253" s="40">
        <v>0</v>
      </c>
      <c r="AV253" s="40">
        <v>0.34135932930938767</v>
      </c>
      <c r="AW253" s="40">
        <v>4.1988121266477885E-2</v>
      </c>
      <c r="AX253" s="40">
        <v>1.3596486104505365E-4</v>
      </c>
      <c r="AY253" s="38">
        <v>12.053943864472613</v>
      </c>
    </row>
    <row r="254" spans="2:51" x14ac:dyDescent="0.25">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3">
        <v>2025</v>
      </c>
      <c r="Z254" s="4">
        <v>18608.725874531418</v>
      </c>
      <c r="AA254" s="4">
        <v>0</v>
      </c>
      <c r="AB254" s="4">
        <v>1447950.3838258525</v>
      </c>
      <c r="AC254" s="4">
        <v>2210040.649769959</v>
      </c>
      <c r="AD254" s="4">
        <v>110529.94592228105</v>
      </c>
      <c r="AE254" s="4">
        <v>132542.23366703023</v>
      </c>
      <c r="AF254" s="4">
        <v>0</v>
      </c>
      <c r="AG254" s="4">
        <v>0</v>
      </c>
      <c r="AH254" s="4">
        <v>300198.27629345929</v>
      </c>
      <c r="AI254" s="4">
        <v>125748.6239786857</v>
      </c>
      <c r="AJ254" s="4">
        <v>49142.104079159602</v>
      </c>
      <c r="AK254" s="7">
        <v>4394760.9434109591</v>
      </c>
      <c r="AL254" s="60"/>
      <c r="AM254" s="3">
        <v>2025</v>
      </c>
      <c r="AN254" s="40">
        <v>3.3681793832901867E-2</v>
      </c>
      <c r="AO254" s="40">
        <v>0</v>
      </c>
      <c r="AP254" s="40">
        <v>2.0705690488709689</v>
      </c>
      <c r="AQ254" s="40">
        <v>8.6677794283977789</v>
      </c>
      <c r="AR254" s="40">
        <v>0.23078652708572284</v>
      </c>
      <c r="AS254" s="40">
        <v>0.23512992252531162</v>
      </c>
      <c r="AT254" s="40">
        <v>0</v>
      </c>
      <c r="AU254" s="40">
        <v>0</v>
      </c>
      <c r="AV254" s="40">
        <v>0.45029741444018895</v>
      </c>
      <c r="AW254" s="40">
        <v>6.287431198934286E-2</v>
      </c>
      <c r="AX254" s="40">
        <v>1.9656841631663841E-4</v>
      </c>
      <c r="AY254" s="38">
        <v>11.751315015558534</v>
      </c>
    </row>
    <row r="255" spans="2:51" x14ac:dyDescent="0.25">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1">
        <v>2026</v>
      </c>
      <c r="Z255" s="4">
        <v>10629.934679432896</v>
      </c>
      <c r="AA255" s="4">
        <v>0</v>
      </c>
      <c r="AB255" s="4">
        <v>1459267.1869765064</v>
      </c>
      <c r="AC255" s="4">
        <v>2076078.1584654993</v>
      </c>
      <c r="AD255" s="4">
        <v>115846.21955897623</v>
      </c>
      <c r="AE255" s="4">
        <v>133944.78601305449</v>
      </c>
      <c r="AF255" s="4">
        <v>0</v>
      </c>
      <c r="AG255" s="4">
        <v>0</v>
      </c>
      <c r="AH255" s="4">
        <v>387529.28173118399</v>
      </c>
      <c r="AI255" s="4">
        <v>178948.87577115063</v>
      </c>
      <c r="AJ255" s="4">
        <v>67548.818820413348</v>
      </c>
      <c r="AK255" s="7">
        <v>4429793.2620162172</v>
      </c>
      <c r="AL255" s="60"/>
      <c r="AM255" s="1">
        <v>2026</v>
      </c>
      <c r="AN255" s="40">
        <v>1.9240181769773542E-2</v>
      </c>
      <c r="AO255" s="40">
        <v>0</v>
      </c>
      <c r="AP255" s="40">
        <v>2.0867520773764041</v>
      </c>
      <c r="AQ255" s="40">
        <v>8.1423785375016884</v>
      </c>
      <c r="AR255" s="40">
        <v>0.24188690643914237</v>
      </c>
      <c r="AS255" s="40">
        <v>0.23761805038715866</v>
      </c>
      <c r="AT255" s="40">
        <v>0</v>
      </c>
      <c r="AU255" s="40">
        <v>0</v>
      </c>
      <c r="AV255" s="40">
        <v>0.58129392259677604</v>
      </c>
      <c r="AW255" s="40">
        <v>8.9474437885575311E-2</v>
      </c>
      <c r="AX255" s="40">
        <v>2.7019527528165341E-4</v>
      </c>
      <c r="AY255" s="38">
        <v>11.398914309231799</v>
      </c>
    </row>
    <row r="256" spans="2:51" x14ac:dyDescent="0.25">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3">
        <v>2027</v>
      </c>
      <c r="Z256" s="4">
        <v>5564.6345693537114</v>
      </c>
      <c r="AA256" s="4">
        <v>0</v>
      </c>
      <c r="AB256" s="4">
        <v>1454162.9715820916</v>
      </c>
      <c r="AC256" s="4">
        <v>1929247.5598572395</v>
      </c>
      <c r="AD256" s="4">
        <v>118887.06431987934</v>
      </c>
      <c r="AE256" s="4">
        <v>133468.33734170377</v>
      </c>
      <c r="AF256" s="4">
        <v>0</v>
      </c>
      <c r="AG256" s="4">
        <v>0</v>
      </c>
      <c r="AH256" s="4">
        <v>489549.42128746898</v>
      </c>
      <c r="AI256" s="4">
        <v>243650.18192055219</v>
      </c>
      <c r="AJ256" s="4">
        <v>89205.190841828648</v>
      </c>
      <c r="AK256" s="7">
        <v>4463735.3617201177</v>
      </c>
      <c r="AL256" s="60"/>
      <c r="AM256" s="3">
        <v>2027</v>
      </c>
      <c r="AN256" s="40">
        <v>1.0071988570530217E-2</v>
      </c>
      <c r="AO256" s="40">
        <v>0</v>
      </c>
      <c r="AP256" s="40">
        <v>2.0794530493623911</v>
      </c>
      <c r="AQ256" s="40">
        <v>7.5665089297600936</v>
      </c>
      <c r="AR256" s="40">
        <v>0.24823619029990807</v>
      </c>
      <c r="AS256" s="40">
        <v>0.23677283044418249</v>
      </c>
      <c r="AT256" s="40">
        <v>0</v>
      </c>
      <c r="AU256" s="40">
        <v>0</v>
      </c>
      <c r="AV256" s="40">
        <v>0.73432413193120349</v>
      </c>
      <c r="AW256" s="40">
        <v>0.12182509096027609</v>
      </c>
      <c r="AX256" s="40">
        <v>3.5682076336731461E-4</v>
      </c>
      <c r="AY256" s="38">
        <v>10.997549032091952</v>
      </c>
    </row>
    <row r="257" spans="2:52" x14ac:dyDescent="0.25">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1">
        <v>2028</v>
      </c>
      <c r="Z257" s="4">
        <v>3111.9078691859468</v>
      </c>
      <c r="AA257" s="4">
        <v>0</v>
      </c>
      <c r="AB257" s="4">
        <v>1432159.9960556282</v>
      </c>
      <c r="AC257" s="4">
        <v>1770282.8634735898</v>
      </c>
      <c r="AD257" s="4">
        <v>119781.81385970139</v>
      </c>
      <c r="AE257" s="4">
        <v>131206.41298201305</v>
      </c>
      <c r="AF257" s="4">
        <v>0</v>
      </c>
      <c r="AG257" s="4">
        <v>0</v>
      </c>
      <c r="AH257" s="4">
        <v>606227.88118677598</v>
      </c>
      <c r="AI257" s="4">
        <v>319916.57081682695</v>
      </c>
      <c r="AJ257" s="4">
        <v>114102.74495694069</v>
      </c>
      <c r="AK257" s="7">
        <v>4496790.1912006615</v>
      </c>
      <c r="AL257" s="60"/>
      <c r="AM257" s="1">
        <v>2028</v>
      </c>
      <c r="AN257" s="40">
        <v>5.6325532432265632E-3</v>
      </c>
      <c r="AO257" s="40">
        <v>0</v>
      </c>
      <c r="AP257" s="40">
        <v>2.0479887943595485</v>
      </c>
      <c r="AQ257" s="40">
        <v>6.9430493905434192</v>
      </c>
      <c r="AR257" s="40">
        <v>0.25010442733905647</v>
      </c>
      <c r="AS257" s="40">
        <v>0.23276017663009116</v>
      </c>
      <c r="AT257" s="40">
        <v>0</v>
      </c>
      <c r="AU257" s="40">
        <v>0</v>
      </c>
      <c r="AV257" s="40">
        <v>0.90934182178016398</v>
      </c>
      <c r="AW257" s="40">
        <v>0.15995828540841348</v>
      </c>
      <c r="AX257" s="40">
        <v>4.5641097982776274E-4</v>
      </c>
      <c r="AY257" s="38">
        <v>10.549291860283747</v>
      </c>
    </row>
    <row r="258" spans="2:52" x14ac:dyDescent="0.25">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3">
        <v>2029</v>
      </c>
      <c r="Z258" s="4">
        <v>3004.2236732482361</v>
      </c>
      <c r="AA258" s="4">
        <v>0</v>
      </c>
      <c r="AB258" s="4">
        <v>1392538.8940172289</v>
      </c>
      <c r="AC258" s="4">
        <v>1600748.2822223823</v>
      </c>
      <c r="AD258" s="4">
        <v>118614.54346735799</v>
      </c>
      <c r="AE258" s="4">
        <v>127235.43614966194</v>
      </c>
      <c r="AF258" s="4">
        <v>0</v>
      </c>
      <c r="AG258" s="4">
        <v>0</v>
      </c>
      <c r="AH258" s="4">
        <v>737469.07547297201</v>
      </c>
      <c r="AI258" s="4">
        <v>407785.59079201374</v>
      </c>
      <c r="AJ258" s="4">
        <v>142225.18860173633</v>
      </c>
      <c r="AK258" s="7">
        <v>4529621.2343966002</v>
      </c>
      <c r="AL258" s="60"/>
      <c r="AM258" s="3">
        <v>2029</v>
      </c>
      <c r="AN258" s="40">
        <v>5.4376448485793068E-3</v>
      </c>
      <c r="AO258" s="40">
        <v>0</v>
      </c>
      <c r="AP258" s="40">
        <v>1.9913306184446373</v>
      </c>
      <c r="AQ258" s="40">
        <v>6.2781347628761832</v>
      </c>
      <c r="AR258" s="40">
        <v>0.24766716675984346</v>
      </c>
      <c r="AS258" s="40">
        <v>0.2257156637295003</v>
      </c>
      <c r="AT258" s="40">
        <v>0</v>
      </c>
      <c r="AU258" s="40">
        <v>0</v>
      </c>
      <c r="AV258" s="40">
        <v>1.1062036132094581</v>
      </c>
      <c r="AW258" s="40">
        <v>0.20389279539600688</v>
      </c>
      <c r="AX258" s="40">
        <v>5.6890075440694534E-4</v>
      </c>
      <c r="AY258" s="38">
        <v>10.058951166018616</v>
      </c>
    </row>
    <row r="259" spans="2:52" x14ac:dyDescent="0.25">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
        <v>2030</v>
      </c>
      <c r="Z259" s="5">
        <v>4981.8967981551823</v>
      </c>
      <c r="AA259" s="5">
        <v>0</v>
      </c>
      <c r="AB259" s="5">
        <v>1334500.0550829435</v>
      </c>
      <c r="AC259" s="5">
        <v>1423122.0792221951</v>
      </c>
      <c r="AD259" s="5">
        <v>115386.80184118605</v>
      </c>
      <c r="AE259" s="5">
        <v>121597.88280457738</v>
      </c>
      <c r="AF259" s="5">
        <v>0</v>
      </c>
      <c r="AG259" s="5">
        <v>0</v>
      </c>
      <c r="AH259" s="5">
        <v>883001.30623857526</v>
      </c>
      <c r="AI259" s="5">
        <v>507239.02602013084</v>
      </c>
      <c r="AJ259" s="5">
        <v>173533.47191897605</v>
      </c>
      <c r="AK259" s="8">
        <v>4563362.5199267389</v>
      </c>
      <c r="AL259" s="13"/>
      <c r="AM259" s="6">
        <v>2030</v>
      </c>
      <c r="AN259" s="41">
        <v>9.0172332046608798E-3</v>
      </c>
      <c r="AO259" s="41">
        <v>0</v>
      </c>
      <c r="AP259" s="41">
        <v>1.9083350787686093</v>
      </c>
      <c r="AQ259" s="41">
        <v>5.581484794709449</v>
      </c>
      <c r="AR259" s="41">
        <v>0.24092764224439647</v>
      </c>
      <c r="AS259" s="41">
        <v>0.21571464409532029</v>
      </c>
      <c r="AT259" s="41">
        <v>0</v>
      </c>
      <c r="AU259" s="41">
        <v>0</v>
      </c>
      <c r="AV259" s="41">
        <v>1.3245019593578629</v>
      </c>
      <c r="AW259" s="41">
        <v>0.25361951301006541</v>
      </c>
      <c r="AX259" s="41">
        <v>6.9413388767590423E-4</v>
      </c>
      <c r="AY259" s="39">
        <v>9.534294999278039</v>
      </c>
    </row>
    <row r="260" spans="2:52" x14ac:dyDescent="0.25">
      <c r="B260" s="68"/>
      <c r="C260" s="68"/>
      <c r="D260" s="68"/>
      <c r="E260" s="68"/>
      <c r="F260" s="68"/>
      <c r="G260" s="68"/>
      <c r="H260" s="68"/>
      <c r="I260" s="68"/>
      <c r="J260" s="68"/>
      <c r="K260" s="68"/>
      <c r="L260" s="68"/>
      <c r="M260" s="68"/>
      <c r="N260" s="68"/>
      <c r="O260" s="68"/>
      <c r="P260" s="68"/>
      <c r="Q260" s="68"/>
      <c r="R260" s="68"/>
      <c r="S260" s="68"/>
      <c r="T260" s="68"/>
      <c r="U260" s="68"/>
      <c r="V260" s="68"/>
      <c r="W260" s="68"/>
      <c r="X260" s="68">
        <v>1</v>
      </c>
      <c r="Y260" s="58"/>
      <c r="Z260" s="58"/>
      <c r="AA260" s="58"/>
      <c r="AB260" s="10"/>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row>
    <row r="261" spans="2:52" x14ac:dyDescent="0.25">
      <c r="B261" s="68"/>
      <c r="C261" s="68"/>
      <c r="D261" s="68"/>
      <c r="E261" s="68"/>
      <c r="F261" s="68"/>
      <c r="G261" s="68"/>
      <c r="H261" s="68"/>
      <c r="I261" s="68"/>
      <c r="J261" s="68"/>
      <c r="K261" s="68"/>
      <c r="L261" s="68"/>
      <c r="M261" s="68"/>
      <c r="N261" s="68"/>
      <c r="O261" s="68"/>
      <c r="P261" s="68"/>
      <c r="Q261" s="68"/>
      <c r="R261" s="68"/>
      <c r="S261" s="68"/>
      <c r="T261" s="68"/>
      <c r="U261" s="68"/>
      <c r="V261" s="68"/>
      <c r="W261" s="68"/>
      <c r="X261" s="68">
        <v>2</v>
      </c>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row>
    <row r="262" spans="2:52" x14ac:dyDescent="0.25">
      <c r="B262" s="68"/>
      <c r="C262" s="68"/>
      <c r="D262" s="68"/>
      <c r="E262" s="68"/>
      <c r="F262" s="68"/>
      <c r="G262" s="68"/>
      <c r="H262" s="68"/>
      <c r="I262" s="68"/>
      <c r="J262" s="68"/>
      <c r="K262" s="68"/>
      <c r="L262" s="68"/>
      <c r="M262" s="68"/>
      <c r="N262" s="68"/>
      <c r="O262" s="68"/>
      <c r="P262" s="68"/>
      <c r="Q262" s="68"/>
      <c r="R262" s="68"/>
      <c r="S262" s="68"/>
      <c r="T262" s="68"/>
      <c r="U262" s="68"/>
      <c r="V262" s="68"/>
      <c r="W262" s="68"/>
      <c r="X262" s="68">
        <v>3</v>
      </c>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13"/>
    </row>
    <row r="263" spans="2:52" x14ac:dyDescent="0.25">
      <c r="B263" s="68"/>
      <c r="C263" s="68"/>
      <c r="D263" s="68"/>
      <c r="E263" s="68"/>
      <c r="F263" s="68"/>
      <c r="G263" s="68"/>
      <c r="H263" s="68"/>
      <c r="I263" s="68"/>
      <c r="J263" s="68"/>
      <c r="K263" s="68"/>
      <c r="L263" s="68"/>
      <c r="M263" s="68"/>
      <c r="N263" s="68"/>
      <c r="O263" s="68"/>
      <c r="P263" s="68"/>
      <c r="Q263" s="68"/>
      <c r="R263" s="68"/>
      <c r="S263" s="68"/>
      <c r="T263" s="68"/>
      <c r="U263" s="68"/>
      <c r="V263" s="68"/>
      <c r="W263" s="68"/>
      <c r="X263" s="68">
        <v>4</v>
      </c>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row>
    <row r="264" spans="2:52" x14ac:dyDescent="0.25">
      <c r="B264" s="68"/>
      <c r="C264" s="68"/>
      <c r="D264" s="68"/>
      <c r="E264" s="68"/>
      <c r="F264" s="68"/>
      <c r="G264" s="68"/>
      <c r="H264" s="68"/>
      <c r="I264" s="68"/>
      <c r="J264" s="68"/>
      <c r="K264" s="68"/>
      <c r="L264" s="68"/>
      <c r="M264" s="68"/>
      <c r="N264" s="68"/>
      <c r="O264" s="68"/>
      <c r="P264" s="68"/>
      <c r="Q264" s="68"/>
      <c r="R264" s="68"/>
      <c r="S264" s="68"/>
      <c r="T264" s="68"/>
      <c r="U264" s="68"/>
      <c r="V264" s="68"/>
      <c r="W264" s="68"/>
      <c r="X264" s="68">
        <v>5</v>
      </c>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row>
    <row r="265" spans="2:52" x14ac:dyDescent="0.25">
      <c r="B265" s="68"/>
      <c r="C265" s="68"/>
      <c r="D265" s="68"/>
      <c r="E265" s="68"/>
      <c r="F265" s="68"/>
      <c r="G265" s="68"/>
      <c r="H265" s="68"/>
      <c r="I265" s="68"/>
      <c r="J265" s="68"/>
      <c r="K265" s="68"/>
      <c r="L265" s="68"/>
      <c r="M265" s="68"/>
      <c r="N265" s="68"/>
      <c r="O265" s="68"/>
      <c r="P265" s="68"/>
      <c r="Q265" s="68"/>
      <c r="R265" s="68"/>
      <c r="S265" s="68"/>
      <c r="T265" s="68"/>
      <c r="U265" s="68"/>
      <c r="V265" s="68"/>
      <c r="W265" s="68"/>
      <c r="X265" s="68">
        <v>6</v>
      </c>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row>
    <row r="266" spans="2:52" x14ac:dyDescent="0.25">
      <c r="B266" s="68"/>
      <c r="C266" s="68"/>
      <c r="D266" s="68"/>
      <c r="E266" s="68"/>
      <c r="F266" s="68"/>
      <c r="G266" s="68"/>
      <c r="H266" s="68"/>
      <c r="I266" s="68"/>
      <c r="J266" s="68"/>
      <c r="K266" s="68"/>
      <c r="L266" s="68"/>
      <c r="M266" s="68"/>
      <c r="N266" s="68"/>
      <c r="O266" s="68"/>
      <c r="P266" s="68"/>
      <c r="Q266" s="68"/>
      <c r="R266" s="68"/>
      <c r="S266" s="68"/>
      <c r="T266" s="68"/>
      <c r="U266" s="68"/>
      <c r="V266" s="68"/>
      <c r="W266" s="68"/>
      <c r="X266" s="68">
        <v>7</v>
      </c>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row>
    <row r="267" spans="2:52" x14ac:dyDescent="0.25">
      <c r="B267" s="68" t="s">
        <v>186</v>
      </c>
      <c r="C267" s="68"/>
      <c r="D267" s="68"/>
      <c r="E267" s="68"/>
      <c r="F267" s="68"/>
      <c r="G267" s="68"/>
      <c r="H267" s="68"/>
      <c r="I267" s="68"/>
      <c r="J267" s="68"/>
      <c r="K267" s="68"/>
      <c r="L267" s="68"/>
      <c r="M267" s="68"/>
      <c r="N267" s="68"/>
      <c r="O267" s="68"/>
      <c r="P267" s="68"/>
      <c r="Q267" s="68"/>
      <c r="R267" s="68"/>
      <c r="S267" s="68"/>
      <c r="T267" s="68"/>
      <c r="U267" s="68"/>
      <c r="V267" s="68"/>
      <c r="W267" s="68"/>
      <c r="X267" s="68">
        <v>8</v>
      </c>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row>
    <row r="268" spans="2:52" x14ac:dyDescent="0.25">
      <c r="B268" s="17" t="s">
        <v>262</v>
      </c>
      <c r="C268" s="85" t="s">
        <v>30</v>
      </c>
      <c r="D268" s="68"/>
      <c r="E268" s="68"/>
      <c r="F268" s="68"/>
      <c r="G268" s="68"/>
      <c r="H268" s="68"/>
      <c r="I268" s="68"/>
      <c r="J268" s="68"/>
      <c r="K268" s="68"/>
      <c r="L268" s="68"/>
      <c r="M268" s="68"/>
      <c r="N268" s="68"/>
      <c r="O268" s="68"/>
      <c r="P268" s="68"/>
      <c r="Q268" s="68"/>
      <c r="R268" s="68"/>
      <c r="S268" s="68"/>
      <c r="T268" s="68"/>
      <c r="U268" s="68"/>
      <c r="V268" s="68"/>
      <c r="W268" s="68"/>
      <c r="Y268" s="58" t="s">
        <v>21</v>
      </c>
      <c r="Z268" s="58"/>
      <c r="AA268" s="58"/>
      <c r="AB268" s="58"/>
      <c r="AC268" s="58"/>
      <c r="AD268" s="58"/>
      <c r="AE268" s="58"/>
      <c r="AF268" s="58"/>
      <c r="AG268" s="58"/>
      <c r="AH268" s="58"/>
      <c r="AI268" s="58"/>
      <c r="AJ268" s="58"/>
      <c r="AK268" s="58"/>
      <c r="AL268" s="58"/>
      <c r="AM268" s="58" t="s">
        <v>147</v>
      </c>
      <c r="AN268" s="58"/>
      <c r="AO268" s="58"/>
      <c r="AP268" s="58"/>
      <c r="AQ268" s="58"/>
      <c r="AR268" s="58"/>
      <c r="AS268" s="58"/>
      <c r="AT268" s="58"/>
      <c r="AU268" s="58"/>
      <c r="AV268" s="58"/>
      <c r="AW268" s="58"/>
      <c r="AX268" s="58"/>
      <c r="AY268" s="58"/>
    </row>
    <row r="269" spans="2:52" ht="15.75" x14ac:dyDescent="0.25">
      <c r="B269" s="68"/>
      <c r="C269" s="68"/>
      <c r="D269" s="68"/>
      <c r="E269" s="68"/>
      <c r="F269" s="68"/>
      <c r="G269" s="68"/>
      <c r="H269" s="68"/>
      <c r="I269" s="68"/>
      <c r="J269" s="68"/>
      <c r="K269" s="68"/>
      <c r="L269" s="68"/>
      <c r="M269" s="68"/>
      <c r="N269" s="68"/>
      <c r="O269" s="68"/>
      <c r="P269" s="68"/>
      <c r="Q269" s="68"/>
      <c r="R269" s="68"/>
      <c r="S269" s="68"/>
      <c r="T269" s="68"/>
      <c r="U269" s="68"/>
      <c r="V269" s="68"/>
      <c r="W269" s="68"/>
      <c r="Y269" s="69"/>
      <c r="Z269" s="66" t="s">
        <v>2</v>
      </c>
      <c r="AA269" s="66" t="s">
        <v>3</v>
      </c>
      <c r="AB269" s="66" t="s">
        <v>4</v>
      </c>
      <c r="AC269" s="66" t="s">
        <v>5</v>
      </c>
      <c r="AD269" s="66" t="s">
        <v>6</v>
      </c>
      <c r="AE269" s="66" t="s">
        <v>7</v>
      </c>
      <c r="AF269" s="66" t="s">
        <v>8</v>
      </c>
      <c r="AG269" s="66" t="s">
        <v>9</v>
      </c>
      <c r="AH269" s="66" t="s">
        <v>18</v>
      </c>
      <c r="AI269" s="66" t="s">
        <v>19</v>
      </c>
      <c r="AJ269" s="66" t="s">
        <v>20</v>
      </c>
      <c r="AK269" s="66" t="s">
        <v>0</v>
      </c>
      <c r="AL269" s="58"/>
      <c r="AM269" s="65"/>
      <c r="AN269" s="66" t="s">
        <v>2</v>
      </c>
      <c r="AO269" s="66" t="s">
        <v>3</v>
      </c>
      <c r="AP269" s="66" t="s">
        <v>4</v>
      </c>
      <c r="AQ269" s="66" t="s">
        <v>5</v>
      </c>
      <c r="AR269" s="66" t="s">
        <v>6</v>
      </c>
      <c r="AS269" s="66" t="s">
        <v>7</v>
      </c>
      <c r="AT269" s="66" t="s">
        <v>8</v>
      </c>
      <c r="AU269" s="66" t="s">
        <v>9</v>
      </c>
      <c r="AV269" s="66" t="s">
        <v>18</v>
      </c>
      <c r="AW269" s="66" t="s">
        <v>19</v>
      </c>
      <c r="AX269" s="66" t="s">
        <v>20</v>
      </c>
      <c r="AY269" s="67" t="s">
        <v>0</v>
      </c>
    </row>
    <row r="270" spans="2:52" x14ac:dyDescent="0.25">
      <c r="B270" s="68"/>
      <c r="C270" s="68"/>
      <c r="D270" s="68"/>
      <c r="E270" s="68"/>
      <c r="F270" s="68"/>
      <c r="G270" s="68"/>
      <c r="H270" s="68"/>
      <c r="I270" s="68"/>
      <c r="J270" s="68"/>
      <c r="K270" s="68"/>
      <c r="L270" s="68"/>
      <c r="M270" s="68"/>
      <c r="N270" s="68"/>
      <c r="O270" s="68"/>
      <c r="P270" s="68"/>
      <c r="Q270" s="68"/>
      <c r="R270" s="68"/>
      <c r="S270" s="68"/>
      <c r="T270" s="68"/>
      <c r="U270" s="68"/>
      <c r="V270" s="68"/>
      <c r="W270" s="68"/>
      <c r="Y270" s="3">
        <v>2019</v>
      </c>
      <c r="Z270" s="4">
        <v>97340.396497296111</v>
      </c>
      <c r="AA270" s="4">
        <v>0</v>
      </c>
      <c r="AB270" s="4">
        <v>595048.34115270444</v>
      </c>
      <c r="AC270" s="4">
        <v>1402597.2526826246</v>
      </c>
      <c r="AD270" s="4">
        <v>0</v>
      </c>
      <c r="AE270" s="4">
        <v>0</v>
      </c>
      <c r="AF270" s="4">
        <v>0</v>
      </c>
      <c r="AG270" s="4">
        <v>0</v>
      </c>
      <c r="AH270" s="4">
        <v>79068.78356565487</v>
      </c>
      <c r="AI270" s="4">
        <v>18268.398937464131</v>
      </c>
      <c r="AJ270" s="4">
        <v>238981.4304619293</v>
      </c>
      <c r="AK270" s="7">
        <v>2431304.6032976732</v>
      </c>
      <c r="AL270" s="60"/>
      <c r="AM270" s="3">
        <v>2019</v>
      </c>
      <c r="AN270" s="40">
        <v>0.17618611766010597</v>
      </c>
      <c r="AO270" s="40">
        <v>0</v>
      </c>
      <c r="AP270" s="40">
        <v>0.85091912784836732</v>
      </c>
      <c r="AQ270" s="40">
        <v>5.5009864250212539</v>
      </c>
      <c r="AR270" s="40">
        <v>0</v>
      </c>
      <c r="AS270" s="40">
        <v>0</v>
      </c>
      <c r="AT270" s="40">
        <v>0</v>
      </c>
      <c r="AU270" s="40">
        <v>0</v>
      </c>
      <c r="AV270" s="40">
        <v>0.11860317534848232</v>
      </c>
      <c r="AW270" s="40">
        <v>9.1341994687320661E-3</v>
      </c>
      <c r="AX270" s="40">
        <v>9.5592572184771717E-4</v>
      </c>
      <c r="AY270" s="38">
        <v>6.6567849710687899</v>
      </c>
    </row>
    <row r="271" spans="2:52" x14ac:dyDescent="0.25">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1">
        <v>2020</v>
      </c>
      <c r="Z271" s="4">
        <v>74465.40332043152</v>
      </c>
      <c r="AA271" s="4">
        <v>0</v>
      </c>
      <c r="AB271" s="4">
        <v>621125.56387378054</v>
      </c>
      <c r="AC271" s="4">
        <v>1408782.4432101562</v>
      </c>
      <c r="AD271" s="4">
        <v>0</v>
      </c>
      <c r="AE271" s="4">
        <v>0</v>
      </c>
      <c r="AF271" s="4">
        <v>0</v>
      </c>
      <c r="AG271" s="4">
        <v>0</v>
      </c>
      <c r="AH271" s="4">
        <v>86957.578942329288</v>
      </c>
      <c r="AI271" s="4">
        <v>24845.022554951222</v>
      </c>
      <c r="AJ271" s="4">
        <v>263481.46419525769</v>
      </c>
      <c r="AK271" s="7">
        <v>2479657.4760969062</v>
      </c>
      <c r="AL271" s="60"/>
      <c r="AM271" s="1">
        <v>2020</v>
      </c>
      <c r="AN271" s="40">
        <v>0.13478238000998108</v>
      </c>
      <c r="AO271" s="40">
        <v>0</v>
      </c>
      <c r="AP271" s="40">
        <v>0.88820955633950616</v>
      </c>
      <c r="AQ271" s="40">
        <v>5.5252447422702318</v>
      </c>
      <c r="AR271" s="40">
        <v>0</v>
      </c>
      <c r="AS271" s="40">
        <v>0</v>
      </c>
      <c r="AT271" s="40">
        <v>0</v>
      </c>
      <c r="AU271" s="40">
        <v>0</v>
      </c>
      <c r="AV271" s="40">
        <v>0.13043636841349393</v>
      </c>
      <c r="AW271" s="40">
        <v>1.2422511277475611E-2</v>
      </c>
      <c r="AX271" s="40">
        <v>1.0539258567810307E-3</v>
      </c>
      <c r="AY271" s="38">
        <v>6.6921494841674694</v>
      </c>
    </row>
    <row r="272" spans="2:52" x14ac:dyDescent="0.25">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3">
        <v>2021</v>
      </c>
      <c r="Z272" s="4">
        <v>50636.474257893438</v>
      </c>
      <c r="AA272" s="4">
        <v>0</v>
      </c>
      <c r="AB272" s="4">
        <v>658889.99815730634</v>
      </c>
      <c r="AC272" s="4">
        <v>1321882.0757497882</v>
      </c>
      <c r="AD272" s="4">
        <v>0</v>
      </c>
      <c r="AE272" s="4">
        <v>0</v>
      </c>
      <c r="AF272" s="4">
        <v>0</v>
      </c>
      <c r="AG272" s="4">
        <v>0</v>
      </c>
      <c r="AH272" s="4">
        <v>121641.2304290412</v>
      </c>
      <c r="AI272" s="4">
        <v>45615.46141089045</v>
      </c>
      <c r="AJ272" s="4">
        <v>329926.49561576819</v>
      </c>
      <c r="AK272" s="7">
        <v>2528591.7356206877</v>
      </c>
      <c r="AL272" s="60"/>
      <c r="AM272" s="3">
        <v>2021</v>
      </c>
      <c r="AN272" s="40">
        <v>9.1652018406787134E-2</v>
      </c>
      <c r="AO272" s="40">
        <v>0</v>
      </c>
      <c r="AP272" s="40">
        <v>0.94221269736494806</v>
      </c>
      <c r="AQ272" s="40">
        <v>5.1844215010906698</v>
      </c>
      <c r="AR272" s="40">
        <v>0</v>
      </c>
      <c r="AS272" s="40">
        <v>0</v>
      </c>
      <c r="AT272" s="40">
        <v>0</v>
      </c>
      <c r="AU272" s="40">
        <v>0</v>
      </c>
      <c r="AV272" s="40">
        <v>0.1824618456435618</v>
      </c>
      <c r="AW272" s="40">
        <v>2.2807730705445225E-2</v>
      </c>
      <c r="AX272" s="40">
        <v>1.3197059824630727E-3</v>
      </c>
      <c r="AY272" s="38">
        <v>6.4248754991938739</v>
      </c>
    </row>
    <row r="273" spans="2:51" x14ac:dyDescent="0.25">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1">
        <v>2022</v>
      </c>
      <c r="Z273" s="4">
        <v>25824.601871525654</v>
      </c>
      <c r="AA273" s="4">
        <v>0</v>
      </c>
      <c r="AB273" s="4">
        <v>697916.5595866238</v>
      </c>
      <c r="AC273" s="4">
        <v>1230942.1806137206</v>
      </c>
      <c r="AD273" s="4">
        <v>0</v>
      </c>
      <c r="AE273" s="4">
        <v>0</v>
      </c>
      <c r="AF273" s="4">
        <v>0</v>
      </c>
      <c r="AG273" s="4">
        <v>0</v>
      </c>
      <c r="AH273" s="4">
        <v>157677.44494364466</v>
      </c>
      <c r="AI273" s="4">
        <v>67206.779812045264</v>
      </c>
      <c r="AJ273" s="4">
        <v>398923.93570742098</v>
      </c>
      <c r="AK273" s="7">
        <v>2578491.5025349809</v>
      </c>
      <c r="AL273" s="60"/>
      <c r="AM273" s="1">
        <v>2022</v>
      </c>
      <c r="AN273" s="40">
        <v>4.6742529387461429E-2</v>
      </c>
      <c r="AO273" s="40">
        <v>0</v>
      </c>
      <c r="AP273" s="40">
        <v>0.99802068020887214</v>
      </c>
      <c r="AQ273" s="40">
        <v>4.8277552323670117</v>
      </c>
      <c r="AR273" s="40">
        <v>0</v>
      </c>
      <c r="AS273" s="40">
        <v>0</v>
      </c>
      <c r="AT273" s="40">
        <v>0</v>
      </c>
      <c r="AU273" s="40">
        <v>0</v>
      </c>
      <c r="AV273" s="40">
        <v>0.23651616741546699</v>
      </c>
      <c r="AW273" s="40">
        <v>3.3603389906022629E-2</v>
      </c>
      <c r="AX273" s="40">
        <v>1.5956957428296839E-3</v>
      </c>
      <c r="AY273" s="38">
        <v>6.1442336950276646</v>
      </c>
    </row>
    <row r="274" spans="2:51" x14ac:dyDescent="0.25">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3">
        <v>2023</v>
      </c>
      <c r="Z274" s="4">
        <v>0</v>
      </c>
      <c r="AA274" s="4">
        <v>0</v>
      </c>
      <c r="AB274" s="4">
        <v>738240.62747385097</v>
      </c>
      <c r="AC274" s="4">
        <v>1135835.9368419107</v>
      </c>
      <c r="AD274" s="4">
        <v>0</v>
      </c>
      <c r="AE274" s="4">
        <v>0</v>
      </c>
      <c r="AF274" s="4">
        <v>0</v>
      </c>
      <c r="AG274" s="4">
        <v>0</v>
      </c>
      <c r="AH274" s="4">
        <v>195106.45154666065</v>
      </c>
      <c r="AI274" s="4">
        <v>89643.504764681915</v>
      </c>
      <c r="AJ274" s="4">
        <v>470549.30280449358</v>
      </c>
      <c r="AK274" s="7">
        <v>2629375.823431598</v>
      </c>
      <c r="AL274" s="60"/>
      <c r="AM274" s="3">
        <v>2023</v>
      </c>
      <c r="AN274" s="40">
        <v>0</v>
      </c>
      <c r="AO274" s="40">
        <v>0</v>
      </c>
      <c r="AP274" s="40">
        <v>1.0556840972876069</v>
      </c>
      <c r="AQ274" s="40">
        <v>4.4547485442939738</v>
      </c>
      <c r="AR274" s="40">
        <v>0</v>
      </c>
      <c r="AS274" s="40">
        <v>0</v>
      </c>
      <c r="AT274" s="40">
        <v>0</v>
      </c>
      <c r="AU274" s="40">
        <v>0</v>
      </c>
      <c r="AV274" s="40">
        <v>0.29265967731999099</v>
      </c>
      <c r="AW274" s="40">
        <v>4.4821752382340957E-2</v>
      </c>
      <c r="AX274" s="40">
        <v>1.8821972112179743E-3</v>
      </c>
      <c r="AY274" s="38">
        <v>5.8497962684951306</v>
      </c>
    </row>
    <row r="275" spans="2:51" x14ac:dyDescent="0.25">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3">
        <v>2024</v>
      </c>
      <c r="Z275" s="4">
        <v>0</v>
      </c>
      <c r="AA275" s="4">
        <v>0</v>
      </c>
      <c r="AB275" s="4">
        <v>779898.49145273259</v>
      </c>
      <c r="AC275" s="4">
        <v>1009565.1506598475</v>
      </c>
      <c r="AD275" s="4">
        <v>0</v>
      </c>
      <c r="AE275" s="4">
        <v>0</v>
      </c>
      <c r="AF275" s="4">
        <v>0</v>
      </c>
      <c r="AG275" s="4">
        <v>0</v>
      </c>
      <c r="AH275" s="4">
        <v>233969.54743581978</v>
      </c>
      <c r="AI275" s="4">
        <v>112950.81600349922</v>
      </c>
      <c r="AJ275" s="4">
        <v>544880.11501116608</v>
      </c>
      <c r="AK275" s="7">
        <v>2681264.1205630656</v>
      </c>
      <c r="AL275" s="60"/>
      <c r="AM275" s="3">
        <v>2024</v>
      </c>
      <c r="AN275" s="40">
        <v>0</v>
      </c>
      <c r="AO275" s="40">
        <v>0</v>
      </c>
      <c r="AP275" s="40">
        <v>1.1152548427774076</v>
      </c>
      <c r="AQ275" s="40">
        <v>3.9595145208879217</v>
      </c>
      <c r="AR275" s="40">
        <v>0</v>
      </c>
      <c r="AS275" s="40">
        <v>0</v>
      </c>
      <c r="AT275" s="40">
        <v>0</v>
      </c>
      <c r="AU275" s="40">
        <v>0</v>
      </c>
      <c r="AV275" s="40">
        <v>0.35095432115372965</v>
      </c>
      <c r="AW275" s="40">
        <v>5.6475408001749612E-2</v>
      </c>
      <c r="AX275" s="40">
        <v>2.1795204600446642E-3</v>
      </c>
      <c r="AY275" s="38">
        <v>5.4843786132808532</v>
      </c>
    </row>
    <row r="276" spans="2:51" x14ac:dyDescent="0.25">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3">
        <v>2025</v>
      </c>
      <c r="Z276" s="4">
        <v>0</v>
      </c>
      <c r="AA276" s="4">
        <v>0</v>
      </c>
      <c r="AB276" s="4">
        <v>822927.37373977993</v>
      </c>
      <c r="AC276" s="4">
        <v>877789.19865576515</v>
      </c>
      <c r="AD276" s="4">
        <v>0</v>
      </c>
      <c r="AE276" s="4">
        <v>0</v>
      </c>
      <c r="AF276" s="4">
        <v>0</v>
      </c>
      <c r="AG276" s="4">
        <v>0</v>
      </c>
      <c r="AH276" s="4">
        <v>274309.12457992666</v>
      </c>
      <c r="AI276" s="4">
        <v>137154.56228996333</v>
      </c>
      <c r="AJ276" s="4">
        <v>621995.93998498376</v>
      </c>
      <c r="AK276" s="7">
        <v>2734176.1992504187</v>
      </c>
      <c r="AL276" s="60"/>
      <c r="AM276" s="3">
        <v>2025</v>
      </c>
      <c r="AN276" s="40">
        <v>0</v>
      </c>
      <c r="AO276" s="40">
        <v>0</v>
      </c>
      <c r="AP276" s="40">
        <v>1.1767861444478853</v>
      </c>
      <c r="AQ276" s="40">
        <v>3.4426892371279112</v>
      </c>
      <c r="AR276" s="40">
        <v>0</v>
      </c>
      <c r="AS276" s="40">
        <v>0</v>
      </c>
      <c r="AT276" s="40">
        <v>0</v>
      </c>
      <c r="AU276" s="40">
        <v>0</v>
      </c>
      <c r="AV276" s="40">
        <v>0.41146368686988999</v>
      </c>
      <c r="AW276" s="40">
        <v>6.8577281144981669E-2</v>
      </c>
      <c r="AX276" s="40">
        <v>2.4879837599399352E-3</v>
      </c>
      <c r="AY276" s="38">
        <v>5.1020043333506075</v>
      </c>
    </row>
    <row r="277" spans="2:51" x14ac:dyDescent="0.25">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1">
        <v>2026</v>
      </c>
      <c r="Z277" s="4">
        <v>0</v>
      </c>
      <c r="AA277" s="4">
        <v>0</v>
      </c>
      <c r="AB277" s="4">
        <v>755447.32909311808</v>
      </c>
      <c r="AC277" s="4">
        <v>822598.20279028383</v>
      </c>
      <c r="AD277" s="4">
        <v>0</v>
      </c>
      <c r="AE277" s="4">
        <v>0</v>
      </c>
      <c r="AF277" s="4">
        <v>0</v>
      </c>
      <c r="AG277" s="4">
        <v>0</v>
      </c>
      <c r="AH277" s="4">
        <v>307774.8377786777</v>
      </c>
      <c r="AI277" s="4">
        <v>167877.18424291513</v>
      </c>
      <c r="AJ277" s="4">
        <v>733343.49983446754</v>
      </c>
      <c r="AK277" s="7">
        <v>2787041.053739462</v>
      </c>
      <c r="AL277" s="60"/>
      <c r="AM277" s="1">
        <v>2026</v>
      </c>
      <c r="AN277" s="40">
        <v>0</v>
      </c>
      <c r="AO277" s="40">
        <v>0</v>
      </c>
      <c r="AP277" s="40">
        <v>1.080289680603159</v>
      </c>
      <c r="AQ277" s="40">
        <v>3.226230151343493</v>
      </c>
      <c r="AR277" s="40">
        <v>0</v>
      </c>
      <c r="AS277" s="40">
        <v>0</v>
      </c>
      <c r="AT277" s="40">
        <v>0</v>
      </c>
      <c r="AU277" s="40">
        <v>0</v>
      </c>
      <c r="AV277" s="40">
        <v>0.46166225666801658</v>
      </c>
      <c r="AW277" s="40">
        <v>8.3938592121457559E-2</v>
      </c>
      <c r="AX277" s="40">
        <v>2.9333739993378702E-3</v>
      </c>
      <c r="AY277" s="38">
        <v>4.8550540547354633</v>
      </c>
    </row>
    <row r="278" spans="2:51" x14ac:dyDescent="0.25">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3">
        <v>2027</v>
      </c>
      <c r="Z278" s="4">
        <v>0</v>
      </c>
      <c r="AA278" s="4">
        <v>0</v>
      </c>
      <c r="AB278" s="4">
        <v>684938.91171109362</v>
      </c>
      <c r="AC278" s="4">
        <v>764848.45141072129</v>
      </c>
      <c r="AD278" s="4">
        <v>0</v>
      </c>
      <c r="AE278" s="4">
        <v>0</v>
      </c>
      <c r="AF278" s="4">
        <v>0</v>
      </c>
      <c r="AG278" s="4">
        <v>0</v>
      </c>
      <c r="AH278" s="4">
        <v>342469.45585554681</v>
      </c>
      <c r="AI278" s="4">
        <v>199773.849249069</v>
      </c>
      <c r="AJ278" s="4">
        <v>848896.1637019366</v>
      </c>
      <c r="AK278" s="7">
        <v>2840926.8319283673</v>
      </c>
      <c r="AL278" s="60"/>
      <c r="AM278" s="3">
        <v>2027</v>
      </c>
      <c r="AN278" s="40">
        <v>0</v>
      </c>
      <c r="AO278" s="40">
        <v>0</v>
      </c>
      <c r="AP278" s="40">
        <v>0.97946264374686387</v>
      </c>
      <c r="AQ278" s="40">
        <v>2.999735626432849</v>
      </c>
      <c r="AR278" s="40">
        <v>0</v>
      </c>
      <c r="AS278" s="40">
        <v>0</v>
      </c>
      <c r="AT278" s="40">
        <v>0</v>
      </c>
      <c r="AU278" s="40">
        <v>0</v>
      </c>
      <c r="AV278" s="40">
        <v>0.51370418378332017</v>
      </c>
      <c r="AW278" s="40">
        <v>9.9886924624534509E-2</v>
      </c>
      <c r="AX278" s="40">
        <v>3.3955846548077463E-3</v>
      </c>
      <c r="AY278" s="38">
        <v>4.5961849632423748</v>
      </c>
    </row>
    <row r="279" spans="2:51" x14ac:dyDescent="0.25">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1">
        <v>2028</v>
      </c>
      <c r="Z279" s="4">
        <v>0</v>
      </c>
      <c r="AA279" s="4">
        <v>0</v>
      </c>
      <c r="AB279" s="4">
        <v>611307.9787021511</v>
      </c>
      <c r="AC279" s="4">
        <v>704459.67069485981</v>
      </c>
      <c r="AD279" s="4">
        <v>0</v>
      </c>
      <c r="AE279" s="4">
        <v>0</v>
      </c>
      <c r="AF279" s="4">
        <v>0</v>
      </c>
      <c r="AG279" s="4">
        <v>0</v>
      </c>
      <c r="AH279" s="4">
        <v>378428.74872037926</v>
      </c>
      <c r="AI279" s="4">
        <v>232879.22998177184</v>
      </c>
      <c r="AJ279" s="4">
        <v>968777.59672417084</v>
      </c>
      <c r="AK279" s="7">
        <v>2895853.2248233329</v>
      </c>
      <c r="AL279" s="60"/>
      <c r="AM279" s="1">
        <v>2028</v>
      </c>
      <c r="AN279" s="40">
        <v>0</v>
      </c>
      <c r="AO279" s="40">
        <v>0</v>
      </c>
      <c r="AP279" s="40">
        <v>0.8741704095440761</v>
      </c>
      <c r="AQ279" s="40">
        <v>2.76289082846524</v>
      </c>
      <c r="AR279" s="40">
        <v>0</v>
      </c>
      <c r="AS279" s="40">
        <v>0</v>
      </c>
      <c r="AT279" s="40">
        <v>0</v>
      </c>
      <c r="AU279" s="40">
        <v>0</v>
      </c>
      <c r="AV279" s="40">
        <v>0.56764312308056886</v>
      </c>
      <c r="AW279" s="40">
        <v>0.11643961499088593</v>
      </c>
      <c r="AX279" s="40">
        <v>3.8751103868966833E-3</v>
      </c>
      <c r="AY279" s="38">
        <v>4.3250190864676679</v>
      </c>
    </row>
    <row r="280" spans="2:51" x14ac:dyDescent="0.25">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3">
        <v>2029</v>
      </c>
      <c r="Z280" s="4">
        <v>0</v>
      </c>
      <c r="AA280" s="4">
        <v>0</v>
      </c>
      <c r="AB280" s="4">
        <v>534457.83280816639</v>
      </c>
      <c r="AC280" s="4">
        <v>641349.39936979953</v>
      </c>
      <c r="AD280" s="4">
        <v>0</v>
      </c>
      <c r="AE280" s="4">
        <v>0</v>
      </c>
      <c r="AF280" s="4">
        <v>0</v>
      </c>
      <c r="AG280" s="4">
        <v>0</v>
      </c>
      <c r="AH280" s="4">
        <v>415689.42551746278</v>
      </c>
      <c r="AI280" s="4">
        <v>267228.9164040832</v>
      </c>
      <c r="AJ280" s="4">
        <v>1093114.7286018138</v>
      </c>
      <c r="AK280" s="7">
        <v>2951840.3027013252</v>
      </c>
      <c r="AL280" s="60"/>
      <c r="AM280" s="3">
        <v>2029</v>
      </c>
      <c r="AN280" s="40">
        <v>0</v>
      </c>
      <c r="AO280" s="40">
        <v>0</v>
      </c>
      <c r="AP280" s="40">
        <v>0.76427470091567795</v>
      </c>
      <c r="AQ280" s="40">
        <v>2.515372344328354</v>
      </c>
      <c r="AR280" s="40">
        <v>0</v>
      </c>
      <c r="AS280" s="40">
        <v>0</v>
      </c>
      <c r="AT280" s="40">
        <v>0</v>
      </c>
      <c r="AU280" s="40">
        <v>0</v>
      </c>
      <c r="AV280" s="40">
        <v>0.62353413827619419</v>
      </c>
      <c r="AW280" s="40">
        <v>0.1336144582020416</v>
      </c>
      <c r="AX280" s="40">
        <v>4.3724589144072548E-3</v>
      </c>
      <c r="AY280" s="38">
        <v>4.0411681006366749</v>
      </c>
    </row>
    <row r="281" spans="2:51" x14ac:dyDescent="0.25">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
        <v>2030</v>
      </c>
      <c r="Z281" s="5">
        <v>0</v>
      </c>
      <c r="AA281" s="5">
        <v>0</v>
      </c>
      <c r="AB281" s="5">
        <v>454289.15788694139</v>
      </c>
      <c r="AC281" s="5">
        <v>575432.93332345935</v>
      </c>
      <c r="AD281" s="5">
        <v>0</v>
      </c>
      <c r="AE281" s="5">
        <v>0</v>
      </c>
      <c r="AF281" s="5">
        <v>0</v>
      </c>
      <c r="AG281" s="5">
        <v>0</v>
      </c>
      <c r="AH281" s="5">
        <v>454289.15788694139</v>
      </c>
      <c r="AI281" s="5">
        <v>302859.43859129434</v>
      </c>
      <c r="AJ281" s="5">
        <v>1222037.8347158723</v>
      </c>
      <c r="AK281" s="8">
        <v>3008908.5224045087</v>
      </c>
      <c r="AL281" s="13"/>
      <c r="AM281" s="6">
        <v>2030</v>
      </c>
      <c r="AN281" s="41">
        <v>0</v>
      </c>
      <c r="AO281" s="41">
        <v>0</v>
      </c>
      <c r="AP281" s="41">
        <v>0.64963349577832619</v>
      </c>
      <c r="AQ281" s="41">
        <v>2.2568479644946073</v>
      </c>
      <c r="AR281" s="41">
        <v>0</v>
      </c>
      <c r="AS281" s="41">
        <v>0</v>
      </c>
      <c r="AT281" s="41">
        <v>0</v>
      </c>
      <c r="AU281" s="41">
        <v>0</v>
      </c>
      <c r="AV281" s="41">
        <v>0.6814337368304122</v>
      </c>
      <c r="AW281" s="41">
        <v>0.15142971929564716</v>
      </c>
      <c r="AX281" s="41">
        <v>4.8881513388634888E-3</v>
      </c>
      <c r="AY281" s="39">
        <v>3.7442330677378566</v>
      </c>
    </row>
    <row r="282" spans="2:51" x14ac:dyDescent="0.25">
      <c r="B282" s="68"/>
      <c r="C282" s="68"/>
      <c r="D282" s="68"/>
      <c r="E282" s="68"/>
      <c r="F282" s="68"/>
      <c r="G282" s="68"/>
      <c r="H282" s="68"/>
      <c r="I282" s="68"/>
      <c r="J282" s="68"/>
      <c r="K282" s="68"/>
      <c r="L282" s="68"/>
      <c r="M282" s="68"/>
      <c r="N282" s="68"/>
      <c r="O282" s="68"/>
      <c r="P282" s="68"/>
      <c r="Q282" s="68"/>
      <c r="R282" s="68"/>
      <c r="S282" s="68"/>
      <c r="T282" s="68"/>
      <c r="U282" s="68"/>
      <c r="V282" s="68"/>
      <c r="W282" s="68"/>
      <c r="X282" s="68">
        <v>1</v>
      </c>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row>
    <row r="283" spans="2:51" x14ac:dyDescent="0.25">
      <c r="B283" s="68"/>
      <c r="C283" s="68"/>
      <c r="D283" s="68"/>
      <c r="E283" s="68"/>
      <c r="F283" s="68"/>
      <c r="G283" s="68"/>
      <c r="H283" s="68"/>
      <c r="I283" s="68"/>
      <c r="J283" s="68"/>
      <c r="K283" s="68"/>
      <c r="L283" s="68"/>
      <c r="M283" s="68"/>
      <c r="N283" s="68"/>
      <c r="O283" s="68"/>
      <c r="P283" s="68"/>
      <c r="Q283" s="68"/>
      <c r="R283" s="68"/>
      <c r="S283" s="68"/>
      <c r="T283" s="68"/>
      <c r="U283" s="68"/>
      <c r="V283" s="68"/>
      <c r="W283" s="68"/>
      <c r="X283" s="68">
        <v>2</v>
      </c>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row>
    <row r="284" spans="2:51" x14ac:dyDescent="0.25">
      <c r="B284" s="68"/>
      <c r="C284" s="68"/>
      <c r="D284" s="68"/>
      <c r="E284" s="68"/>
      <c r="F284" s="68"/>
      <c r="G284" s="68"/>
      <c r="H284" s="68"/>
      <c r="I284" s="68"/>
      <c r="J284" s="68"/>
      <c r="K284" s="68"/>
      <c r="L284" s="68"/>
      <c r="M284" s="68"/>
      <c r="N284" s="68"/>
      <c r="O284" s="68"/>
      <c r="P284" s="68"/>
      <c r="Q284" s="68"/>
      <c r="R284" s="68"/>
      <c r="S284" s="68"/>
      <c r="T284" s="68"/>
      <c r="U284" s="68"/>
      <c r="V284" s="68"/>
      <c r="W284" s="68"/>
      <c r="X284" s="68">
        <v>3</v>
      </c>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row>
    <row r="285" spans="2:51" x14ac:dyDescent="0.25">
      <c r="B285" s="68"/>
      <c r="C285" s="68"/>
      <c r="D285" s="68"/>
      <c r="E285" s="68"/>
      <c r="F285" s="68"/>
      <c r="G285" s="68"/>
      <c r="H285" s="68"/>
      <c r="I285" s="68"/>
      <c r="J285" s="68"/>
      <c r="K285" s="68"/>
      <c r="L285" s="68"/>
      <c r="M285" s="68"/>
      <c r="N285" s="68"/>
      <c r="O285" s="68"/>
      <c r="P285" s="68"/>
      <c r="Q285" s="68"/>
      <c r="R285" s="68"/>
      <c r="S285" s="68"/>
      <c r="T285" s="68"/>
      <c r="U285" s="68"/>
      <c r="V285" s="68"/>
      <c r="W285" s="68"/>
      <c r="X285" s="68">
        <v>4</v>
      </c>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row>
    <row r="286" spans="2:51" x14ac:dyDescent="0.25">
      <c r="B286" s="68"/>
      <c r="C286" s="68"/>
      <c r="D286" s="68"/>
      <c r="E286" s="68"/>
      <c r="F286" s="68"/>
      <c r="G286" s="68"/>
      <c r="H286" s="68"/>
      <c r="I286" s="68"/>
      <c r="J286" s="68"/>
      <c r="K286" s="68"/>
      <c r="L286" s="68"/>
      <c r="M286" s="68"/>
      <c r="N286" s="68"/>
      <c r="O286" s="68"/>
      <c r="P286" s="68"/>
      <c r="Q286" s="68"/>
      <c r="R286" s="68"/>
      <c r="S286" s="68"/>
      <c r="T286" s="68"/>
      <c r="U286" s="68"/>
      <c r="V286" s="68"/>
      <c r="W286" s="68"/>
      <c r="X286" s="68">
        <v>5</v>
      </c>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row>
    <row r="287" spans="2:51" x14ac:dyDescent="0.25">
      <c r="B287" s="68"/>
      <c r="C287" s="68"/>
      <c r="D287" s="68"/>
      <c r="E287" s="68"/>
      <c r="F287" s="68"/>
      <c r="G287" s="68"/>
      <c r="H287" s="68"/>
      <c r="I287" s="68"/>
      <c r="J287" s="68"/>
      <c r="K287" s="68"/>
      <c r="L287" s="68"/>
      <c r="M287" s="68"/>
      <c r="N287" s="68"/>
      <c r="O287" s="68"/>
      <c r="P287" s="68"/>
      <c r="Q287" s="68"/>
      <c r="R287" s="68"/>
      <c r="S287" s="68"/>
      <c r="T287" s="68"/>
      <c r="U287" s="68"/>
      <c r="V287" s="68"/>
      <c r="W287" s="68"/>
      <c r="X287" s="68">
        <v>6</v>
      </c>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row>
    <row r="288" spans="2:51" x14ac:dyDescent="0.25">
      <c r="B288" s="68"/>
      <c r="C288" s="68"/>
      <c r="D288" s="68"/>
      <c r="E288" s="68"/>
      <c r="F288" s="68"/>
      <c r="G288" s="68"/>
      <c r="H288" s="68"/>
      <c r="I288" s="68"/>
      <c r="J288" s="68"/>
      <c r="K288" s="68"/>
      <c r="L288" s="68"/>
      <c r="M288" s="68"/>
      <c r="N288" s="68"/>
      <c r="O288" s="68"/>
      <c r="P288" s="68"/>
      <c r="Q288" s="68"/>
      <c r="R288" s="68"/>
      <c r="S288" s="68"/>
      <c r="T288" s="68"/>
      <c r="U288" s="68"/>
      <c r="V288" s="68"/>
      <c r="W288" s="68"/>
      <c r="X288" s="68">
        <v>7</v>
      </c>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row>
    <row r="289" spans="2:52" x14ac:dyDescent="0.25">
      <c r="B289" s="68" t="s">
        <v>179</v>
      </c>
      <c r="C289" s="68"/>
      <c r="D289" s="68"/>
      <c r="E289" s="68"/>
      <c r="F289" s="68"/>
      <c r="G289" s="68"/>
      <c r="H289" s="68"/>
      <c r="I289" s="68"/>
      <c r="J289" s="68"/>
      <c r="K289" s="68"/>
      <c r="L289" s="68"/>
      <c r="M289" s="68"/>
      <c r="N289" s="68"/>
      <c r="O289" s="68"/>
      <c r="P289" s="68"/>
      <c r="Q289" s="68"/>
      <c r="R289" s="68"/>
      <c r="S289" s="68"/>
      <c r="T289" s="68"/>
      <c r="U289" s="68"/>
      <c r="V289" s="68"/>
      <c r="W289" s="68"/>
      <c r="X289" s="68">
        <v>8</v>
      </c>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13"/>
    </row>
    <row r="290" spans="2:52" x14ac:dyDescent="0.25">
      <c r="B290" s="17" t="s">
        <v>262</v>
      </c>
      <c r="C290" s="84" t="s">
        <v>30</v>
      </c>
      <c r="D290" s="68"/>
      <c r="E290" s="68"/>
      <c r="F290" s="68"/>
      <c r="G290" s="68"/>
      <c r="H290" s="68"/>
      <c r="I290" s="68"/>
      <c r="J290" s="68"/>
      <c r="K290" s="68"/>
      <c r="L290" s="68"/>
      <c r="M290" s="68"/>
      <c r="N290" s="68"/>
      <c r="O290" s="68"/>
      <c r="P290" s="68"/>
      <c r="Q290" s="68"/>
      <c r="R290" s="68"/>
      <c r="S290" s="68"/>
      <c r="T290" s="68"/>
      <c r="U290" s="68"/>
      <c r="V290" s="68"/>
      <c r="W290" s="68"/>
      <c r="X290" s="68"/>
      <c r="Y290" s="58" t="s">
        <v>21</v>
      </c>
      <c r="Z290" s="58"/>
      <c r="AA290" s="58"/>
      <c r="AB290" s="58"/>
      <c r="AC290" s="58"/>
      <c r="AD290" s="58"/>
      <c r="AE290" s="58"/>
      <c r="AF290" s="58"/>
      <c r="AG290" s="58"/>
      <c r="AH290" s="58"/>
      <c r="AI290" s="58"/>
      <c r="AJ290" s="58"/>
      <c r="AK290" s="58"/>
      <c r="AL290" s="58"/>
      <c r="AM290" s="58" t="s">
        <v>147</v>
      </c>
      <c r="AN290" s="58"/>
      <c r="AO290" s="58"/>
      <c r="AP290" s="58"/>
      <c r="AQ290" s="58"/>
      <c r="AR290" s="58"/>
      <c r="AS290" s="58"/>
      <c r="AT290" s="58"/>
      <c r="AU290" s="58"/>
      <c r="AV290" s="58"/>
      <c r="AW290" s="58"/>
      <c r="AX290" s="58"/>
      <c r="AY290" s="58"/>
    </row>
    <row r="291" spans="2:52" ht="15.75" x14ac:dyDescent="0.25">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9"/>
      <c r="Z291" s="66" t="s">
        <v>2</v>
      </c>
      <c r="AA291" s="66" t="s">
        <v>3</v>
      </c>
      <c r="AB291" s="66" t="s">
        <v>4</v>
      </c>
      <c r="AC291" s="66" t="s">
        <v>5</v>
      </c>
      <c r="AD291" s="66" t="s">
        <v>6</v>
      </c>
      <c r="AE291" s="66" t="s">
        <v>7</v>
      </c>
      <c r="AF291" s="66" t="s">
        <v>8</v>
      </c>
      <c r="AG291" s="66" t="s">
        <v>9</v>
      </c>
      <c r="AH291" s="66" t="s">
        <v>18</v>
      </c>
      <c r="AI291" s="66" t="s">
        <v>19</v>
      </c>
      <c r="AJ291" s="66" t="s">
        <v>20</v>
      </c>
      <c r="AK291" s="66" t="s">
        <v>0</v>
      </c>
      <c r="AL291" s="58"/>
      <c r="AM291" s="65"/>
      <c r="AN291" s="66" t="s">
        <v>2</v>
      </c>
      <c r="AO291" s="66" t="s">
        <v>3</v>
      </c>
      <c r="AP291" s="66" t="s">
        <v>4</v>
      </c>
      <c r="AQ291" s="66" t="s">
        <v>5</v>
      </c>
      <c r="AR291" s="66" t="s">
        <v>6</v>
      </c>
      <c r="AS291" s="66" t="s">
        <v>7</v>
      </c>
      <c r="AT291" s="66" t="s">
        <v>8</v>
      </c>
      <c r="AU291" s="66" t="s">
        <v>9</v>
      </c>
      <c r="AV291" s="66" t="s">
        <v>18</v>
      </c>
      <c r="AW291" s="66" t="s">
        <v>19</v>
      </c>
      <c r="AX291" s="66" t="s">
        <v>20</v>
      </c>
      <c r="AY291" s="67" t="s">
        <v>0</v>
      </c>
    </row>
    <row r="292" spans="2:52" x14ac:dyDescent="0.25">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3">
        <v>2019</v>
      </c>
      <c r="Z292" s="4">
        <v>1497.736542298695</v>
      </c>
      <c r="AA292" s="4">
        <v>0</v>
      </c>
      <c r="AB292" s="4">
        <v>45129.810310593966</v>
      </c>
      <c r="AC292" s="4">
        <v>165273.78893540148</v>
      </c>
      <c r="AD292" s="4">
        <v>0</v>
      </c>
      <c r="AE292" s="4">
        <v>32373.951098212172</v>
      </c>
      <c r="AF292" s="4">
        <v>0</v>
      </c>
      <c r="AG292" s="4">
        <v>0</v>
      </c>
      <c r="AH292" s="4">
        <v>20612.036679354605</v>
      </c>
      <c r="AI292" s="4">
        <v>0</v>
      </c>
      <c r="AJ292" s="4">
        <v>0</v>
      </c>
      <c r="AK292" s="7">
        <v>264887.32356586092</v>
      </c>
      <c r="AL292" s="60"/>
      <c r="AM292" s="3">
        <v>2019</v>
      </c>
      <c r="AN292" s="40">
        <v>2.710903141560638E-3</v>
      </c>
      <c r="AO292" s="40">
        <v>0</v>
      </c>
      <c r="AP292" s="40">
        <v>6.4535628744149379E-2</v>
      </c>
      <c r="AQ292" s="40">
        <v>0.64820380020464452</v>
      </c>
      <c r="AR292" s="40">
        <v>0</v>
      </c>
      <c r="AS292" s="40">
        <v>5.7431389248228396E-2</v>
      </c>
      <c r="AT292" s="40">
        <v>0</v>
      </c>
      <c r="AU292" s="40">
        <v>0</v>
      </c>
      <c r="AV292" s="40">
        <v>3.0918055019031908E-2</v>
      </c>
      <c r="AW292" s="40">
        <v>0</v>
      </c>
      <c r="AX292" s="40">
        <v>0</v>
      </c>
      <c r="AY292" s="38">
        <v>0.8037997763576149</v>
      </c>
    </row>
    <row r="293" spans="2:52" x14ac:dyDescent="0.25">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1">
        <v>2020</v>
      </c>
      <c r="Z293" s="4">
        <v>4286.7689646067247</v>
      </c>
      <c r="AA293" s="4">
        <v>0</v>
      </c>
      <c r="AB293" s="4">
        <v>48860.108105751759</v>
      </c>
      <c r="AC293" s="4">
        <v>164097.03923785765</v>
      </c>
      <c r="AD293" s="4">
        <v>0</v>
      </c>
      <c r="AE293" s="4">
        <v>33239.549224705974</v>
      </c>
      <c r="AF293" s="4">
        <v>0</v>
      </c>
      <c r="AG293" s="4">
        <v>0</v>
      </c>
      <c r="AH293" s="4">
        <v>20511.426417628707</v>
      </c>
      <c r="AI293" s="4">
        <v>0</v>
      </c>
      <c r="AJ293" s="4">
        <v>0</v>
      </c>
      <c r="AK293" s="7">
        <v>270994.89195055084</v>
      </c>
      <c r="AL293" s="60"/>
      <c r="AM293" s="1">
        <v>2020</v>
      </c>
      <c r="AN293" s="40">
        <v>7.7590518259381715E-3</v>
      </c>
      <c r="AO293" s="40">
        <v>0</v>
      </c>
      <c r="AP293" s="40">
        <v>6.9869954591225011E-2</v>
      </c>
      <c r="AQ293" s="40">
        <v>0.64358858789087769</v>
      </c>
      <c r="AR293" s="40">
        <v>0</v>
      </c>
      <c r="AS293" s="40">
        <v>5.8966960324628399E-2</v>
      </c>
      <c r="AT293" s="40">
        <v>0</v>
      </c>
      <c r="AU293" s="40">
        <v>0</v>
      </c>
      <c r="AV293" s="40">
        <v>3.0767139626443063E-2</v>
      </c>
      <c r="AW293" s="40">
        <v>0</v>
      </c>
      <c r="AX293" s="40">
        <v>0</v>
      </c>
      <c r="AY293" s="38">
        <v>0.8109516942591124</v>
      </c>
    </row>
    <row r="294" spans="2:52" x14ac:dyDescent="0.25">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3">
        <v>2021</v>
      </c>
      <c r="Z294" s="4">
        <v>7369.231092064816</v>
      </c>
      <c r="AA294" s="4">
        <v>0</v>
      </c>
      <c r="AB294" s="4">
        <v>51751.005223386805</v>
      </c>
      <c r="AC294" s="4">
        <v>160620.6513678559</v>
      </c>
      <c r="AD294" s="4">
        <v>0</v>
      </c>
      <c r="AE294" s="4">
        <v>33522.428948867964</v>
      </c>
      <c r="AF294" s="4">
        <v>0</v>
      </c>
      <c r="AG294" s="4">
        <v>0</v>
      </c>
      <c r="AH294" s="4">
        <v>21643.559992613937</v>
      </c>
      <c r="AI294" s="4">
        <v>238.46675069813799</v>
      </c>
      <c r="AJ294" s="4">
        <v>374.06748987404444</v>
      </c>
      <c r="AK294" s="7">
        <v>275519.41086536157</v>
      </c>
      <c r="AL294" s="60"/>
      <c r="AM294" s="3">
        <v>2021</v>
      </c>
      <c r="AN294" s="40">
        <v>1.3338308276637317E-2</v>
      </c>
      <c r="AO294" s="40">
        <v>0</v>
      </c>
      <c r="AP294" s="40">
        <v>7.4003937469443129E-2</v>
      </c>
      <c r="AQ294" s="40">
        <v>0.62995419466473079</v>
      </c>
      <c r="AR294" s="40">
        <v>0</v>
      </c>
      <c r="AS294" s="40">
        <v>5.9468788955291771E-2</v>
      </c>
      <c r="AT294" s="40">
        <v>0</v>
      </c>
      <c r="AU294" s="40">
        <v>0</v>
      </c>
      <c r="AV294" s="40">
        <v>3.2465339988920906E-2</v>
      </c>
      <c r="AW294" s="40">
        <v>1.1923337534906899E-4</v>
      </c>
      <c r="AX294" s="40">
        <v>1.4962699594961777E-6</v>
      </c>
      <c r="AY294" s="38">
        <v>0.80935129900033231</v>
      </c>
    </row>
    <row r="295" spans="2:52" x14ac:dyDescent="0.25">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1">
        <v>2022</v>
      </c>
      <c r="Z295" s="4">
        <v>8235.7134753031896</v>
      </c>
      <c r="AA295" s="4">
        <v>0</v>
      </c>
      <c r="AB295" s="4">
        <v>54062.642979283606</v>
      </c>
      <c r="AC295" s="4">
        <v>155303.68715911079</v>
      </c>
      <c r="AD295" s="4">
        <v>0</v>
      </c>
      <c r="AE295" s="4">
        <v>33403.359077513807</v>
      </c>
      <c r="AF295" s="4">
        <v>0</v>
      </c>
      <c r="AG295" s="4">
        <v>0</v>
      </c>
      <c r="AH295" s="4">
        <v>26666.451456622526</v>
      </c>
      <c r="AI295" s="4">
        <v>717.63953323115538</v>
      </c>
      <c r="AJ295" s="4">
        <v>1122.8237534735313</v>
      </c>
      <c r="AK295" s="7">
        <v>279512.31743453856</v>
      </c>
      <c r="AL295" s="60"/>
      <c r="AM295" s="1">
        <v>2022</v>
      </c>
      <c r="AN295" s="40">
        <v>1.4906641390298772E-2</v>
      </c>
      <c r="AO295" s="40">
        <v>0</v>
      </c>
      <c r="AP295" s="40">
        <v>7.730957946037556E-2</v>
      </c>
      <c r="AQ295" s="40">
        <v>0.60910106103803252</v>
      </c>
      <c r="AR295" s="40">
        <v>0</v>
      </c>
      <c r="AS295" s="40">
        <v>5.9257559003509493E-2</v>
      </c>
      <c r="AT295" s="40">
        <v>0</v>
      </c>
      <c r="AU295" s="40">
        <v>0</v>
      </c>
      <c r="AV295" s="40">
        <v>3.9999677184933788E-2</v>
      </c>
      <c r="AW295" s="40">
        <v>3.5881976661557768E-4</v>
      </c>
      <c r="AX295" s="40">
        <v>4.4912950138941247E-6</v>
      </c>
      <c r="AY295" s="38">
        <v>0.80093782913877964</v>
      </c>
    </row>
    <row r="296" spans="2:52" x14ac:dyDescent="0.25">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3">
        <v>2023</v>
      </c>
      <c r="Z296" s="4">
        <v>6864.1190283988944</v>
      </c>
      <c r="AA296" s="4">
        <v>0</v>
      </c>
      <c r="AB296" s="4">
        <v>55784.813988612128</v>
      </c>
      <c r="AC296" s="4">
        <v>148147.45312781102</v>
      </c>
      <c r="AD296" s="4">
        <v>0</v>
      </c>
      <c r="AE296" s="4">
        <v>32924.989340927539</v>
      </c>
      <c r="AF296" s="4">
        <v>0</v>
      </c>
      <c r="AG296" s="4">
        <v>0</v>
      </c>
      <c r="AH296" s="4">
        <v>35527.031030025151</v>
      </c>
      <c r="AI296" s="4">
        <v>1439.757180824229</v>
      </c>
      <c r="AJ296" s="4">
        <v>2246.6854361769801</v>
      </c>
      <c r="AK296" s="7">
        <v>282934.84913277591</v>
      </c>
      <c r="AL296" s="60"/>
      <c r="AM296" s="3">
        <v>2023</v>
      </c>
      <c r="AN296" s="40">
        <v>1.2424055441402E-2</v>
      </c>
      <c r="AO296" s="40">
        <v>0</v>
      </c>
      <c r="AP296" s="40">
        <v>7.9772284003715332E-2</v>
      </c>
      <c r="AQ296" s="40">
        <v>0.58103431116727489</v>
      </c>
      <c r="AR296" s="40">
        <v>0</v>
      </c>
      <c r="AS296" s="40">
        <v>5.8408931090805458E-2</v>
      </c>
      <c r="AT296" s="40">
        <v>0</v>
      </c>
      <c r="AU296" s="40">
        <v>0</v>
      </c>
      <c r="AV296" s="40">
        <v>5.3290546545037724E-2</v>
      </c>
      <c r="AW296" s="40">
        <v>7.1987859041211457E-4</v>
      </c>
      <c r="AX296" s="40">
        <v>8.9867417447079202E-6</v>
      </c>
      <c r="AY296" s="38">
        <v>0.78565899358039215</v>
      </c>
    </row>
    <row r="297" spans="2:52" x14ac:dyDescent="0.25">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3">
        <v>2024</v>
      </c>
      <c r="Z297" s="4">
        <v>5721.1426378021497</v>
      </c>
      <c r="AA297" s="4">
        <v>0</v>
      </c>
      <c r="AB297" s="4">
        <v>56845.522961596856</v>
      </c>
      <c r="AC297" s="4">
        <v>139262.10753246024</v>
      </c>
      <c r="AD297" s="4">
        <v>0</v>
      </c>
      <c r="AE297" s="4">
        <v>32085.540787865211</v>
      </c>
      <c r="AF297" s="4">
        <v>0</v>
      </c>
      <c r="AG297" s="4">
        <v>0</v>
      </c>
      <c r="AH297" s="4">
        <v>45660.129541091927</v>
      </c>
      <c r="AI297" s="4">
        <v>2406.976273459426</v>
      </c>
      <c r="AJ297" s="4">
        <v>3745.6239994303769</v>
      </c>
      <c r="AK297" s="7">
        <v>285727.04373370623</v>
      </c>
      <c r="AL297" s="60"/>
      <c r="AM297" s="3">
        <v>2024</v>
      </c>
      <c r="AN297" s="40">
        <v>1.0355268174421891E-2</v>
      </c>
      <c r="AO297" s="40">
        <v>0</v>
      </c>
      <c r="AP297" s="40">
        <v>8.1289097835083493E-2</v>
      </c>
      <c r="AQ297" s="40">
        <v>0.54618598574230914</v>
      </c>
      <c r="AR297" s="40">
        <v>0</v>
      </c>
      <c r="AS297" s="40">
        <v>5.6919749357672883E-2</v>
      </c>
      <c r="AT297" s="40">
        <v>0</v>
      </c>
      <c r="AU297" s="40">
        <v>0</v>
      </c>
      <c r="AV297" s="40">
        <v>6.8490194311637886E-2</v>
      </c>
      <c r="AW297" s="40">
        <v>1.203488136729713E-3</v>
      </c>
      <c r="AX297" s="40">
        <v>1.4982495997721507E-5</v>
      </c>
      <c r="AY297" s="38">
        <v>0.76445876605385266</v>
      </c>
    </row>
    <row r="298" spans="2:52" x14ac:dyDescent="0.25">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3">
        <v>2025</v>
      </c>
      <c r="Z298" s="4">
        <v>4768.1723219065843</v>
      </c>
      <c r="AA298" s="4">
        <v>0</v>
      </c>
      <c r="AB298" s="4">
        <v>57119.706981871059</v>
      </c>
      <c r="AC298" s="4">
        <v>128874.07964080448</v>
      </c>
      <c r="AD298" s="4">
        <v>0</v>
      </c>
      <c r="AE298" s="4">
        <v>30834.126301720276</v>
      </c>
      <c r="AF298" s="4">
        <v>0</v>
      </c>
      <c r="AG298" s="4">
        <v>0</v>
      </c>
      <c r="AH298" s="4">
        <v>56984.655566119087</v>
      </c>
      <c r="AI298" s="4">
        <v>3621.0118393889629</v>
      </c>
      <c r="AJ298" s="4">
        <v>5618.575852767065</v>
      </c>
      <c r="AK298" s="7">
        <v>287820.32850457751</v>
      </c>
      <c r="AL298" s="60"/>
      <c r="AM298" s="3">
        <v>2025</v>
      </c>
      <c r="AN298" s="40">
        <v>8.630391902650917E-3</v>
      </c>
      <c r="AO298" s="40">
        <v>0</v>
      </c>
      <c r="AP298" s="40">
        <v>8.1681180984075619E-2</v>
      </c>
      <c r="AQ298" s="40">
        <v>0.50544414035123519</v>
      </c>
      <c r="AR298" s="40">
        <v>0</v>
      </c>
      <c r="AS298" s="40">
        <v>5.4699740059251774E-2</v>
      </c>
      <c r="AT298" s="40">
        <v>0</v>
      </c>
      <c r="AU298" s="40">
        <v>0</v>
      </c>
      <c r="AV298" s="40">
        <v>8.5476983349178623E-2</v>
      </c>
      <c r="AW298" s="40">
        <v>1.8105059196944814E-3</v>
      </c>
      <c r="AX298" s="40">
        <v>2.2474303411068261E-5</v>
      </c>
      <c r="AY298" s="38">
        <v>0.7377654168694977</v>
      </c>
    </row>
    <row r="299" spans="2:52" x14ac:dyDescent="0.25">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1">
        <v>2026</v>
      </c>
      <c r="Z299" s="4">
        <v>3968.9859736348008</v>
      </c>
      <c r="AA299" s="4">
        <v>0</v>
      </c>
      <c r="AB299" s="4">
        <v>56168.501240276812</v>
      </c>
      <c r="AC299" s="4">
        <v>118351.65722755887</v>
      </c>
      <c r="AD299" s="4">
        <v>0</v>
      </c>
      <c r="AE299" s="4">
        <v>29037.87155226307</v>
      </c>
      <c r="AF299" s="4">
        <v>0</v>
      </c>
      <c r="AG299" s="4">
        <v>0</v>
      </c>
      <c r="AH299" s="4">
        <v>68326.444622281735</v>
      </c>
      <c r="AI299" s="4">
        <v>5303.181261711974</v>
      </c>
      <c r="AJ299" s="4">
        <v>8060.0228607068912</v>
      </c>
      <c r="AK299" s="7">
        <v>289216.66473843413</v>
      </c>
      <c r="AL299" s="60"/>
      <c r="AM299" s="1">
        <v>2026</v>
      </c>
      <c r="AN299" s="40">
        <v>7.1838646122789895E-3</v>
      </c>
      <c r="AO299" s="40">
        <v>0</v>
      </c>
      <c r="AP299" s="40">
        <v>8.0320956773595839E-2</v>
      </c>
      <c r="AQ299" s="40">
        <v>0.46417519964648585</v>
      </c>
      <c r="AR299" s="40">
        <v>0</v>
      </c>
      <c r="AS299" s="40">
        <v>5.1513184133714682E-2</v>
      </c>
      <c r="AT299" s="40">
        <v>0</v>
      </c>
      <c r="AU299" s="40">
        <v>0</v>
      </c>
      <c r="AV299" s="40">
        <v>0.1024896669334226</v>
      </c>
      <c r="AW299" s="40">
        <v>2.6515906308559869E-3</v>
      </c>
      <c r="AX299" s="40">
        <v>3.2240091442827563E-5</v>
      </c>
      <c r="AY299" s="38">
        <v>0.7083667028217967</v>
      </c>
    </row>
    <row r="300" spans="2:52" x14ac:dyDescent="0.25">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3">
        <v>2027</v>
      </c>
      <c r="Z300" s="4">
        <v>3293.7151327235506</v>
      </c>
      <c r="AA300" s="4">
        <v>0</v>
      </c>
      <c r="AB300" s="4">
        <v>54015.64019726574</v>
      </c>
      <c r="AC300" s="4">
        <v>107902.07173660854</v>
      </c>
      <c r="AD300" s="4">
        <v>0</v>
      </c>
      <c r="AE300" s="4">
        <v>26696.828956894031</v>
      </c>
      <c r="AF300" s="4">
        <v>0</v>
      </c>
      <c r="AG300" s="4">
        <v>0</v>
      </c>
      <c r="AH300" s="4">
        <v>79585.743833604793</v>
      </c>
      <c r="AI300" s="4">
        <v>7446.927783840064</v>
      </c>
      <c r="AJ300" s="4">
        <v>11057.515974104454</v>
      </c>
      <c r="AK300" s="7">
        <v>289998.44361504115</v>
      </c>
      <c r="AL300" s="60"/>
      <c r="AM300" s="3">
        <v>2027</v>
      </c>
      <c r="AN300" s="40">
        <v>5.9616243902296268E-3</v>
      </c>
      <c r="AO300" s="40">
        <v>0</v>
      </c>
      <c r="AP300" s="40">
        <v>7.7242365482090014E-2</v>
      </c>
      <c r="AQ300" s="40">
        <v>0.42319192535097871</v>
      </c>
      <c r="AR300" s="40">
        <v>0</v>
      </c>
      <c r="AS300" s="40">
        <v>4.7360174569530011E-2</v>
      </c>
      <c r="AT300" s="40">
        <v>0</v>
      </c>
      <c r="AU300" s="40">
        <v>0</v>
      </c>
      <c r="AV300" s="40">
        <v>0.11937861575040719</v>
      </c>
      <c r="AW300" s="40">
        <v>3.723463891920032E-3</v>
      </c>
      <c r="AX300" s="40">
        <v>4.4230063896417815E-5</v>
      </c>
      <c r="AY300" s="38">
        <v>0.67690239949905207</v>
      </c>
    </row>
    <row r="301" spans="2:52" x14ac:dyDescent="0.25">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1">
        <v>2028</v>
      </c>
      <c r="Z301" s="4">
        <v>2719.3661627024385</v>
      </c>
      <c r="AA301" s="4">
        <v>0</v>
      </c>
      <c r="AB301" s="4">
        <v>50847.805066765752</v>
      </c>
      <c r="AC301" s="4">
        <v>97549.406610544553</v>
      </c>
      <c r="AD301" s="4">
        <v>0</v>
      </c>
      <c r="AE301" s="4">
        <v>23899.623690110631</v>
      </c>
      <c r="AF301" s="4">
        <v>0</v>
      </c>
      <c r="AG301" s="4">
        <v>0</v>
      </c>
      <c r="AH301" s="4">
        <v>90653.426501996088</v>
      </c>
      <c r="AI301" s="4">
        <v>10037.280864970155</v>
      </c>
      <c r="AJ301" s="4">
        <v>14588.746879541037</v>
      </c>
      <c r="AK301" s="7">
        <v>290295.65577663068</v>
      </c>
      <c r="AL301" s="60"/>
      <c r="AM301" s="1">
        <v>2028</v>
      </c>
      <c r="AN301" s="40">
        <v>4.9220527544914143E-3</v>
      </c>
      <c r="AO301" s="40">
        <v>0</v>
      </c>
      <c r="AP301" s="40">
        <v>7.2712361245475018E-2</v>
      </c>
      <c r="AQ301" s="40">
        <v>0.38258877272655578</v>
      </c>
      <c r="AR301" s="40">
        <v>0</v>
      </c>
      <c r="AS301" s="40">
        <v>4.2397932426256259E-2</v>
      </c>
      <c r="AT301" s="40">
        <v>0</v>
      </c>
      <c r="AU301" s="40">
        <v>0</v>
      </c>
      <c r="AV301" s="40">
        <v>0.13598013975299411</v>
      </c>
      <c r="AW301" s="40">
        <v>5.0186404324850777E-3</v>
      </c>
      <c r="AX301" s="40">
        <v>5.8354987518164149E-5</v>
      </c>
      <c r="AY301" s="38">
        <v>0.64367825432577586</v>
      </c>
    </row>
    <row r="302" spans="2:52" x14ac:dyDescent="0.25">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3">
        <v>2029</v>
      </c>
      <c r="Z302" s="4">
        <v>2229.7739332500937</v>
      </c>
      <c r="AA302" s="4">
        <v>0</v>
      </c>
      <c r="AB302" s="4">
        <v>46912.250476627407</v>
      </c>
      <c r="AC302" s="4">
        <v>87243.339256759544</v>
      </c>
      <c r="AD302" s="4">
        <v>0</v>
      </c>
      <c r="AE302" s="4">
        <v>20774.799114964251</v>
      </c>
      <c r="AF302" s="4">
        <v>0</v>
      </c>
      <c r="AG302" s="4">
        <v>0</v>
      </c>
      <c r="AH302" s="4">
        <v>101416.91312000572</v>
      </c>
      <c r="AI302" s="4">
        <v>13047.24749356682</v>
      </c>
      <c r="AJ302" s="4">
        <v>18617.726781099209</v>
      </c>
      <c r="AK302" s="7">
        <v>290242.05017627304</v>
      </c>
      <c r="AL302" s="60"/>
      <c r="AM302" s="3">
        <v>2029</v>
      </c>
      <c r="AN302" s="40">
        <v>4.0358908191826699E-3</v>
      </c>
      <c r="AO302" s="40">
        <v>0</v>
      </c>
      <c r="AP302" s="40">
        <v>6.7084518181577193E-2</v>
      </c>
      <c r="AQ302" s="40">
        <v>0.34216837656501092</v>
      </c>
      <c r="AR302" s="40">
        <v>0</v>
      </c>
      <c r="AS302" s="40">
        <v>3.6854493629946583E-2</v>
      </c>
      <c r="AT302" s="40">
        <v>0</v>
      </c>
      <c r="AU302" s="40">
        <v>0</v>
      </c>
      <c r="AV302" s="40">
        <v>0.15212536968000856</v>
      </c>
      <c r="AW302" s="40">
        <v>6.5236237467834104E-3</v>
      </c>
      <c r="AX302" s="40">
        <v>7.4470907124396835E-5</v>
      </c>
      <c r="AY302" s="38">
        <v>0.60886674352963366</v>
      </c>
    </row>
    <row r="303" spans="2:52" x14ac:dyDescent="0.25">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
        <v>2030</v>
      </c>
      <c r="Z303" s="5">
        <v>1812.2645773520708</v>
      </c>
      <c r="AA303" s="5">
        <v>0</v>
      </c>
      <c r="AB303" s="5">
        <v>42456.795148199104</v>
      </c>
      <c r="AC303" s="5">
        <v>76944.415115706681</v>
      </c>
      <c r="AD303" s="5">
        <v>0</v>
      </c>
      <c r="AE303" s="5">
        <v>17461.211603805117</v>
      </c>
      <c r="AF303" s="5">
        <v>0</v>
      </c>
      <c r="AG303" s="5">
        <v>0</v>
      </c>
      <c r="AH303" s="5">
        <v>111767.7063921543</v>
      </c>
      <c r="AI303" s="5">
        <v>16438.486469857919</v>
      </c>
      <c r="AJ303" s="5">
        <v>23095.377555717394</v>
      </c>
      <c r="AK303" s="8">
        <v>289976.25686279254</v>
      </c>
      <c r="AL303" s="13"/>
      <c r="AM303" s="6">
        <v>2030</v>
      </c>
      <c r="AN303" s="41">
        <v>3.2801988850072483E-3</v>
      </c>
      <c r="AO303" s="41">
        <v>0</v>
      </c>
      <c r="AP303" s="41">
        <v>6.0713217061924715E-2</v>
      </c>
      <c r="AQ303" s="41">
        <v>0.30177599608380162</v>
      </c>
      <c r="AR303" s="41">
        <v>0</v>
      </c>
      <c r="AS303" s="41">
        <v>3.0976189385150277E-2</v>
      </c>
      <c r="AT303" s="41">
        <v>0</v>
      </c>
      <c r="AU303" s="41">
        <v>0</v>
      </c>
      <c r="AV303" s="41">
        <v>0.16765155958823144</v>
      </c>
      <c r="AW303" s="41">
        <v>8.2192432349289593E-3</v>
      </c>
      <c r="AX303" s="41">
        <v>9.2381510222869578E-5</v>
      </c>
      <c r="AY303" s="39">
        <v>0.57270878574926709</v>
      </c>
    </row>
    <row r="304" spans="2:52" x14ac:dyDescent="0.25">
      <c r="B304" s="68"/>
      <c r="C304" s="68"/>
      <c r="D304" s="68"/>
      <c r="E304" s="68"/>
      <c r="F304" s="68"/>
      <c r="G304" s="68"/>
      <c r="H304" s="68"/>
      <c r="I304" s="68"/>
      <c r="J304" s="68"/>
      <c r="K304" s="68"/>
      <c r="L304" s="68"/>
      <c r="M304" s="68"/>
      <c r="N304" s="68"/>
      <c r="O304" s="68"/>
      <c r="P304" s="68"/>
      <c r="Q304" s="68"/>
      <c r="R304" s="68"/>
      <c r="S304" s="68"/>
      <c r="T304" s="68"/>
      <c r="U304" s="68"/>
      <c r="V304" s="68"/>
      <c r="W304" s="68"/>
      <c r="X304" s="68">
        <v>1</v>
      </c>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8"/>
    </row>
    <row r="305" spans="2:52" x14ac:dyDescent="0.25">
      <c r="B305" s="68"/>
      <c r="C305" s="68"/>
      <c r="D305" s="68"/>
      <c r="E305" s="68"/>
      <c r="F305" s="68"/>
      <c r="G305" s="68"/>
      <c r="H305" s="68"/>
      <c r="I305" s="68"/>
      <c r="J305" s="68"/>
      <c r="K305" s="68"/>
      <c r="L305" s="68"/>
      <c r="M305" s="68"/>
      <c r="N305" s="68"/>
      <c r="O305" s="68"/>
      <c r="P305" s="68"/>
      <c r="Q305" s="68"/>
      <c r="R305" s="68"/>
      <c r="S305" s="68"/>
      <c r="T305" s="68"/>
      <c r="U305" s="68"/>
      <c r="V305" s="68"/>
      <c r="W305" s="68"/>
      <c r="X305" s="68">
        <v>2</v>
      </c>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8"/>
    </row>
    <row r="306" spans="2:52" x14ac:dyDescent="0.25">
      <c r="B306" s="68"/>
      <c r="C306" s="68"/>
      <c r="D306" s="68"/>
      <c r="E306" s="68"/>
      <c r="F306" s="68"/>
      <c r="G306" s="68"/>
      <c r="H306" s="68"/>
      <c r="I306" s="68"/>
      <c r="J306" s="68"/>
      <c r="K306" s="68"/>
      <c r="L306" s="68"/>
      <c r="M306" s="68"/>
      <c r="N306" s="68"/>
      <c r="O306" s="68"/>
      <c r="P306" s="68"/>
      <c r="Q306" s="68"/>
      <c r="R306" s="68"/>
      <c r="S306" s="68"/>
      <c r="T306" s="68"/>
      <c r="U306" s="68"/>
      <c r="V306" s="68"/>
      <c r="W306" s="68"/>
      <c r="X306" s="68">
        <v>3</v>
      </c>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row>
    <row r="307" spans="2:52" x14ac:dyDescent="0.25">
      <c r="B307" s="68"/>
      <c r="C307" s="68"/>
      <c r="D307" s="68"/>
      <c r="E307" s="68"/>
      <c r="F307" s="68"/>
      <c r="G307" s="68"/>
      <c r="H307" s="68"/>
      <c r="I307" s="68"/>
      <c r="J307" s="68"/>
      <c r="K307" s="68"/>
      <c r="L307" s="68"/>
      <c r="M307" s="68"/>
      <c r="N307" s="68"/>
      <c r="O307" s="68"/>
      <c r="P307" s="68"/>
      <c r="Q307" s="68"/>
      <c r="R307" s="68"/>
      <c r="S307" s="68"/>
      <c r="T307" s="68"/>
      <c r="U307" s="68"/>
      <c r="V307" s="68"/>
      <c r="W307" s="68"/>
      <c r="X307" s="68">
        <v>4</v>
      </c>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row>
    <row r="308" spans="2:52" x14ac:dyDescent="0.25">
      <c r="B308" s="68"/>
      <c r="C308" s="68"/>
      <c r="D308" s="68"/>
      <c r="E308" s="68"/>
      <c r="F308" s="68"/>
      <c r="G308" s="68"/>
      <c r="H308" s="68"/>
      <c r="I308" s="68"/>
      <c r="J308" s="68"/>
      <c r="K308" s="68"/>
      <c r="L308" s="68"/>
      <c r="M308" s="68"/>
      <c r="N308" s="68"/>
      <c r="O308" s="68"/>
      <c r="P308" s="68"/>
      <c r="Q308" s="68"/>
      <c r="R308" s="68"/>
      <c r="S308" s="68"/>
      <c r="T308" s="68"/>
      <c r="U308" s="68"/>
      <c r="V308" s="68"/>
      <c r="W308" s="68"/>
      <c r="X308" s="68">
        <v>5</v>
      </c>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row>
    <row r="309" spans="2:52" x14ac:dyDescent="0.25">
      <c r="B309" s="68"/>
      <c r="C309" s="68"/>
      <c r="D309" s="68"/>
      <c r="E309" s="68"/>
      <c r="F309" s="68"/>
      <c r="G309" s="68"/>
      <c r="H309" s="68"/>
      <c r="I309" s="68"/>
      <c r="J309" s="68"/>
      <c r="K309" s="68"/>
      <c r="L309" s="68"/>
      <c r="M309" s="68"/>
      <c r="N309" s="68"/>
      <c r="O309" s="68"/>
      <c r="P309" s="68"/>
      <c r="Q309" s="68"/>
      <c r="R309" s="68"/>
      <c r="S309" s="68"/>
      <c r="T309" s="68"/>
      <c r="U309" s="68"/>
      <c r="V309" s="68"/>
      <c r="W309" s="68"/>
      <c r="X309" s="68">
        <v>6</v>
      </c>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row>
    <row r="310" spans="2:52" x14ac:dyDescent="0.25">
      <c r="B310" s="68"/>
      <c r="C310" s="68"/>
      <c r="D310" s="68"/>
      <c r="E310" s="68"/>
      <c r="F310" s="68"/>
      <c r="G310" s="68"/>
      <c r="H310" s="68"/>
      <c r="I310" s="68"/>
      <c r="J310" s="68"/>
      <c r="K310" s="68"/>
      <c r="L310" s="68"/>
      <c r="M310" s="68"/>
      <c r="N310" s="68"/>
      <c r="O310" s="68"/>
      <c r="P310" s="68"/>
      <c r="Q310" s="68"/>
      <c r="R310" s="68"/>
      <c r="S310" s="68"/>
      <c r="T310" s="68"/>
      <c r="U310" s="68"/>
      <c r="V310" s="68"/>
      <c r="W310" s="68"/>
      <c r="X310" s="68">
        <v>7</v>
      </c>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row>
    <row r="311" spans="2:52" x14ac:dyDescent="0.25">
      <c r="B311" s="68" t="s">
        <v>34</v>
      </c>
      <c r="C311" s="68"/>
      <c r="D311" s="68"/>
      <c r="E311" s="68"/>
      <c r="F311" s="68"/>
      <c r="G311" s="68"/>
      <c r="H311" s="68"/>
      <c r="I311" s="68"/>
      <c r="J311" s="68"/>
      <c r="K311" s="68"/>
      <c r="L311" s="68"/>
      <c r="M311" s="68"/>
      <c r="N311" s="68"/>
      <c r="O311" s="68"/>
      <c r="P311" s="68"/>
      <c r="Q311" s="68"/>
      <c r="R311" s="68"/>
      <c r="S311" s="68"/>
      <c r="T311" s="68"/>
      <c r="U311" s="68"/>
      <c r="V311" s="68"/>
      <c r="W311" s="68"/>
      <c r="X311" s="68">
        <v>8</v>
      </c>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8"/>
    </row>
    <row r="312" spans="2:52" x14ac:dyDescent="0.25">
      <c r="B312" s="17" t="s">
        <v>262</v>
      </c>
      <c r="C312" s="84" t="s">
        <v>104</v>
      </c>
      <c r="D312" s="68"/>
      <c r="E312" s="68"/>
      <c r="F312" s="68"/>
      <c r="G312" s="68"/>
      <c r="H312" s="68"/>
      <c r="I312" s="68"/>
      <c r="J312" s="68"/>
      <c r="K312" s="68"/>
      <c r="L312" s="68"/>
      <c r="M312" s="68"/>
      <c r="N312" s="68"/>
      <c r="O312" s="68"/>
      <c r="P312" s="68"/>
      <c r="Q312" s="68"/>
      <c r="R312" s="68"/>
      <c r="S312" s="68"/>
      <c r="T312" s="68"/>
      <c r="U312" s="68"/>
      <c r="V312" s="68"/>
      <c r="W312" s="68"/>
      <c r="X312" s="58"/>
      <c r="Y312" s="58" t="s">
        <v>21</v>
      </c>
      <c r="Z312" s="58"/>
      <c r="AA312" s="58"/>
      <c r="AB312" s="58"/>
      <c r="AC312" s="58"/>
      <c r="AD312" s="58"/>
      <c r="AE312" s="58"/>
      <c r="AF312" s="58"/>
      <c r="AG312" s="58"/>
      <c r="AH312" s="58"/>
      <c r="AI312" s="58"/>
      <c r="AJ312" s="58"/>
      <c r="AK312" s="58"/>
      <c r="AL312" s="58"/>
      <c r="AM312" s="58" t="s">
        <v>147</v>
      </c>
      <c r="AN312" s="58"/>
      <c r="AO312" s="58"/>
      <c r="AP312" s="58"/>
      <c r="AQ312" s="58"/>
      <c r="AR312" s="58"/>
      <c r="AS312" s="58"/>
      <c r="AT312" s="58"/>
      <c r="AU312" s="58"/>
      <c r="AV312" s="58"/>
      <c r="AW312" s="58"/>
      <c r="AX312" s="58"/>
      <c r="AY312" s="58"/>
    </row>
    <row r="313" spans="2:52" ht="15.75" x14ac:dyDescent="0.25">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9"/>
      <c r="Z313" s="66" t="s">
        <v>2</v>
      </c>
      <c r="AA313" s="66" t="s">
        <v>3</v>
      </c>
      <c r="AB313" s="66" t="s">
        <v>4</v>
      </c>
      <c r="AC313" s="66" t="s">
        <v>5</v>
      </c>
      <c r="AD313" s="66" t="s">
        <v>6</v>
      </c>
      <c r="AE313" s="66" t="s">
        <v>7</v>
      </c>
      <c r="AF313" s="66" t="s">
        <v>8</v>
      </c>
      <c r="AG313" s="66" t="s">
        <v>9</v>
      </c>
      <c r="AH313" s="66" t="s">
        <v>18</v>
      </c>
      <c r="AI313" s="66" t="s">
        <v>19</v>
      </c>
      <c r="AJ313" s="66" t="s">
        <v>20</v>
      </c>
      <c r="AK313" s="66" t="s">
        <v>0</v>
      </c>
      <c r="AL313" s="58"/>
      <c r="AM313" s="65"/>
      <c r="AN313" s="66" t="s">
        <v>2</v>
      </c>
      <c r="AO313" s="66" t="s">
        <v>3</v>
      </c>
      <c r="AP313" s="66" t="s">
        <v>4</v>
      </c>
      <c r="AQ313" s="66" t="s">
        <v>5</v>
      </c>
      <c r="AR313" s="66" t="s">
        <v>6</v>
      </c>
      <c r="AS313" s="66" t="s">
        <v>7</v>
      </c>
      <c r="AT313" s="66" t="s">
        <v>8</v>
      </c>
      <c r="AU313" s="66" t="s">
        <v>9</v>
      </c>
      <c r="AV313" s="66" t="s">
        <v>18</v>
      </c>
      <c r="AW313" s="66" t="s">
        <v>19</v>
      </c>
      <c r="AX313" s="66" t="s">
        <v>20</v>
      </c>
      <c r="AY313" s="67" t="s">
        <v>0</v>
      </c>
    </row>
    <row r="314" spans="2:52" x14ac:dyDescent="0.25">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3">
        <v>2019</v>
      </c>
      <c r="Z314" s="4">
        <v>235705.03379181059</v>
      </c>
      <c r="AA314" s="4">
        <v>0</v>
      </c>
      <c r="AB314" s="4">
        <v>1977068.9567871627</v>
      </c>
      <c r="AC314" s="4">
        <v>4501148.6480854163</v>
      </c>
      <c r="AD314" s="4">
        <v>52733.680467991493</v>
      </c>
      <c r="AE314" s="4">
        <v>136581.96856280987</v>
      </c>
      <c r="AF314" s="4">
        <v>0</v>
      </c>
      <c r="AG314" s="4">
        <v>0</v>
      </c>
      <c r="AH314" s="4">
        <v>191982.6094380249</v>
      </c>
      <c r="AI314" s="4">
        <v>18937.618579818449</v>
      </c>
      <c r="AJ314" s="4">
        <v>270483.31316138699</v>
      </c>
      <c r="AK314" s="7">
        <v>7384641.8288744213</v>
      </c>
      <c r="AL314" s="60"/>
      <c r="AM314" s="3">
        <v>2019</v>
      </c>
      <c r="AN314" s="40">
        <v>0.42662611116317717</v>
      </c>
      <c r="AO314" s="40">
        <v>0</v>
      </c>
      <c r="AP314" s="40">
        <v>2.8272086082056429</v>
      </c>
      <c r="AQ314" s="40">
        <v>17.653504997791003</v>
      </c>
      <c r="AR314" s="40">
        <v>0.11010792481716623</v>
      </c>
      <c r="AS314" s="40">
        <v>0.2422964122304247</v>
      </c>
      <c r="AT314" s="40">
        <v>0</v>
      </c>
      <c r="AU314" s="40">
        <v>0</v>
      </c>
      <c r="AV314" s="40">
        <v>0.28797391415703733</v>
      </c>
      <c r="AW314" s="40">
        <v>9.468809289909225E-3</v>
      </c>
      <c r="AX314" s="40">
        <v>1.0819332526455479E-3</v>
      </c>
      <c r="AY314" s="38">
        <v>21.558268710907008</v>
      </c>
    </row>
    <row r="315" spans="2:52" x14ac:dyDescent="0.25">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1">
        <v>2020</v>
      </c>
      <c r="Z315" s="4">
        <v>187498.92645665238</v>
      </c>
      <c r="AA315" s="4">
        <v>0</v>
      </c>
      <c r="AB315" s="4">
        <v>2091534.0230621896</v>
      </c>
      <c r="AC315" s="4">
        <v>4438410.4823262552</v>
      </c>
      <c r="AD315" s="4">
        <v>64126.112134194722</v>
      </c>
      <c r="AE315" s="4">
        <v>143636.13115967257</v>
      </c>
      <c r="AF315" s="4">
        <v>0</v>
      </c>
      <c r="AG315" s="4">
        <v>0</v>
      </c>
      <c r="AH315" s="4">
        <v>200640.99135594873</v>
      </c>
      <c r="AI315" s="4">
        <v>25915.080955403901</v>
      </c>
      <c r="AJ315" s="4">
        <v>302901.89441966714</v>
      </c>
      <c r="AK315" s="7">
        <v>7454663.6418699836</v>
      </c>
      <c r="AL315" s="60"/>
      <c r="AM315" s="1">
        <v>2020</v>
      </c>
      <c r="AN315" s="40">
        <v>0.33937305688654085</v>
      </c>
      <c r="AO315" s="40">
        <v>0</v>
      </c>
      <c r="AP315" s="40">
        <v>2.9908936529789312</v>
      </c>
      <c r="AQ315" s="40">
        <v>17.407445911683574</v>
      </c>
      <c r="AR315" s="40">
        <v>0.13389532213619859</v>
      </c>
      <c r="AS315" s="40">
        <v>0.25481049667725914</v>
      </c>
      <c r="AT315" s="40">
        <v>0</v>
      </c>
      <c r="AU315" s="40">
        <v>0</v>
      </c>
      <c r="AV315" s="40">
        <v>0.30096148703392311</v>
      </c>
      <c r="AW315" s="40">
        <v>1.2957540477701951E-2</v>
      </c>
      <c r="AX315" s="40">
        <v>1.2116075776786685E-3</v>
      </c>
      <c r="AY315" s="38">
        <v>21.44154907545181</v>
      </c>
    </row>
    <row r="316" spans="2:52" x14ac:dyDescent="0.25">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3">
        <v>2021</v>
      </c>
      <c r="Z316" s="4">
        <v>141780.63029439078</v>
      </c>
      <c r="AA316" s="4">
        <v>0</v>
      </c>
      <c r="AB316" s="4">
        <v>2213227.1577960877</v>
      </c>
      <c r="AC316" s="4">
        <v>4274148.4208447784</v>
      </c>
      <c r="AD316" s="4">
        <v>74838.842762016007</v>
      </c>
      <c r="AE316" s="4">
        <v>149428.21748857858</v>
      </c>
      <c r="AF316" s="4">
        <v>0</v>
      </c>
      <c r="AG316" s="4">
        <v>0</v>
      </c>
      <c r="AH316" s="4">
        <v>252162.99559215808</v>
      </c>
      <c r="AI316" s="4">
        <v>55416.478156087149</v>
      </c>
      <c r="AJ316" s="4">
        <v>381252.81558348302</v>
      </c>
      <c r="AK316" s="7">
        <v>7542255.558517579</v>
      </c>
      <c r="AL316" s="60"/>
      <c r="AM316" s="3">
        <v>2021</v>
      </c>
      <c r="AN316" s="40">
        <v>0.25662294083284731</v>
      </c>
      <c r="AO316" s="40">
        <v>0</v>
      </c>
      <c r="AP316" s="40">
        <v>3.1649148356484056</v>
      </c>
      <c r="AQ316" s="40">
        <v>16.76321010655322</v>
      </c>
      <c r="AR316" s="40">
        <v>0.15626350368708941</v>
      </c>
      <c r="AS316" s="40">
        <v>0.26508565782473842</v>
      </c>
      <c r="AT316" s="40">
        <v>0</v>
      </c>
      <c r="AU316" s="40">
        <v>0</v>
      </c>
      <c r="AV316" s="40">
        <v>0.37824449338823712</v>
      </c>
      <c r="AW316" s="40">
        <v>2.7708239078043574E-2</v>
      </c>
      <c r="AX316" s="40">
        <v>1.5250112623339321E-3</v>
      </c>
      <c r="AY316" s="38">
        <v>21.013574788274916</v>
      </c>
      <c r="AZ316" s="114"/>
    </row>
    <row r="317" spans="2:52" x14ac:dyDescent="0.25">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1">
        <v>2022</v>
      </c>
      <c r="Z317" s="4">
        <v>96321.816912815513</v>
      </c>
      <c r="AA317" s="4">
        <v>0</v>
      </c>
      <c r="AB317" s="4">
        <v>2321765.6522814659</v>
      </c>
      <c r="AC317" s="4">
        <v>4085976.8372990591</v>
      </c>
      <c r="AD317" s="4">
        <v>84941.436107530579</v>
      </c>
      <c r="AE317" s="4">
        <v>154285.50537531773</v>
      </c>
      <c r="AF317" s="4">
        <v>0</v>
      </c>
      <c r="AG317" s="4">
        <v>0</v>
      </c>
      <c r="AH317" s="4">
        <v>323963.17498400511</v>
      </c>
      <c r="AI317" s="4">
        <v>94176.517450749699</v>
      </c>
      <c r="AJ317" s="4">
        <v>465646.94802338787</v>
      </c>
      <c r="AK317" s="7">
        <v>7627077.88843433</v>
      </c>
      <c r="AL317" s="61"/>
      <c r="AM317" s="1">
        <v>2022</v>
      </c>
      <c r="AN317" s="40">
        <v>0.17434248861219609</v>
      </c>
      <c r="AO317" s="40">
        <v>0</v>
      </c>
      <c r="AP317" s="40">
        <v>3.3201248827624963</v>
      </c>
      <c r="AQ317" s="40">
        <v>16.025201155886908</v>
      </c>
      <c r="AR317" s="40">
        <v>0.17735771859252383</v>
      </c>
      <c r="AS317" s="40">
        <v>0.27370248653581369</v>
      </c>
      <c r="AT317" s="40">
        <v>0</v>
      </c>
      <c r="AU317" s="40">
        <v>0</v>
      </c>
      <c r="AV317" s="40">
        <v>0.48594476247600765</v>
      </c>
      <c r="AW317" s="40">
        <v>4.7088258725374844E-2</v>
      </c>
      <c r="AX317" s="40">
        <v>1.8625877920935515E-3</v>
      </c>
      <c r="AY317" s="38">
        <v>20.505624341383417</v>
      </c>
    </row>
    <row r="318" spans="2:52" x14ac:dyDescent="0.25">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3">
        <v>2023</v>
      </c>
      <c r="Z318" s="4">
        <v>51173.446336822613</v>
      </c>
      <c r="AA318" s="4">
        <v>0</v>
      </c>
      <c r="AB318" s="4">
        <v>2416686.1660727505</v>
      </c>
      <c r="AC318" s="4">
        <v>3874619.9620992956</v>
      </c>
      <c r="AD318" s="4">
        <v>94311.988025013765</v>
      </c>
      <c r="AE318" s="4">
        <v>158235.23916611462</v>
      </c>
      <c r="AF318" s="4">
        <v>0</v>
      </c>
      <c r="AG318" s="4">
        <v>0</v>
      </c>
      <c r="AH318" s="4">
        <v>416255.62105772941</v>
      </c>
      <c r="AI318" s="4">
        <v>142374.47481134551</v>
      </c>
      <c r="AJ318" s="4">
        <v>556111.84614800208</v>
      </c>
      <c r="AK318" s="7">
        <v>7709768.7437170735</v>
      </c>
      <c r="AL318" s="61"/>
      <c r="AM318" s="3">
        <v>2023</v>
      </c>
      <c r="AN318" s="40">
        <v>9.262393786964894E-2</v>
      </c>
      <c r="AO318" s="40">
        <v>0</v>
      </c>
      <c r="AP318" s="40">
        <v>3.4558612174840331</v>
      </c>
      <c r="AQ318" s="40">
        <v>15.196259491353437</v>
      </c>
      <c r="AR318" s="40">
        <v>0.19692343099622875</v>
      </c>
      <c r="AS318" s="40">
        <v>0.28070931428068735</v>
      </c>
      <c r="AT318" s="40">
        <v>0</v>
      </c>
      <c r="AU318" s="40">
        <v>0</v>
      </c>
      <c r="AV318" s="40">
        <v>0.62438343158659415</v>
      </c>
      <c r="AW318" s="40">
        <v>7.118723740567276E-2</v>
      </c>
      <c r="AX318" s="40">
        <v>2.2244473845920085E-3</v>
      </c>
      <c r="AY318" s="38">
        <v>19.920172508360896</v>
      </c>
    </row>
    <row r="319" spans="2:52" x14ac:dyDescent="0.25">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3">
        <v>2024</v>
      </c>
      <c r="Z319" s="4">
        <v>35497.61974581128</v>
      </c>
      <c r="AA319" s="4">
        <v>0</v>
      </c>
      <c r="AB319" s="4">
        <v>2497322.7217442943</v>
      </c>
      <c r="AC319" s="4">
        <v>3613848.8134683147</v>
      </c>
      <c r="AD319" s="4">
        <v>102853.2760766983</v>
      </c>
      <c r="AE319" s="4">
        <v>161276.33343759077</v>
      </c>
      <c r="AF319" s="4">
        <v>0</v>
      </c>
      <c r="AG319" s="4">
        <v>0</v>
      </c>
      <c r="AH319" s="4">
        <v>526735.69689368468</v>
      </c>
      <c r="AI319" s="4">
        <v>200192.7902803552</v>
      </c>
      <c r="AJ319" s="4">
        <v>652646.04870207398</v>
      </c>
      <c r="AK319" s="7">
        <v>7790373.3003488239</v>
      </c>
      <c r="AL319" s="61"/>
      <c r="AM319" s="3">
        <v>2024</v>
      </c>
      <c r="AN319" s="40">
        <v>6.4250691739918417E-2</v>
      </c>
      <c r="AO319" s="40">
        <v>0</v>
      </c>
      <c r="AP319" s="40">
        <v>3.5711714920943409</v>
      </c>
      <c r="AQ319" s="40">
        <v>14.173515046422729</v>
      </c>
      <c r="AR319" s="40">
        <v>0.21475764044814605</v>
      </c>
      <c r="AS319" s="40">
        <v>0.28610421551828608</v>
      </c>
      <c r="AT319" s="40">
        <v>0</v>
      </c>
      <c r="AU319" s="40">
        <v>0</v>
      </c>
      <c r="AV319" s="40">
        <v>0.79010354534052707</v>
      </c>
      <c r="AW319" s="40">
        <v>0.1000963951401776</v>
      </c>
      <c r="AX319" s="40">
        <v>2.6105841948082958E-3</v>
      </c>
      <c r="AY319" s="38">
        <v>19.202609610898932</v>
      </c>
    </row>
    <row r="320" spans="2:52" x14ac:dyDescent="0.25">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3">
        <v>2025</v>
      </c>
      <c r="Z320" s="4">
        <v>23376.898196438</v>
      </c>
      <c r="AA320" s="4">
        <v>0</v>
      </c>
      <c r="AB320" s="4">
        <v>2563529.2000621511</v>
      </c>
      <c r="AC320" s="4">
        <v>3330719.8240503487</v>
      </c>
      <c r="AD320" s="4">
        <v>110529.94592228105</v>
      </c>
      <c r="AE320" s="4">
        <v>163382.30400027114</v>
      </c>
      <c r="AF320" s="4">
        <v>0</v>
      </c>
      <c r="AG320" s="4">
        <v>0</v>
      </c>
      <c r="AH320" s="4">
        <v>655569.83974556613</v>
      </c>
      <c r="AI320" s="4">
        <v>267817.25839243922</v>
      </c>
      <c r="AJ320" s="4">
        <v>755228.71483371546</v>
      </c>
      <c r="AK320" s="7">
        <v>7870153.9852032103</v>
      </c>
      <c r="AL320" s="61"/>
      <c r="AM320" s="3">
        <v>2025</v>
      </c>
      <c r="AN320" s="40">
        <v>4.2312185735552781E-2</v>
      </c>
      <c r="AO320" s="40">
        <v>0</v>
      </c>
      <c r="AP320" s="40">
        <v>3.6658467560888761</v>
      </c>
      <c r="AQ320" s="40">
        <v>13.063083149925468</v>
      </c>
      <c r="AR320" s="40">
        <v>0.23078652708572284</v>
      </c>
      <c r="AS320" s="40">
        <v>0.28984020729648102</v>
      </c>
      <c r="AT320" s="40">
        <v>0</v>
      </c>
      <c r="AU320" s="40">
        <v>0</v>
      </c>
      <c r="AV320" s="40">
        <v>0.98335475961834917</v>
      </c>
      <c r="AW320" s="40">
        <v>0.1339086291962196</v>
      </c>
      <c r="AX320" s="40">
        <v>3.0209148593348619E-3</v>
      </c>
      <c r="AY320" s="38">
        <v>18.412153129806008</v>
      </c>
    </row>
    <row r="321" spans="2:51" x14ac:dyDescent="0.25">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1">
        <v>2026</v>
      </c>
      <c r="Z321" s="4">
        <v>14598.920653067697</v>
      </c>
      <c r="AA321" s="4">
        <v>0</v>
      </c>
      <c r="AB321" s="4">
        <v>2497463.0460770135</v>
      </c>
      <c r="AC321" s="4">
        <v>3112897.4308093479</v>
      </c>
      <c r="AD321" s="4">
        <v>115846.21955897623</v>
      </c>
      <c r="AE321" s="4">
        <v>162984.44636808851</v>
      </c>
      <c r="AF321" s="4">
        <v>0</v>
      </c>
      <c r="AG321" s="4">
        <v>0</v>
      </c>
      <c r="AH321" s="4">
        <v>793512.81011322862</v>
      </c>
      <c r="AI321" s="4">
        <v>353937.40549100016</v>
      </c>
      <c r="AJ321" s="4">
        <v>896024.09603609762</v>
      </c>
      <c r="AK321" s="7">
        <v>7947264.3751068199</v>
      </c>
      <c r="AL321" s="61"/>
      <c r="AM321" s="1">
        <v>2026</v>
      </c>
      <c r="AN321" s="40">
        <v>2.6424046382052528E-2</v>
      </c>
      <c r="AO321" s="40">
        <v>0</v>
      </c>
      <c r="AP321" s="40">
        <v>3.571372155890129</v>
      </c>
      <c r="AQ321" s="40">
        <v>12.208783723634262</v>
      </c>
      <c r="AR321" s="40">
        <v>0.24188690643914237</v>
      </c>
      <c r="AS321" s="40">
        <v>0.28913440785698902</v>
      </c>
      <c r="AT321" s="40">
        <v>0</v>
      </c>
      <c r="AU321" s="40">
        <v>0</v>
      </c>
      <c r="AV321" s="40">
        <v>1.1902692151698429</v>
      </c>
      <c r="AW321" s="40">
        <v>0.17696870274550008</v>
      </c>
      <c r="AX321" s="40">
        <v>3.5840963841443905E-3</v>
      </c>
      <c r="AY321" s="38">
        <v>17.708423254502062</v>
      </c>
    </row>
    <row r="322" spans="2:51" x14ac:dyDescent="0.25">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3">
        <v>2027</v>
      </c>
      <c r="Z322" s="4">
        <v>8858.3497020772629</v>
      </c>
      <c r="AA322" s="4">
        <v>0</v>
      </c>
      <c r="AB322" s="4">
        <v>2406865.4682483505</v>
      </c>
      <c r="AC322" s="4">
        <v>2881758.3014415456</v>
      </c>
      <c r="AD322" s="4">
        <v>118887.06431987934</v>
      </c>
      <c r="AE322" s="4">
        <v>160165.6123898832</v>
      </c>
      <c r="AF322" s="4">
        <v>0</v>
      </c>
      <c r="AG322" s="4">
        <v>0</v>
      </c>
      <c r="AH322" s="4">
        <v>948492.79018416372</v>
      </c>
      <c r="AI322" s="4">
        <v>453273.63644130673</v>
      </c>
      <c r="AJ322" s="4">
        <v>1044888.492210299</v>
      </c>
      <c r="AK322" s="7">
        <v>8023189.7149375053</v>
      </c>
      <c r="AL322" s="61"/>
      <c r="AM322" s="3">
        <v>2027</v>
      </c>
      <c r="AN322" s="40">
        <v>1.6033612960759846E-2</v>
      </c>
      <c r="AO322" s="40">
        <v>0</v>
      </c>
      <c r="AP322" s="40">
        <v>3.4418176195951413</v>
      </c>
      <c r="AQ322" s="40">
        <v>11.302256058253743</v>
      </c>
      <c r="AR322" s="40">
        <v>0.24823619029990807</v>
      </c>
      <c r="AS322" s="40">
        <v>0.2841337963796528</v>
      </c>
      <c r="AT322" s="40">
        <v>0</v>
      </c>
      <c r="AU322" s="40">
        <v>0</v>
      </c>
      <c r="AV322" s="40">
        <v>1.4227391852762457</v>
      </c>
      <c r="AW322" s="40">
        <v>0.22663681822065335</v>
      </c>
      <c r="AX322" s="40">
        <v>4.1795539688411964E-3</v>
      </c>
      <c r="AY322" s="38">
        <v>16.946032834954948</v>
      </c>
    </row>
    <row r="323" spans="2:51" x14ac:dyDescent="0.25">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1">
        <v>2028</v>
      </c>
      <c r="Z323" s="4">
        <v>5831.2740318883853</v>
      </c>
      <c r="AA323" s="4">
        <v>0</v>
      </c>
      <c r="AB323" s="4">
        <v>2291464.4632930467</v>
      </c>
      <c r="AC323" s="4">
        <v>2638305.1557351835</v>
      </c>
      <c r="AD323" s="4">
        <v>119781.81385970139</v>
      </c>
      <c r="AE323" s="4">
        <v>155106.12783938798</v>
      </c>
      <c r="AF323" s="4">
        <v>0</v>
      </c>
      <c r="AG323" s="4">
        <v>0</v>
      </c>
      <c r="AH323" s="4">
        <v>1120329.9847283873</v>
      </c>
      <c r="AI323" s="4">
        <v>565906.9643493559</v>
      </c>
      <c r="AJ323" s="4">
        <v>1201835.935401276</v>
      </c>
      <c r="AK323" s="7">
        <v>8098561.7192382272</v>
      </c>
      <c r="AL323" s="61"/>
      <c r="AM323" s="1">
        <v>2028</v>
      </c>
      <c r="AN323" s="40">
        <v>1.0554605997717976E-2</v>
      </c>
      <c r="AO323" s="40">
        <v>0</v>
      </c>
      <c r="AP323" s="40">
        <v>3.2767941825090565</v>
      </c>
      <c r="AQ323" s="40">
        <v>10.34743282079339</v>
      </c>
      <c r="AR323" s="40">
        <v>0.25010442733905647</v>
      </c>
      <c r="AS323" s="40">
        <v>0.27515827078707428</v>
      </c>
      <c r="AT323" s="40">
        <v>0</v>
      </c>
      <c r="AU323" s="40">
        <v>0</v>
      </c>
      <c r="AV323" s="40">
        <v>1.680494977092581</v>
      </c>
      <c r="AW323" s="40">
        <v>0.28295348217467797</v>
      </c>
      <c r="AX323" s="40">
        <v>4.8073437416051041E-3</v>
      </c>
      <c r="AY323" s="38">
        <v>16.128300110435156</v>
      </c>
    </row>
    <row r="324" spans="2:51" x14ac:dyDescent="0.25">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3">
        <v>2029</v>
      </c>
      <c r="Z324" s="4">
        <v>5233.9976064983293</v>
      </c>
      <c r="AA324" s="4">
        <v>0</v>
      </c>
      <c r="AB324" s="4">
        <v>2150882.3577843932</v>
      </c>
      <c r="AC324" s="4">
        <v>2383979.7470279397</v>
      </c>
      <c r="AD324" s="4">
        <v>118614.54346735799</v>
      </c>
      <c r="AE324" s="4">
        <v>148010.25039698198</v>
      </c>
      <c r="AF324" s="4">
        <v>0</v>
      </c>
      <c r="AG324" s="4">
        <v>0</v>
      </c>
      <c r="AH324" s="4">
        <v>1308724.6229546042</v>
      </c>
      <c r="AI324" s="4">
        <v>691878.14515697688</v>
      </c>
      <c r="AJ324" s="4">
        <v>1366992.6444303377</v>
      </c>
      <c r="AK324" s="7">
        <v>8174316.3088250887</v>
      </c>
      <c r="AL324" s="61"/>
      <c r="AM324" s="3">
        <v>2029</v>
      </c>
      <c r="AN324" s="40">
        <v>9.4735356677619759E-3</v>
      </c>
      <c r="AO324" s="40">
        <v>0</v>
      </c>
      <c r="AP324" s="40">
        <v>3.0757617716316825</v>
      </c>
      <c r="AQ324" s="40">
        <v>9.3499685678435807</v>
      </c>
      <c r="AR324" s="40">
        <v>0.24766716675984346</v>
      </c>
      <c r="AS324" s="40">
        <v>0.26257018420424605</v>
      </c>
      <c r="AT324" s="40">
        <v>0</v>
      </c>
      <c r="AU324" s="40">
        <v>0</v>
      </c>
      <c r="AV324" s="40">
        <v>1.9630869344319062</v>
      </c>
      <c r="AW324" s="40">
        <v>0.34593907257848849</v>
      </c>
      <c r="AX324" s="40">
        <v>5.4679705777213507E-3</v>
      </c>
      <c r="AY324" s="38">
        <v>15.25993520369523</v>
      </c>
    </row>
    <row r="325" spans="2:51" x14ac:dyDescent="0.25">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
        <v>2030</v>
      </c>
      <c r="Z325" s="5">
        <v>6794.1613755072531</v>
      </c>
      <c r="AA325" s="5">
        <v>0</v>
      </c>
      <c r="AB325" s="5">
        <v>1984519.7210308502</v>
      </c>
      <c r="AC325" s="5">
        <v>2120410.8099407405</v>
      </c>
      <c r="AD325" s="5">
        <v>115386.80184118605</v>
      </c>
      <c r="AE325" s="5">
        <v>139059.09643375193</v>
      </c>
      <c r="AF325" s="5">
        <v>0</v>
      </c>
      <c r="AG325" s="5">
        <v>0</v>
      </c>
      <c r="AH325" s="5">
        <v>1513283.0907212268</v>
      </c>
      <c r="AI325" s="5">
        <v>831157.85197486379</v>
      </c>
      <c r="AJ325" s="5">
        <v>1540501.4323023963</v>
      </c>
      <c r="AK325" s="8">
        <v>8251112.9656205215</v>
      </c>
      <c r="AL325" s="13"/>
      <c r="AM325" s="6">
        <v>2030</v>
      </c>
      <c r="AN325" s="41">
        <v>1.2297432089668129E-2</v>
      </c>
      <c r="AO325" s="41">
        <v>0</v>
      </c>
      <c r="AP325" s="41">
        <v>2.8378632010741156</v>
      </c>
      <c r="AQ325" s="41">
        <v>8.3162511965875847</v>
      </c>
      <c r="AR325" s="41">
        <v>0.24092764224439647</v>
      </c>
      <c r="AS325" s="41">
        <v>0.24669083707347592</v>
      </c>
      <c r="AT325" s="41">
        <v>0</v>
      </c>
      <c r="AU325" s="41">
        <v>0</v>
      </c>
      <c r="AV325" s="41">
        <v>2.2699246360818401</v>
      </c>
      <c r="AW325" s="41">
        <v>0.4155789259874319</v>
      </c>
      <c r="AX325" s="41">
        <v>6.162005729209585E-3</v>
      </c>
      <c r="AY325" s="39">
        <v>14.345695876867723</v>
      </c>
    </row>
    <row r="326" spans="2:51" x14ac:dyDescent="0.25">
      <c r="B326" s="68"/>
      <c r="C326" s="68"/>
      <c r="D326" s="68"/>
      <c r="E326" s="68"/>
      <c r="F326" s="68"/>
      <c r="G326" s="68"/>
      <c r="H326" s="68"/>
      <c r="I326" s="68"/>
      <c r="J326" s="68"/>
      <c r="K326" s="68"/>
      <c r="L326" s="68"/>
      <c r="M326" s="68"/>
      <c r="N326" s="68"/>
      <c r="O326" s="68"/>
      <c r="P326" s="68"/>
      <c r="Q326" s="68"/>
      <c r="R326" s="68"/>
      <c r="S326" s="68"/>
      <c r="T326" s="68"/>
      <c r="U326" s="68"/>
      <c r="V326" s="68"/>
      <c r="W326" s="68"/>
      <c r="X326" s="68"/>
    </row>
    <row r="327" spans="2:51" x14ac:dyDescent="0.25">
      <c r="B327" s="68"/>
      <c r="C327" s="68"/>
      <c r="D327" s="68"/>
      <c r="E327" s="68"/>
      <c r="F327" s="68"/>
      <c r="G327" s="68"/>
      <c r="H327" s="68"/>
      <c r="I327" s="68"/>
      <c r="J327" s="68"/>
      <c r="K327" s="68"/>
      <c r="L327" s="68"/>
      <c r="M327" s="68"/>
      <c r="N327" s="68"/>
      <c r="O327" s="68"/>
      <c r="P327" s="68"/>
      <c r="Q327" s="68"/>
      <c r="R327" s="68"/>
      <c r="S327" s="68"/>
      <c r="T327" s="68"/>
      <c r="U327" s="68"/>
      <c r="V327" s="68"/>
      <c r="W327" s="68"/>
      <c r="X327" s="68"/>
    </row>
    <row r="328" spans="2:51" x14ac:dyDescent="0.25">
      <c r="B328" s="68"/>
      <c r="C328" s="68"/>
      <c r="D328" s="68"/>
      <c r="E328" s="68"/>
      <c r="F328" s="68"/>
      <c r="G328" s="68"/>
      <c r="H328" s="68"/>
      <c r="I328" s="68"/>
      <c r="J328" s="68"/>
      <c r="K328" s="68"/>
      <c r="L328" s="68"/>
      <c r="M328" s="68"/>
      <c r="N328" s="68"/>
      <c r="O328" s="68"/>
      <c r="P328" s="68"/>
      <c r="Q328" s="68"/>
      <c r="R328" s="68"/>
      <c r="S328" s="68"/>
      <c r="T328" s="68"/>
      <c r="U328" s="68"/>
      <c r="V328" s="68"/>
      <c r="W328" s="68"/>
      <c r="X328" s="68"/>
    </row>
    <row r="329" spans="2:51" x14ac:dyDescent="0.25">
      <c r="B329" s="68"/>
      <c r="C329" s="68"/>
      <c r="D329" s="68"/>
      <c r="E329" s="68"/>
      <c r="F329" s="68"/>
      <c r="G329" s="68"/>
      <c r="H329" s="68"/>
      <c r="I329" s="68"/>
      <c r="J329" s="68"/>
      <c r="K329" s="68"/>
      <c r="L329" s="68"/>
      <c r="M329" s="68"/>
      <c r="N329" s="68"/>
      <c r="O329" s="68"/>
      <c r="P329" s="68"/>
      <c r="Q329" s="68"/>
      <c r="R329" s="68"/>
      <c r="S329" s="68"/>
      <c r="T329" s="68"/>
      <c r="U329" s="68"/>
      <c r="V329" s="68"/>
      <c r="W329" s="68"/>
      <c r="X329" s="68"/>
    </row>
    <row r="330" spans="2:51" x14ac:dyDescent="0.25">
      <c r="B330" s="68"/>
      <c r="C330" s="68"/>
      <c r="D330" s="68"/>
      <c r="E330" s="68"/>
      <c r="F330" s="68"/>
      <c r="G330" s="68"/>
      <c r="H330" s="68"/>
      <c r="I330" s="68"/>
      <c r="J330" s="68"/>
      <c r="K330" s="68"/>
      <c r="L330" s="68"/>
      <c r="M330" s="68"/>
      <c r="N330" s="68"/>
      <c r="O330" s="68"/>
      <c r="P330" s="68"/>
      <c r="Q330" s="68"/>
      <c r="R330" s="68"/>
      <c r="S330" s="68"/>
      <c r="T330" s="68"/>
      <c r="U330" s="68"/>
      <c r="V330" s="68"/>
      <c r="W330" s="68"/>
      <c r="X330" s="68"/>
    </row>
    <row r="331" spans="2:51" x14ac:dyDescent="0.25">
      <c r="B331" s="68"/>
      <c r="C331" s="68"/>
      <c r="D331" s="68"/>
      <c r="E331" s="68"/>
      <c r="F331" s="68"/>
      <c r="G331" s="68"/>
      <c r="H331" s="68"/>
      <c r="I331" s="68"/>
      <c r="J331" s="68"/>
      <c r="K331" s="68"/>
      <c r="L331" s="68"/>
      <c r="M331" s="68"/>
      <c r="N331" s="68"/>
      <c r="O331" s="68"/>
      <c r="P331" s="68"/>
      <c r="Q331" s="68"/>
      <c r="R331" s="68"/>
      <c r="S331" s="68"/>
      <c r="T331" s="68"/>
      <c r="U331" s="68"/>
      <c r="V331" s="68"/>
      <c r="W331" s="68"/>
      <c r="X331" s="68"/>
    </row>
    <row r="332" spans="2:51" x14ac:dyDescent="0.25">
      <c r="B332" s="68"/>
      <c r="C332" s="68"/>
      <c r="D332" s="68"/>
      <c r="E332" s="68"/>
      <c r="F332" s="68"/>
      <c r="G332" s="68"/>
      <c r="H332" s="68"/>
      <c r="I332" s="68"/>
      <c r="J332" s="68"/>
      <c r="K332" s="68"/>
      <c r="L332" s="68"/>
      <c r="M332" s="68"/>
      <c r="N332" s="68"/>
      <c r="O332" s="68"/>
      <c r="P332" s="68"/>
      <c r="Q332" s="68"/>
      <c r="R332" s="68"/>
      <c r="S332" s="68"/>
      <c r="T332" s="68"/>
      <c r="U332" s="68"/>
      <c r="V332" s="68"/>
      <c r="W332" s="68"/>
      <c r="X332" s="68"/>
    </row>
    <row r="333" spans="2:51" x14ac:dyDescent="0.25">
      <c r="X333" s="68"/>
    </row>
    <row r="334" spans="2:51" x14ac:dyDescent="0.25">
      <c r="X334" s="68"/>
    </row>
    <row r="335" spans="2:51" x14ac:dyDescent="0.25">
      <c r="X335" s="68"/>
    </row>
    <row r="336" spans="2:51" x14ac:dyDescent="0.25">
      <c r="X336" s="68"/>
    </row>
    <row r="337" spans="24:52" x14ac:dyDescent="0.25">
      <c r="X337" s="68"/>
    </row>
    <row r="338" spans="24:52" x14ac:dyDescent="0.25">
      <c r="X338" s="68"/>
    </row>
    <row r="339" spans="24:52" x14ac:dyDescent="0.25">
      <c r="X339" s="68"/>
    </row>
    <row r="340" spans="24:52" x14ac:dyDescent="0.25">
      <c r="X340" s="68"/>
    </row>
    <row r="341" spans="24:52" x14ac:dyDescent="0.25">
      <c r="X341" s="68"/>
    </row>
    <row r="342" spans="24:52" x14ac:dyDescent="0.25">
      <c r="X342" s="68"/>
    </row>
    <row r="343" spans="24:52" x14ac:dyDescent="0.25">
      <c r="X343" s="68"/>
      <c r="AZ343" s="114"/>
    </row>
    <row r="344" spans="24:52" x14ac:dyDescent="0.25">
      <c r="X344" s="68"/>
    </row>
    <row r="345" spans="24:52" x14ac:dyDescent="0.25">
      <c r="X345" s="68"/>
    </row>
    <row r="346" spans="24:52" x14ac:dyDescent="0.25">
      <c r="X346" s="68"/>
    </row>
    <row r="347" spans="24:52" x14ac:dyDescent="0.25">
      <c r="X347" s="68"/>
    </row>
    <row r="348" spans="24:52" x14ac:dyDescent="0.25">
      <c r="X348" s="68"/>
    </row>
    <row r="349" spans="24:52" x14ac:dyDescent="0.25">
      <c r="X349" s="68"/>
    </row>
    <row r="350" spans="24:52" x14ac:dyDescent="0.25">
      <c r="X350" s="68"/>
    </row>
    <row r="351" spans="24:52" x14ac:dyDescent="0.25">
      <c r="X351" s="68"/>
    </row>
    <row r="352" spans="24:52" x14ac:dyDescent="0.25">
      <c r="X352" s="68"/>
    </row>
    <row r="353" spans="24:24" x14ac:dyDescent="0.25">
      <c r="X353" s="68"/>
    </row>
    <row r="354" spans="24:24" x14ac:dyDescent="0.25">
      <c r="X354" s="68"/>
    </row>
    <row r="355" spans="24:24" x14ac:dyDescent="0.25">
      <c r="X355" s="68"/>
    </row>
    <row r="356" spans="24:24" x14ac:dyDescent="0.25">
      <c r="X356" s="68"/>
    </row>
    <row r="357" spans="24:24" x14ac:dyDescent="0.25">
      <c r="X357" s="68"/>
    </row>
    <row r="358" spans="24:24" x14ac:dyDescent="0.25">
      <c r="X358" s="68"/>
    </row>
    <row r="359" spans="24:24" x14ac:dyDescent="0.25">
      <c r="X359" s="68"/>
    </row>
    <row r="360" spans="24:24" x14ac:dyDescent="0.25">
      <c r="X360" s="68"/>
    </row>
    <row r="361" spans="24:24" x14ac:dyDescent="0.25">
      <c r="X361" s="68"/>
    </row>
    <row r="362" spans="24:24" x14ac:dyDescent="0.25">
      <c r="X362" s="68"/>
    </row>
    <row r="363" spans="24:24" x14ac:dyDescent="0.25">
      <c r="X363" s="68"/>
    </row>
    <row r="364" spans="24:24" x14ac:dyDescent="0.25">
      <c r="X364" s="68"/>
    </row>
    <row r="365" spans="24:24" x14ac:dyDescent="0.25">
      <c r="X365" s="68"/>
    </row>
    <row r="366" spans="24:24" x14ac:dyDescent="0.25">
      <c r="X366" s="68"/>
    </row>
    <row r="367" spans="24:24" x14ac:dyDescent="0.25">
      <c r="X367" s="68"/>
    </row>
    <row r="368" spans="24:24" x14ac:dyDescent="0.25">
      <c r="X368" s="68"/>
    </row>
    <row r="369" spans="24:52" x14ac:dyDescent="0.25">
      <c r="X369" s="68"/>
    </row>
    <row r="370" spans="24:52" x14ac:dyDescent="0.25">
      <c r="X370" s="68"/>
      <c r="AZ370" s="114"/>
    </row>
    <row r="371" spans="24:52" x14ac:dyDescent="0.25">
      <c r="X371" s="68">
        <v>1</v>
      </c>
    </row>
    <row r="372" spans="24:52" x14ac:dyDescent="0.25">
      <c r="X372" s="68">
        <v>2</v>
      </c>
    </row>
    <row r="373" spans="24:52" x14ac:dyDescent="0.25">
      <c r="X373" s="68">
        <v>3</v>
      </c>
    </row>
    <row r="374" spans="24:52" x14ac:dyDescent="0.25">
      <c r="X374" s="68">
        <v>4</v>
      </c>
    </row>
    <row r="375" spans="24:52" x14ac:dyDescent="0.25">
      <c r="X375" s="68">
        <v>5</v>
      </c>
    </row>
    <row r="376" spans="24:52" x14ac:dyDescent="0.25">
      <c r="X376" s="68">
        <v>6</v>
      </c>
    </row>
    <row r="377" spans="24:52" x14ac:dyDescent="0.25">
      <c r="X377" s="68"/>
    </row>
    <row r="378" spans="24:52" x14ac:dyDescent="0.25">
      <c r="X378" s="68"/>
    </row>
    <row r="379" spans="24:52" x14ac:dyDescent="0.25">
      <c r="X379" s="68"/>
    </row>
    <row r="380" spans="24:52" x14ac:dyDescent="0.25">
      <c r="X380" s="68"/>
    </row>
    <row r="381" spans="24:52" x14ac:dyDescent="0.25">
      <c r="X381" s="68"/>
    </row>
    <row r="382" spans="24:52" x14ac:dyDescent="0.25">
      <c r="X382" s="68"/>
    </row>
    <row r="383" spans="24:52" x14ac:dyDescent="0.25">
      <c r="X383" s="68"/>
    </row>
    <row r="384" spans="24:52" x14ac:dyDescent="0.25">
      <c r="X384" s="68"/>
    </row>
    <row r="385" spans="24:52" x14ac:dyDescent="0.25">
      <c r="X385" s="68"/>
    </row>
    <row r="386" spans="24:52" x14ac:dyDescent="0.25">
      <c r="X386" s="68"/>
    </row>
    <row r="387" spans="24:52" x14ac:dyDescent="0.25">
      <c r="X387" s="68"/>
    </row>
    <row r="388" spans="24:52" x14ac:dyDescent="0.25">
      <c r="X388" s="68"/>
    </row>
    <row r="389" spans="24:52" x14ac:dyDescent="0.25">
      <c r="X389" s="68"/>
    </row>
    <row r="390" spans="24:52" x14ac:dyDescent="0.25">
      <c r="X390" s="68"/>
    </row>
    <row r="391" spans="24:52" x14ac:dyDescent="0.25">
      <c r="X391" s="68"/>
    </row>
    <row r="392" spans="24:52" x14ac:dyDescent="0.25">
      <c r="X392" s="68"/>
    </row>
    <row r="393" spans="24:52" x14ac:dyDescent="0.25">
      <c r="X393" s="68"/>
    </row>
    <row r="394" spans="24:52" x14ac:dyDescent="0.25">
      <c r="X394" s="68"/>
    </row>
    <row r="395" spans="24:52" x14ac:dyDescent="0.25">
      <c r="X395" s="68"/>
    </row>
    <row r="396" spans="24:52" x14ac:dyDescent="0.25">
      <c r="X396" s="68"/>
    </row>
    <row r="397" spans="24:52" x14ac:dyDescent="0.25">
      <c r="X397" s="68"/>
      <c r="AZ397" s="114"/>
    </row>
    <row r="398" spans="24:52" x14ac:dyDescent="0.25">
      <c r="X398" s="68">
        <v>1</v>
      </c>
    </row>
    <row r="399" spans="24:52" x14ac:dyDescent="0.25">
      <c r="X399" s="68">
        <v>2</v>
      </c>
    </row>
    <row r="400" spans="24:52" x14ac:dyDescent="0.25">
      <c r="X400" s="68">
        <v>3</v>
      </c>
    </row>
    <row r="401" spans="24:24" x14ac:dyDescent="0.25">
      <c r="X401" s="68">
        <v>4</v>
      </c>
    </row>
    <row r="402" spans="24:24" x14ac:dyDescent="0.25">
      <c r="X402" s="68">
        <v>5</v>
      </c>
    </row>
    <row r="403" spans="24:24" x14ac:dyDescent="0.25">
      <c r="X403" s="68">
        <v>6</v>
      </c>
    </row>
  </sheetData>
  <pageMargins left="0.75" right="0.75" top="1" bottom="1" header="0.5" footer="0.5"/>
  <pageSetup paperSize="9" orientation="portrait" horizontalDpi="4294967292" verticalDpi="4294967292"/>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BA22-68A6-7847-8E8F-B463E7659865}">
  <dimension ref="B1:Q44"/>
  <sheetViews>
    <sheetView tabSelected="1" zoomScale="120" zoomScaleNormal="120" workbookViewId="0">
      <selection activeCell="F38" sqref="F38"/>
    </sheetView>
  </sheetViews>
  <sheetFormatPr defaultColWidth="11.28515625" defaultRowHeight="15" x14ac:dyDescent="0.25"/>
  <cols>
    <col min="1" max="1" width="6.28515625" style="58" customWidth="1"/>
    <col min="2" max="2" width="51.140625" style="58" customWidth="1"/>
    <col min="3" max="3" width="11.28515625" style="58"/>
    <col min="4" max="23" width="11.28515625" style="58" customWidth="1"/>
    <col min="24" max="16384" width="11.28515625" style="58"/>
  </cols>
  <sheetData>
    <row r="1" spans="2:17" ht="31.5" x14ac:dyDescent="0.25">
      <c r="B1" s="116" t="s">
        <v>365</v>
      </c>
    </row>
    <row r="2" spans="2:17" x14ac:dyDescent="0.25">
      <c r="B2" s="58" t="s">
        <v>362</v>
      </c>
    </row>
    <row r="3" spans="2:17" ht="16.5" thickBot="1" x14ac:dyDescent="0.3">
      <c r="B3" s="11" t="s">
        <v>366</v>
      </c>
    </row>
    <row r="4" spans="2:17" ht="15.75" thickBot="1" x14ac:dyDescent="0.3">
      <c r="B4" s="122"/>
      <c r="C4" s="123"/>
      <c r="D4" s="161">
        <v>2008</v>
      </c>
      <c r="E4" s="161">
        <v>2009</v>
      </c>
      <c r="F4" s="161">
        <v>2010</v>
      </c>
      <c r="G4" s="161">
        <v>2011</v>
      </c>
      <c r="H4" s="161">
        <v>2012</v>
      </c>
      <c r="I4" s="161">
        <v>2013</v>
      </c>
      <c r="J4" s="161">
        <v>2014</v>
      </c>
      <c r="K4" s="161">
        <v>2015</v>
      </c>
      <c r="L4" s="161">
        <v>2016</v>
      </c>
      <c r="M4" s="161">
        <v>2017</v>
      </c>
      <c r="N4" s="161">
        <v>2018</v>
      </c>
      <c r="O4" s="174">
        <v>2019</v>
      </c>
    </row>
    <row r="5" spans="2:17" ht="32.1" customHeight="1" x14ac:dyDescent="0.25">
      <c r="B5" s="202" t="s">
        <v>40</v>
      </c>
      <c r="C5" s="163" t="s">
        <v>288</v>
      </c>
      <c r="D5" s="206" t="s">
        <v>289</v>
      </c>
      <c r="E5" s="207"/>
      <c r="F5" s="207"/>
      <c r="G5" s="208"/>
      <c r="H5" s="170">
        <v>9244</v>
      </c>
      <c r="I5" s="170">
        <v>315</v>
      </c>
      <c r="J5" s="170">
        <v>1017</v>
      </c>
      <c r="K5" s="170">
        <v>2438</v>
      </c>
      <c r="L5" s="170">
        <v>3013</v>
      </c>
      <c r="M5" s="170">
        <v>5689</v>
      </c>
      <c r="N5" s="170">
        <v>3712</v>
      </c>
      <c r="O5" s="175">
        <v>3534</v>
      </c>
      <c r="Q5" s="10"/>
    </row>
    <row r="6" spans="2:17" ht="30.75" thickBot="1" x14ac:dyDescent="0.3">
      <c r="B6" s="203"/>
      <c r="C6" s="164" t="s">
        <v>290</v>
      </c>
      <c r="D6" s="167">
        <v>7771</v>
      </c>
      <c r="E6" s="167">
        <v>8317</v>
      </c>
      <c r="F6" s="167">
        <v>7818</v>
      </c>
      <c r="G6" s="167">
        <v>6848</v>
      </c>
      <c r="H6" s="167">
        <v>20393</v>
      </c>
      <c r="I6" s="167">
        <v>1094</v>
      </c>
      <c r="J6" s="167">
        <v>1618</v>
      </c>
      <c r="K6" s="168">
        <v>5120</v>
      </c>
      <c r="L6" s="169">
        <v>5783</v>
      </c>
      <c r="M6" s="160">
        <v>14624</v>
      </c>
      <c r="N6" s="160">
        <v>7905</v>
      </c>
      <c r="O6" s="176">
        <v>7829</v>
      </c>
    </row>
    <row r="7" spans="2:17" ht="15.75" thickBot="1" x14ac:dyDescent="0.3">
      <c r="B7" s="124"/>
      <c r="C7" s="165"/>
      <c r="D7" s="125"/>
      <c r="E7" s="125"/>
      <c r="F7" s="125"/>
      <c r="G7" s="125"/>
      <c r="H7" s="125"/>
      <c r="I7" s="125"/>
      <c r="J7" s="125"/>
      <c r="K7" s="127"/>
      <c r="L7" s="101"/>
      <c r="M7" s="101"/>
      <c r="N7" s="101"/>
      <c r="O7" s="177"/>
    </row>
    <row r="8" spans="2:17" ht="30" x14ac:dyDescent="0.25">
      <c r="B8" s="204" t="s">
        <v>39</v>
      </c>
      <c r="C8" s="163" t="s">
        <v>288</v>
      </c>
      <c r="D8" s="162">
        <v>1765</v>
      </c>
      <c r="E8" s="162">
        <v>3343</v>
      </c>
      <c r="F8" s="162">
        <v>1283</v>
      </c>
      <c r="G8" s="162">
        <v>1297</v>
      </c>
      <c r="H8" s="162">
        <v>786</v>
      </c>
      <c r="I8" s="162">
        <v>770</v>
      </c>
      <c r="J8" s="162">
        <v>197</v>
      </c>
      <c r="K8" s="162">
        <v>192</v>
      </c>
      <c r="L8" s="162">
        <v>45</v>
      </c>
      <c r="M8" s="171">
        <v>45</v>
      </c>
      <c r="N8" s="172">
        <v>45</v>
      </c>
      <c r="O8" s="178">
        <v>45.3</v>
      </c>
    </row>
    <row r="9" spans="2:17" ht="30.75" thickBot="1" x14ac:dyDescent="0.3">
      <c r="B9" s="205"/>
      <c r="C9" s="164" t="s">
        <v>290</v>
      </c>
      <c r="D9" s="99">
        <v>3019</v>
      </c>
      <c r="E9" s="99">
        <v>3197</v>
      </c>
      <c r="F9" s="99">
        <v>2257</v>
      </c>
      <c r="G9" s="99">
        <v>2342</v>
      </c>
      <c r="H9" s="99">
        <v>1372</v>
      </c>
      <c r="I9" s="99">
        <v>1361</v>
      </c>
      <c r="J9" s="100">
        <v>346</v>
      </c>
      <c r="K9" s="128">
        <v>345</v>
      </c>
      <c r="L9" s="100">
        <v>81</v>
      </c>
      <c r="M9" s="102">
        <v>79</v>
      </c>
      <c r="N9" s="102">
        <v>82</v>
      </c>
      <c r="O9" s="179">
        <v>82</v>
      </c>
    </row>
    <row r="10" spans="2:17" ht="15.75" thickBot="1" x14ac:dyDescent="0.3">
      <c r="B10" s="124"/>
      <c r="C10" s="166"/>
      <c r="D10" s="125"/>
      <c r="E10" s="125"/>
      <c r="F10" s="125"/>
      <c r="G10" s="125"/>
      <c r="H10" s="125"/>
      <c r="I10" s="125"/>
      <c r="J10" s="126"/>
      <c r="K10" s="129"/>
      <c r="L10" s="103"/>
      <c r="M10" s="104"/>
      <c r="N10" s="104"/>
      <c r="O10" s="180"/>
    </row>
    <row r="11" spans="2:17" ht="32.1" customHeight="1" x14ac:dyDescent="0.25">
      <c r="B11" s="204" t="s">
        <v>0</v>
      </c>
      <c r="C11" s="163" t="s">
        <v>288</v>
      </c>
      <c r="D11" s="199" t="s">
        <v>291</v>
      </c>
      <c r="E11" s="200"/>
      <c r="F11" s="200"/>
      <c r="G11" s="201"/>
      <c r="H11" s="162">
        <v>10030</v>
      </c>
      <c r="I11" s="162">
        <v>1085</v>
      </c>
      <c r="J11" s="162">
        <v>1215</v>
      </c>
      <c r="K11" s="162">
        <v>2632</v>
      </c>
      <c r="L11" s="162">
        <v>3058</v>
      </c>
      <c r="M11" s="162">
        <v>5734</v>
      </c>
      <c r="N11" s="162">
        <v>3757</v>
      </c>
      <c r="O11" s="175">
        <f>O5+O8</f>
        <v>3579.3</v>
      </c>
    </row>
    <row r="12" spans="2:17" ht="30.75" thickBot="1" x14ac:dyDescent="0.3">
      <c r="B12" s="205"/>
      <c r="C12" s="164" t="s">
        <v>290</v>
      </c>
      <c r="D12" s="130">
        <v>10790</v>
      </c>
      <c r="E12" s="130">
        <v>11514</v>
      </c>
      <c r="F12" s="130">
        <v>10075</v>
      </c>
      <c r="G12" s="130">
        <v>9190</v>
      </c>
      <c r="H12" s="130">
        <v>21765</v>
      </c>
      <c r="I12" s="130">
        <v>2455</v>
      </c>
      <c r="J12" s="130">
        <v>1964</v>
      </c>
      <c r="K12" s="130">
        <v>5465</v>
      </c>
      <c r="L12" s="130">
        <v>5864</v>
      </c>
      <c r="M12" s="130">
        <f>M6+M9</f>
        <v>14703</v>
      </c>
      <c r="N12" s="130">
        <f>N6+N9</f>
        <v>7987</v>
      </c>
      <c r="O12" s="181">
        <f>O6+O9</f>
        <v>7911</v>
      </c>
      <c r="Q12" s="10"/>
    </row>
    <row r="15" spans="2:17" ht="15.75" x14ac:dyDescent="0.25">
      <c r="B15" s="11" t="s">
        <v>367</v>
      </c>
    </row>
    <row r="16" spans="2:17" ht="15.75" x14ac:dyDescent="0.25">
      <c r="B16" s="86"/>
      <c r="C16" s="105">
        <v>2006</v>
      </c>
      <c r="D16" s="105">
        <v>2007</v>
      </c>
      <c r="E16" s="105">
        <v>2008</v>
      </c>
      <c r="F16" s="105">
        <v>2009</v>
      </c>
      <c r="G16" s="105">
        <v>2010</v>
      </c>
      <c r="H16" s="105">
        <v>2011</v>
      </c>
      <c r="I16" s="105">
        <v>2012</v>
      </c>
      <c r="J16" s="105">
        <v>2013</v>
      </c>
      <c r="K16" s="105">
        <v>2014</v>
      </c>
      <c r="L16" s="105">
        <v>2015</v>
      </c>
      <c r="M16" s="105">
        <v>2016</v>
      </c>
      <c r="N16" s="105">
        <v>2017</v>
      </c>
      <c r="O16" s="105">
        <v>2018</v>
      </c>
      <c r="P16" s="105">
        <v>2019</v>
      </c>
    </row>
    <row r="17" spans="2:16" x14ac:dyDescent="0.25">
      <c r="B17" s="86" t="s">
        <v>2</v>
      </c>
      <c r="C17" s="43">
        <v>709.90264100000002</v>
      </c>
      <c r="D17" s="43">
        <v>604.33084299999996</v>
      </c>
      <c r="E17" s="43">
        <v>289.77172200000001</v>
      </c>
      <c r="F17" s="43">
        <v>248.93699699999999</v>
      </c>
      <c r="G17" s="43">
        <v>64.663694000000007</v>
      </c>
      <c r="H17" s="43">
        <v>10.060682999999999</v>
      </c>
      <c r="I17" s="43">
        <v>19.499205000000003</v>
      </c>
      <c r="J17" s="43">
        <v>2.410364</v>
      </c>
      <c r="K17" s="43">
        <v>2.9978099999999999</v>
      </c>
      <c r="L17" s="43">
        <v>0.80614599999999992</v>
      </c>
      <c r="M17" s="43">
        <v>2.2465999999999999</v>
      </c>
      <c r="N17" s="43">
        <v>0.33100000000000002</v>
      </c>
      <c r="O17" s="43">
        <v>0.27860000000000001</v>
      </c>
      <c r="P17" s="43">
        <v>0.2641</v>
      </c>
    </row>
    <row r="18" spans="2:16" x14ac:dyDescent="0.25">
      <c r="B18" s="86" t="s">
        <v>292</v>
      </c>
      <c r="C18" s="106">
        <v>45.692267999999999</v>
      </c>
      <c r="D18" s="43">
        <v>26.194330999999998</v>
      </c>
      <c r="E18" s="43">
        <v>35.993316</v>
      </c>
      <c r="F18" s="43">
        <v>7.4965159999999997</v>
      </c>
      <c r="G18" s="43">
        <v>75.502143000000004</v>
      </c>
      <c r="H18" s="43">
        <v>18.277937999999999</v>
      </c>
      <c r="I18" s="43">
        <v>9.3325000000000727E-2</v>
      </c>
      <c r="J18" s="43">
        <v>1.0717999999998938E-2</v>
      </c>
      <c r="K18" s="43">
        <v>4.503899999999976E-2</v>
      </c>
      <c r="L18" s="43">
        <v>7.4359999999996946E-3</v>
      </c>
      <c r="M18" s="43">
        <v>2.5999999999999999E-3</v>
      </c>
      <c r="N18" s="43">
        <v>0</v>
      </c>
      <c r="O18" s="43">
        <v>0</v>
      </c>
      <c r="P18" s="43">
        <v>6.6000000000000005E-5</v>
      </c>
    </row>
    <row r="19" spans="2:16" x14ac:dyDescent="0.25">
      <c r="B19" s="86" t="s">
        <v>3</v>
      </c>
      <c r="C19" s="43">
        <v>0.50983999999999996</v>
      </c>
      <c r="D19" s="43">
        <v>0</v>
      </c>
      <c r="E19" s="43">
        <v>6.9927999999999999</v>
      </c>
      <c r="F19" s="43">
        <v>10.401999999999999</v>
      </c>
      <c r="G19" s="43">
        <v>20.60201</v>
      </c>
      <c r="H19" s="43">
        <v>15.842091</v>
      </c>
      <c r="I19" s="43">
        <v>14.332129999999999</v>
      </c>
      <c r="J19" s="43">
        <v>14.466492000000001</v>
      </c>
      <c r="K19" s="43">
        <v>4.7467799999999993</v>
      </c>
      <c r="L19" s="43">
        <v>9.2804269999999995</v>
      </c>
      <c r="M19" s="43">
        <v>0</v>
      </c>
      <c r="N19" s="43">
        <v>0</v>
      </c>
      <c r="O19" s="43">
        <v>0</v>
      </c>
      <c r="P19" s="43">
        <v>0</v>
      </c>
    </row>
    <row r="20" spans="2:16" x14ac:dyDescent="0.25">
      <c r="B20" s="86" t="s">
        <v>4</v>
      </c>
      <c r="C20" s="43">
        <v>595.34632799999997</v>
      </c>
      <c r="D20" s="43">
        <v>679.89271799999995</v>
      </c>
      <c r="E20" s="43">
        <v>811.55354699999998</v>
      </c>
      <c r="F20" s="43">
        <v>683.54130299999997</v>
      </c>
      <c r="G20" s="43">
        <v>727.79577600000005</v>
      </c>
      <c r="H20" s="43">
        <v>708.77540499999998</v>
      </c>
      <c r="I20" s="43">
        <v>803.80178999999987</v>
      </c>
      <c r="J20" s="43">
        <v>807.02768500000002</v>
      </c>
      <c r="K20" s="43">
        <v>772.11647699999992</v>
      </c>
      <c r="L20" s="43">
        <v>863.78467599999999</v>
      </c>
      <c r="M20" s="43">
        <v>957.61737799999992</v>
      </c>
      <c r="N20" s="43">
        <v>1033.975788</v>
      </c>
      <c r="O20" s="43">
        <v>933.20388400000002</v>
      </c>
      <c r="P20" s="43">
        <v>875.95294799999999</v>
      </c>
    </row>
    <row r="21" spans="2:16" x14ac:dyDescent="0.25">
      <c r="B21" s="86" t="s">
        <v>5</v>
      </c>
      <c r="C21" s="106">
        <v>22.080563000000001</v>
      </c>
      <c r="D21" s="43">
        <v>25.376815000000001</v>
      </c>
      <c r="E21" s="43">
        <v>25.163830999999998</v>
      </c>
      <c r="F21" s="43">
        <v>20.042003000000001</v>
      </c>
      <c r="G21" s="43">
        <v>28.554079999999999</v>
      </c>
      <c r="H21" s="43">
        <v>38.125830999999998</v>
      </c>
      <c r="I21" s="43">
        <v>30.792000000000002</v>
      </c>
      <c r="J21" s="43">
        <v>36.889924999999998</v>
      </c>
      <c r="K21" s="43">
        <v>39.451031999999998</v>
      </c>
      <c r="L21" s="43">
        <v>33.304996000000003</v>
      </c>
      <c r="M21" s="43">
        <v>32.877040000000001</v>
      </c>
      <c r="N21" s="43">
        <v>27.972873</v>
      </c>
      <c r="O21" s="43">
        <v>21.429877000000001</v>
      </c>
      <c r="P21" s="43">
        <v>17.807815999999999</v>
      </c>
    </row>
    <row r="22" spans="2:16" x14ac:dyDescent="0.25">
      <c r="B22" s="86" t="s">
        <v>7</v>
      </c>
      <c r="C22" s="43">
        <v>138.404349</v>
      </c>
      <c r="D22" s="43">
        <v>73.548376000000005</v>
      </c>
      <c r="E22" s="43">
        <v>68.23433</v>
      </c>
      <c r="F22" s="43">
        <v>64.484678000000002</v>
      </c>
      <c r="G22" s="43">
        <v>52.733440999999999</v>
      </c>
      <c r="H22" s="43">
        <v>30.808347999999999</v>
      </c>
      <c r="I22" s="43">
        <v>28.773043000000001</v>
      </c>
      <c r="J22" s="43">
        <v>39.249368000000004</v>
      </c>
      <c r="K22" s="43">
        <v>36.334182999999996</v>
      </c>
      <c r="L22" s="43">
        <v>32.046700999999999</v>
      </c>
      <c r="M22" s="43">
        <v>39.632447999999997</v>
      </c>
      <c r="N22" s="43">
        <v>27.223376999999999</v>
      </c>
      <c r="O22" s="43">
        <v>36.514856000000002</v>
      </c>
      <c r="P22" s="43">
        <v>23.115973</v>
      </c>
    </row>
    <row r="23" spans="2:16" x14ac:dyDescent="0.25">
      <c r="B23" s="86" t="s">
        <v>6</v>
      </c>
      <c r="C23" s="43">
        <v>844.53744700000004</v>
      </c>
      <c r="D23" s="43">
        <v>1181.779342</v>
      </c>
      <c r="E23" s="43">
        <v>1374.59158</v>
      </c>
      <c r="F23" s="43">
        <v>1348.3200830000001</v>
      </c>
      <c r="G23" s="43">
        <v>1964.1473900000001</v>
      </c>
      <c r="H23" s="43">
        <v>1686.7123690000001</v>
      </c>
      <c r="I23" s="43">
        <v>1656.4714609999999</v>
      </c>
      <c r="J23" s="43">
        <v>1717.7105670000001</v>
      </c>
      <c r="K23" s="43">
        <v>1722.632533</v>
      </c>
      <c r="L23" s="43">
        <v>1821.4377509999999</v>
      </c>
      <c r="M23" s="43">
        <v>1804.9579709999998</v>
      </c>
      <c r="N23" s="43">
        <v>1994.8076550000001</v>
      </c>
      <c r="O23" s="43">
        <v>1954.3131289999999</v>
      </c>
      <c r="P23" s="43">
        <v>1370.726228</v>
      </c>
    </row>
    <row r="24" spans="2:16" x14ac:dyDescent="0.25">
      <c r="B24" s="17" t="s">
        <v>8</v>
      </c>
      <c r="C24" s="43">
        <v>0</v>
      </c>
      <c r="D24" s="43">
        <v>0</v>
      </c>
      <c r="E24" s="43">
        <v>0</v>
      </c>
      <c r="F24" s="43">
        <v>0</v>
      </c>
      <c r="G24" s="43">
        <v>0</v>
      </c>
      <c r="H24" s="43">
        <v>0</v>
      </c>
      <c r="I24" s="43">
        <v>9.130000000000001E-3</v>
      </c>
      <c r="J24" s="43">
        <v>67.163479999999993</v>
      </c>
      <c r="K24" s="43">
        <v>189.22283300000001</v>
      </c>
      <c r="L24" s="43">
        <v>345.02333500000003</v>
      </c>
      <c r="M24" s="43">
        <v>438.66665</v>
      </c>
      <c r="N24" s="43">
        <v>611.00494500000002</v>
      </c>
      <c r="O24" s="43">
        <v>710.52746500000001</v>
      </c>
      <c r="P24" s="43">
        <v>886.44018400000004</v>
      </c>
    </row>
    <row r="25" spans="2:16" x14ac:dyDescent="0.25">
      <c r="B25" s="17" t="s">
        <v>368</v>
      </c>
      <c r="C25" s="43">
        <v>0</v>
      </c>
      <c r="D25" s="43">
        <v>0</v>
      </c>
      <c r="E25" s="43">
        <v>0</v>
      </c>
      <c r="F25" s="43">
        <v>0</v>
      </c>
      <c r="G25" s="43">
        <v>0</v>
      </c>
      <c r="H25" s="43">
        <v>0</v>
      </c>
      <c r="I25" s="43">
        <v>9.130000000000001E-3</v>
      </c>
      <c r="J25" s="43">
        <v>9.130000000000001E-3</v>
      </c>
      <c r="K25" s="43">
        <v>9.130000000000001E-3</v>
      </c>
      <c r="L25" s="43">
        <v>9.130000000000001E-3</v>
      </c>
      <c r="M25" s="43">
        <v>9.130000000000001E-3</v>
      </c>
      <c r="N25" s="43">
        <v>9.8214999999999997E-2</v>
      </c>
      <c r="O25" s="43">
        <v>3.6260699999999999</v>
      </c>
      <c r="P25" s="43">
        <v>14.485391999999999</v>
      </c>
    </row>
    <row r="26" spans="2:16" x14ac:dyDescent="0.25">
      <c r="B26" s="86" t="s">
        <v>9</v>
      </c>
      <c r="C26" s="43">
        <v>4.6204830000000001</v>
      </c>
      <c r="D26" s="43">
        <v>3.3409930000000001</v>
      </c>
      <c r="E26" s="43">
        <v>2.7066520000000001</v>
      </c>
      <c r="F26" s="43">
        <v>0.49245699999999998</v>
      </c>
      <c r="G26" s="43">
        <v>52.045878999999999</v>
      </c>
      <c r="H26" s="43">
        <v>32.555754999999998</v>
      </c>
      <c r="I26" s="43">
        <v>14.091485</v>
      </c>
      <c r="J26" s="43">
        <v>14.355386999999999</v>
      </c>
      <c r="K26" s="43">
        <v>26.049983999999998</v>
      </c>
      <c r="L26" s="43">
        <v>44.518415999999988</v>
      </c>
      <c r="M26" s="43">
        <v>27.754750000000001</v>
      </c>
      <c r="N26" s="43">
        <v>25.700925999999999</v>
      </c>
      <c r="O26" s="43">
        <v>33.740834999999997</v>
      </c>
      <c r="P26" s="43">
        <v>41.037832999999999</v>
      </c>
    </row>
    <row r="27" spans="2:16" x14ac:dyDescent="0.25">
      <c r="B27" s="17"/>
      <c r="C27" s="43">
        <v>2361.0939190000004</v>
      </c>
      <c r="D27" s="43">
        <v>2594.4634179999998</v>
      </c>
      <c r="E27" s="43">
        <v>2615.0077780000001</v>
      </c>
      <c r="F27" s="43">
        <v>2383.7160369999997</v>
      </c>
      <c r="G27" s="43">
        <v>2986.0444130000001</v>
      </c>
      <c r="H27" s="43">
        <v>2541.1584199999998</v>
      </c>
      <c r="I27" s="43">
        <v>2567.8635689999996</v>
      </c>
      <c r="J27" s="43">
        <v>2699.2839860000004</v>
      </c>
      <c r="K27" s="43">
        <v>2793.5966709999998</v>
      </c>
      <c r="L27" s="43">
        <v>3150.2098839999999</v>
      </c>
      <c r="M27" s="43">
        <v>3303.7554369999998</v>
      </c>
      <c r="N27" s="43">
        <v>3721.016564</v>
      </c>
      <c r="O27" s="43">
        <v>3693.634716</v>
      </c>
      <c r="P27" s="43">
        <v>3229.8305399999999</v>
      </c>
    </row>
    <row r="30" spans="2:16" ht="15.75" x14ac:dyDescent="0.25">
      <c r="B30" s="11" t="s">
        <v>369</v>
      </c>
    </row>
    <row r="31" spans="2:16" ht="15.75" x14ac:dyDescent="0.25">
      <c r="B31" s="86"/>
      <c r="C31" s="131"/>
      <c r="D31" s="131"/>
      <c r="E31" s="131"/>
      <c r="F31" s="131"/>
      <c r="G31" s="131"/>
      <c r="H31" s="131"/>
      <c r="I31" s="131"/>
      <c r="J31" s="105">
        <v>2013</v>
      </c>
      <c r="K31" s="105" t="s">
        <v>277</v>
      </c>
      <c r="L31" s="105" t="s">
        <v>278</v>
      </c>
      <c r="M31" s="105" t="s">
        <v>279</v>
      </c>
      <c r="N31" s="105" t="s">
        <v>328</v>
      </c>
      <c r="O31" s="105" t="s">
        <v>329</v>
      </c>
      <c r="P31" s="105">
        <v>2019</v>
      </c>
    </row>
    <row r="32" spans="2:16" x14ac:dyDescent="0.25">
      <c r="B32" s="17" t="s">
        <v>370</v>
      </c>
      <c r="C32" s="132"/>
      <c r="D32" s="132"/>
      <c r="E32" s="132"/>
      <c r="F32" s="132"/>
      <c r="G32" s="132"/>
      <c r="H32" s="132"/>
      <c r="I32" s="132"/>
      <c r="J32" s="43">
        <v>1082527</v>
      </c>
      <c r="K32" s="43">
        <v>1134038</v>
      </c>
      <c r="L32" s="43">
        <v>1283224</v>
      </c>
      <c r="M32" s="43">
        <v>1258256</v>
      </c>
      <c r="N32" s="43">
        <v>1579496</v>
      </c>
      <c r="O32" s="43">
        <v>1523541</v>
      </c>
      <c r="P32" s="43">
        <v>1393346</v>
      </c>
    </row>
    <row r="33" spans="2:16" x14ac:dyDescent="0.25">
      <c r="B33" s="17" t="s">
        <v>371</v>
      </c>
      <c r="C33" s="132"/>
      <c r="D33" s="132"/>
      <c r="E33" s="132"/>
      <c r="F33" s="132"/>
      <c r="G33" s="132"/>
      <c r="H33" s="132"/>
      <c r="I33" s="132"/>
      <c r="J33" s="43">
        <v>1055142</v>
      </c>
      <c r="K33" s="43">
        <v>982625</v>
      </c>
      <c r="L33" s="43">
        <v>1101313</v>
      </c>
      <c r="M33" s="43">
        <v>1073526</v>
      </c>
      <c r="N33" s="43">
        <v>1202959</v>
      </c>
      <c r="O33" s="43">
        <v>1144872</v>
      </c>
      <c r="P33" s="43">
        <v>973143</v>
      </c>
    </row>
    <row r="34" spans="2:16" x14ac:dyDescent="0.25">
      <c r="B34" s="17" t="s">
        <v>372</v>
      </c>
      <c r="C34" s="132"/>
      <c r="D34" s="132"/>
      <c r="E34" s="132"/>
      <c r="F34" s="132"/>
      <c r="G34" s="132"/>
      <c r="H34" s="132"/>
      <c r="I34" s="132"/>
      <c r="J34" s="43">
        <v>444590</v>
      </c>
      <c r="K34" s="43">
        <v>319614</v>
      </c>
      <c r="L34" s="43">
        <v>256664</v>
      </c>
      <c r="M34" s="43">
        <v>257985</v>
      </c>
      <c r="N34" s="43">
        <v>220390</v>
      </c>
      <c r="O34" s="43">
        <v>191203</v>
      </c>
      <c r="P34" s="43">
        <v>166142</v>
      </c>
    </row>
    <row r="35" spans="2:16" x14ac:dyDescent="0.25">
      <c r="B35" s="17" t="s">
        <v>373</v>
      </c>
      <c r="C35" s="132"/>
      <c r="D35" s="132"/>
      <c r="E35" s="132"/>
      <c r="F35" s="132"/>
      <c r="G35" s="132"/>
      <c r="H35" s="132"/>
      <c r="I35" s="132"/>
      <c r="J35" s="43">
        <v>110446</v>
      </c>
      <c r="K35" s="43">
        <v>91456</v>
      </c>
      <c r="L35" s="43">
        <v>117922</v>
      </c>
      <c r="M35" s="43">
        <v>108181</v>
      </c>
      <c r="N35" s="43">
        <v>112699</v>
      </c>
      <c r="O35" s="43">
        <v>108757</v>
      </c>
      <c r="P35" s="43">
        <v>71386</v>
      </c>
    </row>
    <row r="36" spans="2:16" x14ac:dyDescent="0.25">
      <c r="B36" s="17" t="s">
        <v>276</v>
      </c>
      <c r="C36" s="132"/>
      <c r="D36" s="132"/>
      <c r="E36" s="132"/>
      <c r="F36" s="132"/>
      <c r="G36" s="132"/>
      <c r="H36" s="132"/>
      <c r="I36" s="132"/>
      <c r="J36" s="43">
        <v>17124</v>
      </c>
      <c r="K36" s="43">
        <v>23083</v>
      </c>
      <c r="L36" s="43">
        <v>25815</v>
      </c>
      <c r="M36" s="43">
        <v>35125</v>
      </c>
      <c r="N36" s="43">
        <v>52845</v>
      </c>
      <c r="O36" s="43">
        <v>63810</v>
      </c>
      <c r="P36" s="43">
        <v>67524</v>
      </c>
    </row>
    <row r="39" spans="2:16" x14ac:dyDescent="0.25">
      <c r="B39" s="58" t="s">
        <v>374</v>
      </c>
    </row>
    <row r="40" spans="2:16" x14ac:dyDescent="0.25">
      <c r="B40" s="64" t="s">
        <v>25</v>
      </c>
    </row>
    <row r="41" spans="2:16" x14ac:dyDescent="0.25">
      <c r="B41" s="64" t="s">
        <v>405</v>
      </c>
    </row>
    <row r="42" spans="2:16" x14ac:dyDescent="0.25">
      <c r="B42" s="64" t="s">
        <v>407</v>
      </c>
    </row>
    <row r="43" spans="2:16" x14ac:dyDescent="0.25">
      <c r="B43" s="64" t="s">
        <v>408</v>
      </c>
    </row>
    <row r="44" spans="2:16" x14ac:dyDescent="0.25">
      <c r="B44" s="64" t="s">
        <v>406</v>
      </c>
    </row>
  </sheetData>
  <mergeCells count="5">
    <mergeCell ref="D11:G11"/>
    <mergeCell ref="B5:B6"/>
    <mergeCell ref="B8:B9"/>
    <mergeCell ref="D5:G5"/>
    <mergeCell ref="B11:B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BA9A7-2C0D-8645-910A-25F43D25E1B0}">
  <dimension ref="B1:U59"/>
  <sheetViews>
    <sheetView zoomScaleNormal="100" workbookViewId="0"/>
  </sheetViews>
  <sheetFormatPr defaultColWidth="11" defaultRowHeight="15.75" x14ac:dyDescent="0.25"/>
  <cols>
    <col min="1" max="1" width="6.28515625" style="133" customWidth="1"/>
    <col min="2" max="2" width="18.28515625" style="133" customWidth="1"/>
    <col min="3" max="19" width="11" style="133"/>
    <col min="20" max="20" width="24.28515625" style="133" customWidth="1"/>
    <col min="21" max="21" width="62.85546875" style="133" customWidth="1"/>
    <col min="22" max="16384" width="11" style="133"/>
  </cols>
  <sheetData>
    <row r="1" spans="2:21" ht="31.5" x14ac:dyDescent="0.25">
      <c r="B1" s="116" t="s">
        <v>339</v>
      </c>
    </row>
    <row r="2" spans="2:21" x14ac:dyDescent="0.25">
      <c r="B2" s="133" t="s">
        <v>375</v>
      </c>
    </row>
    <row r="3" spans="2:21" x14ac:dyDescent="0.25">
      <c r="B3" s="58" t="s">
        <v>362</v>
      </c>
    </row>
    <row r="4" spans="2:21" x14ac:dyDescent="0.25">
      <c r="B4" s="134" t="s">
        <v>376</v>
      </c>
      <c r="T4" s="134" t="s">
        <v>377</v>
      </c>
    </row>
    <row r="5" spans="2:21" ht="24.95" customHeight="1" x14ac:dyDescent="0.25">
      <c r="B5" s="214"/>
      <c r="C5" s="215" t="s">
        <v>327</v>
      </c>
      <c r="D5" s="215"/>
      <c r="E5" s="215" t="s">
        <v>301</v>
      </c>
      <c r="F5" s="215"/>
      <c r="G5" s="215" t="s">
        <v>277</v>
      </c>
      <c r="H5" s="215"/>
      <c r="I5" s="215" t="s">
        <v>278</v>
      </c>
      <c r="J5" s="215"/>
      <c r="K5" s="215" t="s">
        <v>279</v>
      </c>
      <c r="L5" s="215"/>
      <c r="M5" s="215" t="s">
        <v>328</v>
      </c>
      <c r="N5" s="215"/>
      <c r="O5" s="215" t="s">
        <v>329</v>
      </c>
      <c r="P5" s="215"/>
      <c r="Q5" s="215">
        <v>2019</v>
      </c>
      <c r="R5" s="215"/>
      <c r="T5" s="216" t="s">
        <v>378</v>
      </c>
      <c r="U5" s="216" t="s">
        <v>379</v>
      </c>
    </row>
    <row r="6" spans="2:21" ht="45" customHeight="1" x14ac:dyDescent="0.25">
      <c r="B6" s="214"/>
      <c r="C6" s="135" t="s">
        <v>330</v>
      </c>
      <c r="D6" s="135" t="s">
        <v>300</v>
      </c>
      <c r="E6" s="135" t="s">
        <v>330</v>
      </c>
      <c r="F6" s="135" t="s">
        <v>300</v>
      </c>
      <c r="G6" s="135" t="s">
        <v>330</v>
      </c>
      <c r="H6" s="135" t="s">
        <v>300</v>
      </c>
      <c r="I6" s="135" t="s">
        <v>330</v>
      </c>
      <c r="J6" s="135" t="s">
        <v>300</v>
      </c>
      <c r="K6" s="135" t="s">
        <v>330</v>
      </c>
      <c r="L6" s="135" t="s">
        <v>300</v>
      </c>
      <c r="M6" s="135" t="s">
        <v>330</v>
      </c>
      <c r="N6" s="135" t="s">
        <v>300</v>
      </c>
      <c r="O6" s="135" t="s">
        <v>330</v>
      </c>
      <c r="P6" s="135" t="s">
        <v>300</v>
      </c>
      <c r="Q6" s="135" t="s">
        <v>330</v>
      </c>
      <c r="R6" s="135" t="s">
        <v>300</v>
      </c>
      <c r="T6" s="216"/>
      <c r="U6" s="216"/>
    </row>
    <row r="7" spans="2:21" ht="20.100000000000001" customHeight="1" x14ac:dyDescent="0.25">
      <c r="B7" s="209" t="s">
        <v>331</v>
      </c>
      <c r="C7" s="210"/>
      <c r="D7" s="210"/>
      <c r="E7" s="210"/>
      <c r="F7" s="210"/>
      <c r="G7" s="210"/>
      <c r="H7" s="210"/>
      <c r="I7" s="210"/>
      <c r="J7" s="210"/>
      <c r="K7" s="210"/>
      <c r="L7" s="210"/>
      <c r="M7" s="210"/>
      <c r="N7" s="210"/>
      <c r="O7" s="210"/>
      <c r="P7" s="210"/>
      <c r="Q7" s="210"/>
      <c r="R7" s="211"/>
      <c r="T7" s="212" t="s">
        <v>380</v>
      </c>
      <c r="U7" s="136" t="s">
        <v>177</v>
      </c>
    </row>
    <row r="8" spans="2:21" ht="20.100000000000001" customHeight="1" x14ac:dyDescent="0.25">
      <c r="B8" s="137" t="s">
        <v>6</v>
      </c>
      <c r="C8" s="138">
        <v>64.812815999999998</v>
      </c>
      <c r="D8" s="139">
        <v>114335</v>
      </c>
      <c r="E8" s="138">
        <v>68.222531000000004</v>
      </c>
      <c r="F8" s="139">
        <v>126160</v>
      </c>
      <c r="G8" s="138">
        <v>62.858899999999998</v>
      </c>
      <c r="H8" s="139">
        <v>118302</v>
      </c>
      <c r="I8" s="138">
        <v>63.029516999999998</v>
      </c>
      <c r="J8" s="139">
        <v>121649</v>
      </c>
      <c r="K8" s="138">
        <v>50.284810999999998</v>
      </c>
      <c r="L8" s="139">
        <v>97047</v>
      </c>
      <c r="M8" s="138">
        <v>81.640383999999997</v>
      </c>
      <c r="N8" s="139">
        <v>162784</v>
      </c>
      <c r="O8" s="138">
        <v>60.713628</v>
      </c>
      <c r="P8" s="139">
        <v>128479</v>
      </c>
      <c r="Q8" s="138">
        <v>71.760993999999997</v>
      </c>
      <c r="R8" s="139">
        <v>160890</v>
      </c>
      <c r="S8" s="140"/>
      <c r="T8" s="212"/>
      <c r="U8" s="212" t="s">
        <v>381</v>
      </c>
    </row>
    <row r="9" spans="2:21" ht="20.100000000000001" customHeight="1" x14ac:dyDescent="0.25">
      <c r="B9" s="137" t="s">
        <v>8</v>
      </c>
      <c r="C9" s="138">
        <v>0</v>
      </c>
      <c r="D9" s="139">
        <v>0</v>
      </c>
      <c r="E9" s="138">
        <v>2.1299999999999999E-3</v>
      </c>
      <c r="F9" s="139">
        <v>3</v>
      </c>
      <c r="G9" s="138">
        <v>21.29646</v>
      </c>
      <c r="H9" s="139">
        <v>39454</v>
      </c>
      <c r="I9" s="138">
        <v>25.845610000000001</v>
      </c>
      <c r="J9" s="139">
        <v>48525</v>
      </c>
      <c r="K9" s="138">
        <v>14.000970000000001</v>
      </c>
      <c r="L9" s="139">
        <v>28197</v>
      </c>
      <c r="M9" s="138">
        <v>30.073129999999999</v>
      </c>
      <c r="N9" s="139">
        <v>61018</v>
      </c>
      <c r="O9" s="138">
        <v>20.78838</v>
      </c>
      <c r="P9" s="139">
        <v>42763</v>
      </c>
      <c r="Q9" s="138">
        <v>67.379334999999998</v>
      </c>
      <c r="R9" s="139">
        <v>113280</v>
      </c>
      <c r="T9" s="212"/>
      <c r="U9" s="212"/>
    </row>
    <row r="10" spans="2:21" ht="20.100000000000001" customHeight="1" x14ac:dyDescent="0.25">
      <c r="B10" s="137" t="s">
        <v>7</v>
      </c>
      <c r="C10" s="138">
        <v>6.000273</v>
      </c>
      <c r="D10" s="139">
        <v>11495</v>
      </c>
      <c r="E10" s="138">
        <v>2.9148900000000002</v>
      </c>
      <c r="F10" s="139">
        <v>6437</v>
      </c>
      <c r="G10" s="138">
        <v>1.995795</v>
      </c>
      <c r="H10" s="139">
        <v>5335</v>
      </c>
      <c r="I10" s="138">
        <v>1.837688</v>
      </c>
      <c r="J10" s="139">
        <v>3917</v>
      </c>
      <c r="K10" s="138">
        <v>0.66224899999999998</v>
      </c>
      <c r="L10" s="139">
        <v>1571</v>
      </c>
      <c r="M10" s="138">
        <v>0.252807</v>
      </c>
      <c r="N10" s="139">
        <v>375</v>
      </c>
      <c r="O10" s="138">
        <v>3.4029219999999998</v>
      </c>
      <c r="P10" s="139">
        <v>11751</v>
      </c>
      <c r="Q10" s="138">
        <v>1.64195</v>
      </c>
      <c r="R10" s="139">
        <v>2553</v>
      </c>
      <c r="T10" s="213"/>
      <c r="U10" s="213"/>
    </row>
    <row r="11" spans="2:21" ht="20.100000000000001" customHeight="1" x14ac:dyDescent="0.25">
      <c r="B11" s="141" t="s">
        <v>0</v>
      </c>
      <c r="C11" s="142">
        <v>70.813088999999991</v>
      </c>
      <c r="D11" s="143">
        <v>125830</v>
      </c>
      <c r="E11" s="142">
        <v>71.139550999999997</v>
      </c>
      <c r="F11" s="143">
        <v>132600</v>
      </c>
      <c r="G11" s="142">
        <v>86.151155000000003</v>
      </c>
      <c r="H11" s="143">
        <v>163091</v>
      </c>
      <c r="I11" s="142">
        <v>90.712814999999992</v>
      </c>
      <c r="J11" s="143">
        <v>174091</v>
      </c>
      <c r="K11" s="142">
        <v>64.948030000000003</v>
      </c>
      <c r="L11" s="143">
        <v>126815</v>
      </c>
      <c r="M11" s="142">
        <v>111.96632100000001</v>
      </c>
      <c r="N11" s="143">
        <v>224177</v>
      </c>
      <c r="O11" s="142">
        <v>84.904930000000007</v>
      </c>
      <c r="P11" s="143">
        <v>182993</v>
      </c>
      <c r="Q11" s="142">
        <v>140.78227900000002</v>
      </c>
      <c r="R11" s="143">
        <v>276723</v>
      </c>
      <c r="T11" s="222" t="s">
        <v>333</v>
      </c>
      <c r="U11" s="144" t="s">
        <v>178</v>
      </c>
    </row>
    <row r="12" spans="2:21" ht="20.100000000000001" customHeight="1" x14ac:dyDescent="0.25">
      <c r="B12" s="137" t="s">
        <v>332</v>
      </c>
      <c r="C12" s="145">
        <v>0</v>
      </c>
      <c r="D12" s="145">
        <v>0</v>
      </c>
      <c r="E12" s="145">
        <v>2.9941150457921784E-5</v>
      </c>
      <c r="F12" s="145">
        <v>2.2624434389140271E-5</v>
      </c>
      <c r="G12" s="145">
        <v>0.24719877522245637</v>
      </c>
      <c r="H12" s="145">
        <v>0.24191402345929572</v>
      </c>
      <c r="I12" s="145">
        <v>0.28491685546303469</v>
      </c>
      <c r="J12" s="145">
        <v>0.27873353590938071</v>
      </c>
      <c r="K12" s="145">
        <v>0.21557189648400421</v>
      </c>
      <c r="L12" s="145">
        <v>0.22234751409533574</v>
      </c>
      <c r="M12" s="145">
        <v>0.26859085599499155</v>
      </c>
      <c r="N12" s="145">
        <v>0.2721867096089251</v>
      </c>
      <c r="O12" s="145">
        <v>0.24484302619412085</v>
      </c>
      <c r="P12" s="145">
        <v>0.23368653445760221</v>
      </c>
      <c r="Q12" s="145">
        <v>0.47860665048617368</v>
      </c>
      <c r="R12" s="145">
        <v>0.40936243102308084</v>
      </c>
      <c r="T12" s="223"/>
      <c r="U12" s="225" t="s">
        <v>382</v>
      </c>
    </row>
    <row r="13" spans="2:21" ht="20.100000000000001" customHeight="1" x14ac:dyDescent="0.25">
      <c r="B13" s="209" t="s">
        <v>333</v>
      </c>
      <c r="C13" s="210"/>
      <c r="D13" s="210"/>
      <c r="E13" s="210"/>
      <c r="F13" s="210"/>
      <c r="G13" s="210"/>
      <c r="H13" s="210"/>
      <c r="I13" s="210"/>
      <c r="J13" s="210"/>
      <c r="K13" s="210"/>
      <c r="L13" s="210"/>
      <c r="M13" s="210"/>
      <c r="N13" s="210"/>
      <c r="O13" s="210"/>
      <c r="P13" s="210"/>
      <c r="Q13" s="210"/>
      <c r="R13" s="211"/>
      <c r="T13" s="223"/>
      <c r="U13" s="226"/>
    </row>
    <row r="14" spans="2:21" ht="20.100000000000001" customHeight="1" x14ac:dyDescent="0.25">
      <c r="B14" s="137" t="s">
        <v>6</v>
      </c>
      <c r="C14" s="138">
        <v>1034.6287929999999</v>
      </c>
      <c r="D14" s="139">
        <v>724944</v>
      </c>
      <c r="E14" s="138">
        <v>1026.508079</v>
      </c>
      <c r="F14" s="139">
        <v>731651</v>
      </c>
      <c r="G14" s="138">
        <v>884.44448299999999</v>
      </c>
      <c r="H14" s="139">
        <v>603181</v>
      </c>
      <c r="I14" s="138">
        <v>882.00166400000001</v>
      </c>
      <c r="J14" s="139">
        <v>614544</v>
      </c>
      <c r="K14" s="138">
        <v>767.16280199999994</v>
      </c>
      <c r="L14" s="139">
        <v>539380</v>
      </c>
      <c r="M14" s="138">
        <v>856.90514100000007</v>
      </c>
      <c r="N14" s="139">
        <v>621360</v>
      </c>
      <c r="O14" s="138">
        <v>665.54448500000001</v>
      </c>
      <c r="P14" s="139">
        <v>481881</v>
      </c>
      <c r="Q14" s="138">
        <v>377.48110399999996</v>
      </c>
      <c r="R14" s="139">
        <v>256723</v>
      </c>
      <c r="T14" s="223"/>
      <c r="U14" s="226"/>
    </row>
    <row r="15" spans="2:21" ht="20.100000000000001" customHeight="1" x14ac:dyDescent="0.25">
      <c r="B15" s="137" t="s">
        <v>8</v>
      </c>
      <c r="C15" s="138">
        <v>9.7000000000000005E-4</v>
      </c>
      <c r="D15" s="139">
        <v>1</v>
      </c>
      <c r="E15" s="138">
        <v>67.160929999999993</v>
      </c>
      <c r="F15" s="139">
        <v>67728</v>
      </c>
      <c r="G15" s="138">
        <v>167.92637300000001</v>
      </c>
      <c r="H15" s="139">
        <v>154913</v>
      </c>
      <c r="I15" s="138">
        <v>308.39119499999998</v>
      </c>
      <c r="J15" s="139">
        <v>268523</v>
      </c>
      <c r="K15" s="138">
        <v>399.81049000000002</v>
      </c>
      <c r="L15" s="139">
        <v>343620</v>
      </c>
      <c r="M15" s="138">
        <v>522.54955999999993</v>
      </c>
      <c r="N15" s="139">
        <v>456457</v>
      </c>
      <c r="O15" s="138">
        <v>598.84891700000003</v>
      </c>
      <c r="P15" s="139">
        <v>516855</v>
      </c>
      <c r="Q15" s="138">
        <v>702.925299</v>
      </c>
      <c r="R15" s="139">
        <v>619282</v>
      </c>
      <c r="T15" s="223"/>
      <c r="U15" s="227" t="s">
        <v>383</v>
      </c>
    </row>
    <row r="16" spans="2:21" ht="20.100000000000001" customHeight="1" x14ac:dyDescent="0.25">
      <c r="B16" s="141" t="s">
        <v>0</v>
      </c>
      <c r="C16" s="142">
        <v>1034.6297629999999</v>
      </c>
      <c r="D16" s="143">
        <v>724945</v>
      </c>
      <c r="E16" s="142">
        <v>1093.669009</v>
      </c>
      <c r="F16" s="143">
        <v>799379</v>
      </c>
      <c r="G16" s="142">
        <v>1052.370856</v>
      </c>
      <c r="H16" s="143">
        <v>758094</v>
      </c>
      <c r="I16" s="142">
        <v>1190.392859</v>
      </c>
      <c r="J16" s="143">
        <v>883067</v>
      </c>
      <c r="K16" s="142">
        <v>1166.9732919999999</v>
      </c>
      <c r="L16" s="143">
        <v>883000</v>
      </c>
      <c r="M16" s="142">
        <v>1379.4547010000001</v>
      </c>
      <c r="N16" s="143">
        <v>1077817</v>
      </c>
      <c r="O16" s="142">
        <v>1264.3934020000002</v>
      </c>
      <c r="P16" s="143">
        <v>998736</v>
      </c>
      <c r="Q16" s="142">
        <v>1080.406403</v>
      </c>
      <c r="R16" s="143">
        <v>876005</v>
      </c>
      <c r="T16" s="223"/>
      <c r="U16" s="227"/>
    </row>
    <row r="17" spans="2:21" ht="20.100000000000001" customHeight="1" x14ac:dyDescent="0.25">
      <c r="B17" s="137" t="s">
        <v>332</v>
      </c>
      <c r="C17" s="145">
        <v>9.3753343919606546E-7</v>
      </c>
      <c r="D17" s="145">
        <v>1.3794149901026975E-6</v>
      </c>
      <c r="E17" s="145">
        <v>6.1408826114044156E-2</v>
      </c>
      <c r="F17" s="145">
        <v>8.4725768377703195E-2</v>
      </c>
      <c r="G17" s="145">
        <v>0.15956957762806007</v>
      </c>
      <c r="H17" s="145">
        <v>0.20434537141832015</v>
      </c>
      <c r="I17" s="145">
        <v>0.25906673806752056</v>
      </c>
      <c r="J17" s="145">
        <v>0.30407998487091015</v>
      </c>
      <c r="K17" s="145">
        <v>0.34260466176975718</v>
      </c>
      <c r="L17" s="145">
        <v>0.38915062287655722</v>
      </c>
      <c r="M17" s="145">
        <v>0.37880878554489039</v>
      </c>
      <c r="N17" s="145">
        <v>0.42350139216583149</v>
      </c>
      <c r="O17" s="145">
        <v>0.47362546819110968</v>
      </c>
      <c r="P17" s="145">
        <v>0.51750913154226941</v>
      </c>
      <c r="Q17" s="145">
        <v>0.65061193366511361</v>
      </c>
      <c r="R17" s="145">
        <v>0.706938887335118</v>
      </c>
      <c r="T17" s="224"/>
      <c r="U17" s="228"/>
    </row>
    <row r="18" spans="2:21" ht="20.100000000000001" customHeight="1" x14ac:dyDescent="0.25">
      <c r="B18" s="209" t="s">
        <v>334</v>
      </c>
      <c r="C18" s="210"/>
      <c r="D18" s="210"/>
      <c r="E18" s="210"/>
      <c r="F18" s="210"/>
      <c r="G18" s="210"/>
      <c r="H18" s="210"/>
      <c r="I18" s="210"/>
      <c r="J18" s="210"/>
      <c r="K18" s="210"/>
      <c r="L18" s="210"/>
      <c r="M18" s="210"/>
      <c r="N18" s="210"/>
      <c r="O18" s="210"/>
      <c r="P18" s="210"/>
      <c r="Q18" s="210"/>
      <c r="R18" s="211"/>
      <c r="T18" s="146" t="s">
        <v>384</v>
      </c>
      <c r="U18" s="147" t="s">
        <v>99</v>
      </c>
    </row>
    <row r="19" spans="2:21" ht="20.100000000000001" customHeight="1" x14ac:dyDescent="0.25">
      <c r="B19" s="137" t="s">
        <v>8</v>
      </c>
      <c r="C19" s="138">
        <v>0</v>
      </c>
      <c r="D19" s="139">
        <v>0</v>
      </c>
      <c r="E19" s="138">
        <v>0</v>
      </c>
      <c r="F19" s="139">
        <v>0</v>
      </c>
      <c r="G19" s="138">
        <v>0</v>
      </c>
      <c r="H19" s="139">
        <v>0</v>
      </c>
      <c r="I19" s="138">
        <v>10.786199999999999</v>
      </c>
      <c r="J19" s="139">
        <v>4141</v>
      </c>
      <c r="K19" s="138">
        <v>23.860199999999999</v>
      </c>
      <c r="L19" s="139">
        <v>9158</v>
      </c>
      <c r="M19" s="138">
        <v>21.544550000000001</v>
      </c>
      <c r="N19" s="139">
        <v>8250</v>
      </c>
      <c r="O19" s="138">
        <v>33.90775</v>
      </c>
      <c r="P19" s="139">
        <v>12243</v>
      </c>
      <c r="Q19" s="138">
        <v>66.091530000000006</v>
      </c>
      <c r="R19" s="139">
        <v>23040</v>
      </c>
      <c r="T19" s="148" t="s">
        <v>385</v>
      </c>
      <c r="U19" s="213" t="s">
        <v>386</v>
      </c>
    </row>
    <row r="20" spans="2:21" ht="20.100000000000001" customHeight="1" x14ac:dyDescent="0.25">
      <c r="B20" s="137" t="s">
        <v>7</v>
      </c>
      <c r="C20" s="138">
        <v>7.8100000000000003E-2</v>
      </c>
      <c r="D20" s="139">
        <v>25</v>
      </c>
      <c r="E20" s="138">
        <v>8.8398000000000004E-2</v>
      </c>
      <c r="F20" s="139">
        <v>30</v>
      </c>
      <c r="G20" s="138">
        <v>0.80459800000000004</v>
      </c>
      <c r="H20" s="139">
        <v>233</v>
      </c>
      <c r="I20" s="138">
        <v>0.112124</v>
      </c>
      <c r="J20" s="139">
        <v>35</v>
      </c>
      <c r="K20" s="138">
        <v>9.3754000000000004E-2</v>
      </c>
      <c r="L20" s="139">
        <v>29</v>
      </c>
      <c r="M20" s="138">
        <v>5.6947999999999999E-2</v>
      </c>
      <c r="N20" s="139">
        <v>18</v>
      </c>
      <c r="O20" s="138">
        <v>0.1797</v>
      </c>
      <c r="P20" s="139">
        <v>53</v>
      </c>
      <c r="Q20" s="138">
        <v>7.46E-2</v>
      </c>
      <c r="R20" s="139">
        <v>26</v>
      </c>
      <c r="T20" s="148" t="s">
        <v>387</v>
      </c>
      <c r="U20" s="217"/>
    </row>
    <row r="21" spans="2:21" ht="20.100000000000001" customHeight="1" x14ac:dyDescent="0.25">
      <c r="B21" s="137" t="s">
        <v>6</v>
      </c>
      <c r="C21" s="138">
        <v>246.003489</v>
      </c>
      <c r="D21" s="139">
        <v>75033</v>
      </c>
      <c r="E21" s="138">
        <v>262.39395500000001</v>
      </c>
      <c r="F21" s="139">
        <v>81653</v>
      </c>
      <c r="G21" s="138">
        <v>456.33072499999997</v>
      </c>
      <c r="H21" s="139">
        <v>152914</v>
      </c>
      <c r="I21" s="138">
        <v>450.91045200000002</v>
      </c>
      <c r="J21" s="139">
        <v>146441</v>
      </c>
      <c r="K21" s="138">
        <v>470.31902000000002</v>
      </c>
      <c r="L21" s="139">
        <v>145508</v>
      </c>
      <c r="M21" s="138">
        <v>499.07678800000002</v>
      </c>
      <c r="N21" s="139">
        <v>153243</v>
      </c>
      <c r="O21" s="138">
        <v>504.46225500000003</v>
      </c>
      <c r="P21" s="139">
        <v>145092</v>
      </c>
      <c r="Q21" s="138">
        <v>361.85912300000001</v>
      </c>
      <c r="R21" s="139">
        <v>111356</v>
      </c>
      <c r="T21" s="148" t="s">
        <v>337</v>
      </c>
      <c r="U21" s="217"/>
    </row>
    <row r="22" spans="2:21" ht="20.100000000000001" customHeight="1" x14ac:dyDescent="0.25">
      <c r="B22" s="141" t="s">
        <v>0</v>
      </c>
      <c r="C22" s="142">
        <v>246.08158900000001</v>
      </c>
      <c r="D22" s="143">
        <v>75058</v>
      </c>
      <c r="E22" s="142">
        <v>262.48235299999999</v>
      </c>
      <c r="F22" s="143">
        <v>81683</v>
      </c>
      <c r="G22" s="142">
        <v>457.13532299999997</v>
      </c>
      <c r="H22" s="143">
        <v>153147</v>
      </c>
      <c r="I22" s="142">
        <v>461.80877600000002</v>
      </c>
      <c r="J22" s="143">
        <v>150617</v>
      </c>
      <c r="K22" s="142">
        <v>494.27297400000003</v>
      </c>
      <c r="L22" s="143">
        <v>154695</v>
      </c>
      <c r="M22" s="142">
        <v>520.67828600000007</v>
      </c>
      <c r="N22" s="143">
        <v>161511</v>
      </c>
      <c r="O22" s="142">
        <v>538.54970500000002</v>
      </c>
      <c r="P22" s="143">
        <v>157388</v>
      </c>
      <c r="Q22" s="142">
        <v>428.02525300000002</v>
      </c>
      <c r="R22" s="143">
        <v>134422</v>
      </c>
      <c r="T22" s="218"/>
      <c r="U22" s="217"/>
    </row>
    <row r="23" spans="2:21" ht="20.100000000000001" customHeight="1" x14ac:dyDescent="0.25">
      <c r="B23" s="137" t="s">
        <v>332</v>
      </c>
      <c r="C23" s="145">
        <v>0</v>
      </c>
      <c r="D23" s="145">
        <v>0</v>
      </c>
      <c r="E23" s="145">
        <v>0</v>
      </c>
      <c r="F23" s="145">
        <v>0</v>
      </c>
      <c r="G23" s="145">
        <v>0</v>
      </c>
      <c r="H23" s="145">
        <v>0</v>
      </c>
      <c r="I23" s="145">
        <v>2.3356420580452543E-2</v>
      </c>
      <c r="J23" s="145">
        <v>2.7493576422316205E-2</v>
      </c>
      <c r="K23" s="145">
        <v>4.8273325176787833E-2</v>
      </c>
      <c r="L23" s="145">
        <v>5.9200362002650379E-2</v>
      </c>
      <c r="M23" s="145">
        <v>4.1377853809713122E-2</v>
      </c>
      <c r="N23" s="145">
        <v>5.1080112190500959E-2</v>
      </c>
      <c r="O23" s="145">
        <v>6.2961226577962756E-2</v>
      </c>
      <c r="P23" s="145">
        <v>7.7788649706457921E-2</v>
      </c>
      <c r="Q23" s="145">
        <v>0.15441035204527992</v>
      </c>
      <c r="R23" s="145">
        <v>0.17140051479668506</v>
      </c>
      <c r="T23" s="218"/>
      <c r="U23" s="220" t="s">
        <v>388</v>
      </c>
    </row>
    <row r="24" spans="2:21" ht="20.100000000000001" customHeight="1" x14ac:dyDescent="0.25">
      <c r="B24" s="209" t="s">
        <v>335</v>
      </c>
      <c r="C24" s="210"/>
      <c r="D24" s="210"/>
      <c r="E24" s="210"/>
      <c r="F24" s="210"/>
      <c r="G24" s="210"/>
      <c r="H24" s="210"/>
      <c r="I24" s="210"/>
      <c r="J24" s="210"/>
      <c r="K24" s="210"/>
      <c r="L24" s="210"/>
      <c r="M24" s="210"/>
      <c r="N24" s="210"/>
      <c r="O24" s="210"/>
      <c r="P24" s="210"/>
      <c r="Q24" s="210"/>
      <c r="R24" s="211"/>
      <c r="T24" s="218"/>
      <c r="U24" s="220"/>
    </row>
    <row r="25" spans="2:21" ht="20.100000000000001" customHeight="1" x14ac:dyDescent="0.25">
      <c r="B25" s="137" t="s">
        <v>8</v>
      </c>
      <c r="C25" s="138">
        <v>0</v>
      </c>
      <c r="D25" s="139">
        <v>0</v>
      </c>
      <c r="E25" s="138">
        <v>0</v>
      </c>
      <c r="F25" s="139">
        <v>0</v>
      </c>
      <c r="G25" s="138">
        <v>0</v>
      </c>
      <c r="H25" s="139">
        <v>0</v>
      </c>
      <c r="I25" s="138">
        <v>0</v>
      </c>
      <c r="J25" s="139">
        <v>0</v>
      </c>
      <c r="K25" s="138">
        <v>0</v>
      </c>
      <c r="L25" s="139">
        <v>0</v>
      </c>
      <c r="M25" s="138">
        <v>0</v>
      </c>
      <c r="N25" s="139">
        <v>0</v>
      </c>
      <c r="O25" s="138">
        <v>0</v>
      </c>
      <c r="P25" s="139">
        <v>0</v>
      </c>
      <c r="Q25" s="138">
        <v>45.282649999999997</v>
      </c>
      <c r="R25" s="139">
        <v>11099</v>
      </c>
      <c r="T25" s="218"/>
      <c r="U25" s="220" t="s">
        <v>389</v>
      </c>
    </row>
    <row r="26" spans="2:21" ht="20.100000000000001" customHeight="1" x14ac:dyDescent="0.25">
      <c r="B26" s="137" t="s">
        <v>7</v>
      </c>
      <c r="C26" s="138">
        <v>0.2114</v>
      </c>
      <c r="D26" s="139">
        <v>45</v>
      </c>
      <c r="E26" s="138">
        <v>8.0549999999999997E-2</v>
      </c>
      <c r="F26" s="139">
        <v>17</v>
      </c>
      <c r="G26" s="138">
        <v>0.18185999999999999</v>
      </c>
      <c r="H26" s="139">
        <v>37</v>
      </c>
      <c r="I26" s="138">
        <v>0.28924800000000001</v>
      </c>
      <c r="J26" s="139">
        <v>59</v>
      </c>
      <c r="K26" s="138">
        <v>9.6348000000000003E-2</v>
      </c>
      <c r="L26" s="139">
        <v>17</v>
      </c>
      <c r="M26" s="138">
        <v>2.46E-2</v>
      </c>
      <c r="N26" s="139">
        <v>5</v>
      </c>
      <c r="O26" s="138">
        <v>0.14235</v>
      </c>
      <c r="P26" s="139">
        <v>29</v>
      </c>
      <c r="Q26" s="138">
        <v>7.1999999999999995E-2</v>
      </c>
      <c r="R26" s="139">
        <v>14</v>
      </c>
      <c r="T26" s="218"/>
      <c r="U26" s="220"/>
    </row>
    <row r="27" spans="2:21" ht="20.100000000000001" customHeight="1" x14ac:dyDescent="0.25">
      <c r="B27" s="137" t="s">
        <v>6</v>
      </c>
      <c r="C27" s="138">
        <v>125.358192</v>
      </c>
      <c r="D27" s="139">
        <v>25971</v>
      </c>
      <c r="E27" s="138">
        <v>144.59908200000001</v>
      </c>
      <c r="F27" s="139">
        <v>30914</v>
      </c>
      <c r="G27" s="138">
        <v>123.458241</v>
      </c>
      <c r="H27" s="139">
        <v>25391</v>
      </c>
      <c r="I27" s="138">
        <v>166.78232299999999</v>
      </c>
      <c r="J27" s="139">
        <v>34802</v>
      </c>
      <c r="K27" s="138">
        <v>204.41751400000001</v>
      </c>
      <c r="L27" s="139">
        <v>44149</v>
      </c>
      <c r="M27" s="138">
        <v>263.52432399999998</v>
      </c>
      <c r="N27" s="139">
        <v>56715</v>
      </c>
      <c r="O27" s="138">
        <v>368.73931199999998</v>
      </c>
      <c r="P27" s="139">
        <v>78921</v>
      </c>
      <c r="Q27" s="138">
        <v>231.239709</v>
      </c>
      <c r="R27" s="139">
        <v>51936</v>
      </c>
      <c r="T27" s="218"/>
      <c r="U27" s="220"/>
    </row>
    <row r="28" spans="2:21" ht="20.100000000000001" customHeight="1" x14ac:dyDescent="0.25">
      <c r="B28" s="141" t="s">
        <v>0</v>
      </c>
      <c r="C28" s="142">
        <v>125.569592</v>
      </c>
      <c r="D28" s="143">
        <v>26016</v>
      </c>
      <c r="E28" s="142">
        <v>144.679632</v>
      </c>
      <c r="F28" s="143">
        <v>30931</v>
      </c>
      <c r="G28" s="142">
        <v>123.640101</v>
      </c>
      <c r="H28" s="143">
        <v>25428</v>
      </c>
      <c r="I28" s="142">
        <v>167.07157099999998</v>
      </c>
      <c r="J28" s="143">
        <v>34861</v>
      </c>
      <c r="K28" s="142">
        <v>204.51386200000002</v>
      </c>
      <c r="L28" s="143">
        <v>44166</v>
      </c>
      <c r="M28" s="142">
        <v>263.548924</v>
      </c>
      <c r="N28" s="143">
        <v>56720</v>
      </c>
      <c r="O28" s="142">
        <v>368.88166200000001</v>
      </c>
      <c r="P28" s="143">
        <v>78950</v>
      </c>
      <c r="Q28" s="142">
        <v>276.594359</v>
      </c>
      <c r="R28" s="143">
        <v>63049</v>
      </c>
      <c r="T28" s="218"/>
      <c r="U28" s="220" t="s">
        <v>390</v>
      </c>
    </row>
    <row r="29" spans="2:21" ht="20.100000000000001" customHeight="1" x14ac:dyDescent="0.25">
      <c r="B29" s="137" t="s">
        <v>332</v>
      </c>
      <c r="C29" s="145">
        <v>0</v>
      </c>
      <c r="D29" s="145">
        <v>0</v>
      </c>
      <c r="E29" s="145">
        <v>0</v>
      </c>
      <c r="F29" s="145">
        <v>0</v>
      </c>
      <c r="G29" s="145">
        <v>0</v>
      </c>
      <c r="H29" s="145">
        <v>0</v>
      </c>
      <c r="I29" s="145">
        <v>0</v>
      </c>
      <c r="J29" s="145">
        <v>0</v>
      </c>
      <c r="K29" s="145">
        <v>0</v>
      </c>
      <c r="L29" s="145">
        <v>0</v>
      </c>
      <c r="M29" s="145">
        <v>0</v>
      </c>
      <c r="N29" s="145">
        <v>0</v>
      </c>
      <c r="O29" s="145">
        <v>0</v>
      </c>
      <c r="P29" s="145">
        <v>0</v>
      </c>
      <c r="Q29" s="145">
        <v>0.16371501632829755</v>
      </c>
      <c r="R29" s="145">
        <v>0.17603768497517805</v>
      </c>
      <c r="T29" s="218"/>
      <c r="U29" s="220"/>
    </row>
    <row r="30" spans="2:21" ht="20.100000000000001" customHeight="1" x14ac:dyDescent="0.25">
      <c r="B30" s="209" t="s">
        <v>336</v>
      </c>
      <c r="C30" s="210"/>
      <c r="D30" s="210"/>
      <c r="E30" s="210"/>
      <c r="F30" s="210"/>
      <c r="G30" s="210"/>
      <c r="H30" s="210"/>
      <c r="I30" s="210"/>
      <c r="J30" s="210"/>
      <c r="K30" s="210"/>
      <c r="L30" s="210"/>
      <c r="M30" s="210"/>
      <c r="N30" s="210"/>
      <c r="O30" s="210"/>
      <c r="P30" s="210"/>
      <c r="Q30" s="210"/>
      <c r="R30" s="211"/>
      <c r="T30" s="218"/>
      <c r="U30" s="220"/>
    </row>
    <row r="31" spans="2:21" ht="20.100000000000001" customHeight="1" x14ac:dyDescent="0.25">
      <c r="B31" s="137" t="s">
        <v>8</v>
      </c>
      <c r="C31" s="138">
        <v>0</v>
      </c>
      <c r="D31" s="139">
        <v>0</v>
      </c>
      <c r="E31" s="138">
        <v>0</v>
      </c>
      <c r="F31" s="139">
        <v>0</v>
      </c>
      <c r="G31" s="138">
        <v>0</v>
      </c>
      <c r="H31" s="139">
        <v>0</v>
      </c>
      <c r="I31" s="138">
        <v>0</v>
      </c>
      <c r="J31" s="139">
        <v>0</v>
      </c>
      <c r="K31" s="138">
        <v>0</v>
      </c>
      <c r="L31" s="139">
        <v>0</v>
      </c>
      <c r="M31" s="138">
        <v>0</v>
      </c>
      <c r="N31" s="139">
        <v>0</v>
      </c>
      <c r="O31" s="138">
        <v>0</v>
      </c>
      <c r="P31" s="139">
        <v>0</v>
      </c>
      <c r="Q31" s="138">
        <v>0</v>
      </c>
      <c r="R31" s="139">
        <v>0</v>
      </c>
      <c r="T31" s="218"/>
      <c r="U31" s="217" t="s">
        <v>391</v>
      </c>
    </row>
    <row r="32" spans="2:21" ht="20.100000000000001" customHeight="1" x14ac:dyDescent="0.25">
      <c r="B32" s="137" t="s">
        <v>7</v>
      </c>
      <c r="C32" s="138">
        <v>0.4219</v>
      </c>
      <c r="D32" s="139">
        <v>48</v>
      </c>
      <c r="E32" s="138">
        <v>0.6552</v>
      </c>
      <c r="F32" s="139">
        <v>83</v>
      </c>
      <c r="G32" s="138">
        <v>0.30518000000000001</v>
      </c>
      <c r="H32" s="139">
        <v>37</v>
      </c>
      <c r="I32" s="138">
        <v>0.39407999999999999</v>
      </c>
      <c r="J32" s="139">
        <v>51</v>
      </c>
      <c r="K32" s="138">
        <v>0.10986</v>
      </c>
      <c r="L32" s="139">
        <v>13</v>
      </c>
      <c r="M32" s="138">
        <v>0.1048</v>
      </c>
      <c r="N32" s="139">
        <v>15</v>
      </c>
      <c r="O32" s="138">
        <v>2.0199999999999999E-2</v>
      </c>
      <c r="P32" s="139">
        <v>3</v>
      </c>
      <c r="Q32" s="138">
        <v>0</v>
      </c>
      <c r="R32" s="139">
        <v>0</v>
      </c>
      <c r="T32" s="218"/>
      <c r="U32" s="217"/>
    </row>
    <row r="33" spans="2:21" ht="20.100000000000001" customHeight="1" x14ac:dyDescent="0.25">
      <c r="B33" s="137" t="s">
        <v>6</v>
      </c>
      <c r="C33" s="138">
        <v>146.27603999999999</v>
      </c>
      <c r="D33" s="139">
        <v>15868</v>
      </c>
      <c r="E33" s="138">
        <v>177.678954</v>
      </c>
      <c r="F33" s="139">
        <v>19368</v>
      </c>
      <c r="G33" s="138">
        <v>151.87680499999999</v>
      </c>
      <c r="H33" s="139">
        <v>16792</v>
      </c>
      <c r="I33" s="138">
        <v>209.23135500000001</v>
      </c>
      <c r="J33" s="139">
        <v>23810</v>
      </c>
      <c r="K33" s="138">
        <v>233.35566800000001</v>
      </c>
      <c r="L33" s="139">
        <v>25802</v>
      </c>
      <c r="M33" s="138">
        <v>262.34165999999999</v>
      </c>
      <c r="N33" s="139">
        <v>29190</v>
      </c>
      <c r="O33" s="138">
        <v>449.62076300000001</v>
      </c>
      <c r="P33" s="139">
        <v>46703</v>
      </c>
      <c r="Q33" s="138">
        <v>256.83737200000002</v>
      </c>
      <c r="R33" s="139">
        <v>28610</v>
      </c>
      <c r="T33" s="218"/>
      <c r="U33" s="217"/>
    </row>
    <row r="34" spans="2:21" ht="20.100000000000001" customHeight="1" x14ac:dyDescent="0.25">
      <c r="B34" s="141" t="s">
        <v>0</v>
      </c>
      <c r="C34" s="142">
        <v>146.69793999999999</v>
      </c>
      <c r="D34" s="143">
        <v>15916</v>
      </c>
      <c r="E34" s="142">
        <v>178.33415400000001</v>
      </c>
      <c r="F34" s="143">
        <v>19451</v>
      </c>
      <c r="G34" s="142">
        <v>152.181985</v>
      </c>
      <c r="H34" s="143">
        <v>16829</v>
      </c>
      <c r="I34" s="142">
        <v>209.62543500000001</v>
      </c>
      <c r="J34" s="143">
        <v>23861</v>
      </c>
      <c r="K34" s="142">
        <v>233.46552800000001</v>
      </c>
      <c r="L34" s="143">
        <v>25815</v>
      </c>
      <c r="M34" s="142">
        <v>262.44646</v>
      </c>
      <c r="N34" s="143">
        <v>29205</v>
      </c>
      <c r="O34" s="142">
        <v>449.640963</v>
      </c>
      <c r="P34" s="143">
        <v>46706</v>
      </c>
      <c r="Q34" s="142">
        <v>256.83737200000002</v>
      </c>
      <c r="R34" s="143">
        <v>28610</v>
      </c>
      <c r="T34" s="218"/>
      <c r="U34" s="217"/>
    </row>
    <row r="35" spans="2:21" ht="20.100000000000001" customHeight="1" x14ac:dyDescent="0.25">
      <c r="B35" s="137" t="s">
        <v>332</v>
      </c>
      <c r="C35" s="145">
        <v>0</v>
      </c>
      <c r="D35" s="145">
        <v>0</v>
      </c>
      <c r="E35" s="145">
        <v>0</v>
      </c>
      <c r="F35" s="145">
        <v>0</v>
      </c>
      <c r="G35" s="145">
        <v>0</v>
      </c>
      <c r="H35" s="145">
        <v>0</v>
      </c>
      <c r="I35" s="145">
        <v>0</v>
      </c>
      <c r="J35" s="145">
        <v>0</v>
      </c>
      <c r="K35" s="145">
        <v>0</v>
      </c>
      <c r="L35" s="145">
        <v>0</v>
      </c>
      <c r="M35" s="145">
        <v>0</v>
      </c>
      <c r="N35" s="145">
        <v>0</v>
      </c>
      <c r="O35" s="145">
        <v>0.12655828245790854</v>
      </c>
      <c r="P35" s="145">
        <v>0.16004367747184517</v>
      </c>
      <c r="Q35" s="145">
        <v>0</v>
      </c>
      <c r="R35" s="145">
        <v>0</v>
      </c>
      <c r="T35" s="219"/>
      <c r="U35" s="221"/>
    </row>
    <row r="36" spans="2:21" x14ac:dyDescent="0.25">
      <c r="B36" s="58"/>
      <c r="C36" s="58"/>
      <c r="D36" s="58"/>
      <c r="E36" s="58"/>
      <c r="F36" s="58"/>
      <c r="G36" s="58"/>
      <c r="H36" s="58"/>
      <c r="I36" s="58"/>
      <c r="J36" s="58"/>
      <c r="K36" s="58"/>
      <c r="L36" s="58"/>
      <c r="M36" s="58"/>
      <c r="N36" s="58"/>
      <c r="O36" s="58"/>
      <c r="P36" s="58"/>
      <c r="Q36" s="58"/>
      <c r="R36" s="58"/>
    </row>
    <row r="37" spans="2:21" x14ac:dyDescent="0.25">
      <c r="B37" s="63" t="s">
        <v>392</v>
      </c>
      <c r="C37" s="58"/>
      <c r="D37" s="58"/>
      <c r="E37" s="58"/>
      <c r="F37" s="58"/>
      <c r="G37" s="58"/>
      <c r="H37" s="58"/>
      <c r="I37" s="58"/>
      <c r="J37" s="58"/>
      <c r="K37" s="58"/>
      <c r="L37" s="58"/>
      <c r="M37" s="58"/>
      <c r="N37" s="58"/>
      <c r="O37" s="58"/>
      <c r="P37" s="58"/>
      <c r="Q37" s="58"/>
      <c r="R37" s="58"/>
    </row>
    <row r="38" spans="2:21" ht="24.95" customHeight="1" x14ac:dyDescent="0.25">
      <c r="B38" s="214"/>
      <c r="C38" s="215" t="s">
        <v>327</v>
      </c>
      <c r="D38" s="215"/>
      <c r="E38" s="215" t="s">
        <v>301</v>
      </c>
      <c r="F38" s="215"/>
      <c r="G38" s="215" t="s">
        <v>277</v>
      </c>
      <c r="H38" s="215"/>
      <c r="I38" s="215" t="s">
        <v>278</v>
      </c>
      <c r="J38" s="215"/>
      <c r="K38" s="215" t="s">
        <v>279</v>
      </c>
      <c r="L38" s="215"/>
      <c r="M38" s="215" t="s">
        <v>328</v>
      </c>
      <c r="N38" s="215"/>
      <c r="O38" s="215" t="s">
        <v>329</v>
      </c>
      <c r="P38" s="215"/>
      <c r="Q38" s="215">
        <v>2019</v>
      </c>
      <c r="R38" s="215"/>
      <c r="T38" s="149" t="s">
        <v>338</v>
      </c>
      <c r="U38" s="144" t="s">
        <v>100</v>
      </c>
    </row>
    <row r="39" spans="2:21" ht="45" customHeight="1" x14ac:dyDescent="0.25">
      <c r="B39" s="214"/>
      <c r="C39" s="135" t="s">
        <v>330</v>
      </c>
      <c r="D39" s="135" t="s">
        <v>300</v>
      </c>
      <c r="E39" s="135" t="s">
        <v>330</v>
      </c>
      <c r="F39" s="135" t="s">
        <v>300</v>
      </c>
      <c r="G39" s="135" t="s">
        <v>330</v>
      </c>
      <c r="H39" s="135" t="s">
        <v>300</v>
      </c>
      <c r="I39" s="135" t="s">
        <v>330</v>
      </c>
      <c r="J39" s="135" t="s">
        <v>300</v>
      </c>
      <c r="K39" s="135" t="s">
        <v>330</v>
      </c>
      <c r="L39" s="135" t="s">
        <v>300</v>
      </c>
      <c r="M39" s="135" t="s">
        <v>330</v>
      </c>
      <c r="N39" s="135" t="s">
        <v>300</v>
      </c>
      <c r="O39" s="135" t="s">
        <v>330</v>
      </c>
      <c r="P39" s="135" t="s">
        <v>300</v>
      </c>
      <c r="Q39" s="135" t="s">
        <v>330</v>
      </c>
      <c r="R39" s="135" t="s">
        <v>300</v>
      </c>
      <c r="T39" s="150"/>
      <c r="U39" s="151" t="s">
        <v>393</v>
      </c>
    </row>
    <row r="40" spans="2:21" ht="20.100000000000001" customHeight="1" x14ac:dyDescent="0.25">
      <c r="B40" s="209" t="s">
        <v>337</v>
      </c>
      <c r="C40" s="210"/>
      <c r="D40" s="210"/>
      <c r="E40" s="210"/>
      <c r="F40" s="210"/>
      <c r="G40" s="210"/>
      <c r="H40" s="210"/>
      <c r="I40" s="210"/>
      <c r="J40" s="210"/>
      <c r="K40" s="210"/>
      <c r="L40" s="210"/>
      <c r="M40" s="210"/>
      <c r="N40" s="210"/>
      <c r="O40" s="210"/>
      <c r="P40" s="210"/>
      <c r="Q40" s="210"/>
      <c r="R40" s="211"/>
      <c r="T40" s="150"/>
      <c r="U40" s="217" t="s">
        <v>394</v>
      </c>
    </row>
    <row r="41" spans="2:21" ht="20.100000000000001" customHeight="1" x14ac:dyDescent="0.25">
      <c r="B41" s="152" t="s">
        <v>8</v>
      </c>
      <c r="C41" s="138">
        <v>0</v>
      </c>
      <c r="D41" s="139">
        <v>0</v>
      </c>
      <c r="E41" s="138">
        <v>0</v>
      </c>
      <c r="F41" s="139">
        <v>0</v>
      </c>
      <c r="G41" s="138">
        <v>0</v>
      </c>
      <c r="H41" s="139">
        <v>0</v>
      </c>
      <c r="I41" s="138">
        <v>0</v>
      </c>
      <c r="J41" s="139">
        <v>0</v>
      </c>
      <c r="K41" s="138">
        <v>0</v>
      </c>
      <c r="L41" s="139">
        <v>0</v>
      </c>
      <c r="M41" s="138">
        <v>0</v>
      </c>
      <c r="N41" s="139">
        <v>0</v>
      </c>
      <c r="O41" s="138">
        <v>0</v>
      </c>
      <c r="P41" s="139">
        <v>0</v>
      </c>
      <c r="Q41" s="153">
        <v>0.03</v>
      </c>
      <c r="R41" s="139">
        <v>2</v>
      </c>
      <c r="T41" s="150"/>
      <c r="U41" s="217"/>
    </row>
    <row r="42" spans="2:21" ht="20.100000000000001" customHeight="1" x14ac:dyDescent="0.25">
      <c r="B42" s="137" t="s">
        <v>7</v>
      </c>
      <c r="C42" s="138">
        <v>0.54952999999999996</v>
      </c>
      <c r="D42" s="139">
        <v>33</v>
      </c>
      <c r="E42" s="138">
        <v>0.78917000000000004</v>
      </c>
      <c r="F42" s="139">
        <v>57</v>
      </c>
      <c r="G42" s="138">
        <v>0.78347999999999995</v>
      </c>
      <c r="H42" s="139">
        <v>51</v>
      </c>
      <c r="I42" s="138">
        <v>0.73597800000000002</v>
      </c>
      <c r="J42" s="139">
        <v>46</v>
      </c>
      <c r="K42" s="138">
        <v>0.26157999999999998</v>
      </c>
      <c r="L42" s="139">
        <v>16</v>
      </c>
      <c r="M42" s="138">
        <v>0.94762999999999997</v>
      </c>
      <c r="N42" s="139">
        <v>58</v>
      </c>
      <c r="O42" s="138">
        <v>4.82E-2</v>
      </c>
      <c r="P42" s="139">
        <v>3</v>
      </c>
      <c r="Q42" s="153">
        <v>0.161</v>
      </c>
      <c r="R42" s="139">
        <v>10</v>
      </c>
      <c r="T42" s="154"/>
      <c r="U42" s="217" t="s">
        <v>395</v>
      </c>
    </row>
    <row r="43" spans="2:21" ht="20.100000000000001" customHeight="1" x14ac:dyDescent="0.25">
      <c r="B43" s="137" t="s">
        <v>6</v>
      </c>
      <c r="C43" s="138">
        <v>4.2095019999999996</v>
      </c>
      <c r="D43" s="139">
        <v>302</v>
      </c>
      <c r="E43" s="138">
        <v>6.0646750000000003</v>
      </c>
      <c r="F43" s="139">
        <v>417</v>
      </c>
      <c r="G43" s="138">
        <v>4.4378929999999999</v>
      </c>
      <c r="H43" s="139">
        <v>290</v>
      </c>
      <c r="I43" s="138">
        <v>8.8647489999999998</v>
      </c>
      <c r="J43" s="139">
        <v>644</v>
      </c>
      <c r="K43" s="138">
        <v>11.69018</v>
      </c>
      <c r="L43" s="139">
        <v>824</v>
      </c>
      <c r="M43" s="138">
        <v>14.395244</v>
      </c>
      <c r="N43" s="139">
        <v>1053</v>
      </c>
      <c r="O43" s="138">
        <v>8.8114000000000008</v>
      </c>
      <c r="P43" s="139">
        <v>584</v>
      </c>
      <c r="Q43" s="138">
        <v>10.817874</v>
      </c>
      <c r="R43" s="139">
        <v>735</v>
      </c>
      <c r="T43" s="155"/>
      <c r="U43" s="221"/>
    </row>
    <row r="44" spans="2:21" ht="20.100000000000001" customHeight="1" x14ac:dyDescent="0.25">
      <c r="B44" s="137" t="s">
        <v>4</v>
      </c>
      <c r="C44" s="138">
        <v>3.5000000000000003E-2</v>
      </c>
      <c r="D44" s="139">
        <v>2</v>
      </c>
      <c r="E44" s="138">
        <v>4.53E-2</v>
      </c>
      <c r="F44" s="139">
        <v>3</v>
      </c>
      <c r="G44" s="138">
        <v>4.1099999999999998E-2</v>
      </c>
      <c r="H44" s="139">
        <v>3</v>
      </c>
      <c r="I44" s="138">
        <v>0.1111</v>
      </c>
      <c r="J44" s="139">
        <v>8</v>
      </c>
      <c r="K44" s="138">
        <v>3.6400000000000002E-2</v>
      </c>
      <c r="L44" s="139">
        <v>2</v>
      </c>
      <c r="M44" s="138">
        <v>1.0003</v>
      </c>
      <c r="N44" s="139">
        <v>81</v>
      </c>
      <c r="O44" s="138">
        <v>1.4419999999999999</v>
      </c>
      <c r="P44" s="139">
        <v>119</v>
      </c>
      <c r="Q44" s="138">
        <v>1.89795</v>
      </c>
      <c r="R44" s="139">
        <v>150</v>
      </c>
    </row>
    <row r="45" spans="2:21" ht="20.100000000000001" customHeight="1" x14ac:dyDescent="0.25">
      <c r="B45" s="137" t="s">
        <v>368</v>
      </c>
      <c r="C45" s="138">
        <v>0</v>
      </c>
      <c r="D45" s="139">
        <v>0</v>
      </c>
      <c r="E45" s="138">
        <v>0</v>
      </c>
      <c r="F45" s="139">
        <v>0</v>
      </c>
      <c r="G45" s="138">
        <v>0</v>
      </c>
      <c r="H45" s="139">
        <v>0</v>
      </c>
      <c r="I45" s="138">
        <v>0</v>
      </c>
      <c r="J45" s="139">
        <v>0</v>
      </c>
      <c r="K45" s="138">
        <v>0</v>
      </c>
      <c r="L45" s="139">
        <v>0</v>
      </c>
      <c r="M45" s="138">
        <v>0</v>
      </c>
      <c r="N45" s="139">
        <v>0</v>
      </c>
      <c r="O45" s="138">
        <v>0</v>
      </c>
      <c r="P45" s="139">
        <v>0</v>
      </c>
      <c r="Q45" s="138">
        <v>0</v>
      </c>
      <c r="R45" s="139">
        <v>0</v>
      </c>
      <c r="T45" s="133" t="s">
        <v>25</v>
      </c>
    </row>
    <row r="46" spans="2:21" ht="20.100000000000001" customHeight="1" x14ac:dyDescent="0.25">
      <c r="B46" s="141" t="s">
        <v>0</v>
      </c>
      <c r="C46" s="142">
        <v>4.7940319999999996</v>
      </c>
      <c r="D46" s="143">
        <v>337</v>
      </c>
      <c r="E46" s="142">
        <v>6.8991450000000007</v>
      </c>
      <c r="F46" s="143">
        <v>477</v>
      </c>
      <c r="G46" s="142">
        <v>5.262473</v>
      </c>
      <c r="H46" s="143">
        <v>344</v>
      </c>
      <c r="I46" s="142">
        <v>9.7118269999999995</v>
      </c>
      <c r="J46" s="143">
        <v>698</v>
      </c>
      <c r="K46" s="142">
        <v>11.988160000000001</v>
      </c>
      <c r="L46" s="143">
        <v>842</v>
      </c>
      <c r="M46" s="142">
        <v>16.343174000000001</v>
      </c>
      <c r="N46" s="143">
        <v>1192</v>
      </c>
      <c r="O46" s="142">
        <v>10.301600000000001</v>
      </c>
      <c r="P46" s="143">
        <v>706</v>
      </c>
      <c r="Q46" s="142">
        <v>12.906824</v>
      </c>
      <c r="R46" s="143">
        <v>897</v>
      </c>
      <c r="T46" s="133" t="s">
        <v>396</v>
      </c>
    </row>
    <row r="47" spans="2:21" ht="20.100000000000001" customHeight="1" x14ac:dyDescent="0.25">
      <c r="B47" s="209" t="s">
        <v>338</v>
      </c>
      <c r="C47" s="210"/>
      <c r="D47" s="210"/>
      <c r="E47" s="210"/>
      <c r="F47" s="210"/>
      <c r="G47" s="210"/>
      <c r="H47" s="210"/>
      <c r="I47" s="210"/>
      <c r="J47" s="210"/>
      <c r="K47" s="210"/>
      <c r="L47" s="210"/>
      <c r="M47" s="210"/>
      <c r="N47" s="210"/>
      <c r="O47" s="210"/>
      <c r="P47" s="210"/>
      <c r="Q47" s="210"/>
      <c r="R47" s="211"/>
      <c r="T47" s="229" t="s">
        <v>397</v>
      </c>
      <c r="U47" s="229"/>
    </row>
    <row r="48" spans="2:21" ht="20.100000000000001" customHeight="1" x14ac:dyDescent="0.25">
      <c r="B48" s="152" t="s">
        <v>8</v>
      </c>
      <c r="C48" s="138">
        <v>0</v>
      </c>
      <c r="D48" s="139">
        <v>0</v>
      </c>
      <c r="E48" s="138">
        <v>0</v>
      </c>
      <c r="F48" s="139">
        <v>0</v>
      </c>
      <c r="G48" s="138">
        <v>0</v>
      </c>
      <c r="H48" s="139">
        <v>0</v>
      </c>
      <c r="I48" s="138">
        <v>0</v>
      </c>
      <c r="J48" s="139">
        <v>0</v>
      </c>
      <c r="K48" s="138">
        <v>0</v>
      </c>
      <c r="L48" s="139">
        <v>0</v>
      </c>
      <c r="M48" s="138">
        <v>0</v>
      </c>
      <c r="N48" s="139">
        <v>0</v>
      </c>
      <c r="O48" s="138">
        <v>0</v>
      </c>
      <c r="P48" s="139">
        <v>0</v>
      </c>
      <c r="Q48" s="156">
        <v>1.0396099999999999</v>
      </c>
      <c r="R48" s="139">
        <v>21</v>
      </c>
      <c r="T48" s="229"/>
      <c r="U48" s="229"/>
    </row>
    <row r="49" spans="2:21" ht="20.100000000000001" customHeight="1" x14ac:dyDescent="0.25">
      <c r="B49" s="137" t="s">
        <v>7</v>
      </c>
      <c r="C49" s="138">
        <v>3.0167519999999999</v>
      </c>
      <c r="D49" s="139">
        <v>57</v>
      </c>
      <c r="E49" s="138">
        <v>6.96767</v>
      </c>
      <c r="F49" s="139">
        <v>104</v>
      </c>
      <c r="G49" s="138">
        <v>6.4661460000000002</v>
      </c>
      <c r="H49" s="139">
        <v>100</v>
      </c>
      <c r="I49" s="138">
        <v>3.6556009999999999</v>
      </c>
      <c r="J49" s="139">
        <v>61</v>
      </c>
      <c r="K49" s="138">
        <v>9.3599960000000006</v>
      </c>
      <c r="L49" s="139">
        <v>83</v>
      </c>
      <c r="M49" s="138">
        <v>3.0370499999999998</v>
      </c>
      <c r="N49" s="139">
        <v>66</v>
      </c>
      <c r="O49" s="138">
        <v>1.9935</v>
      </c>
      <c r="P49" s="139">
        <v>45</v>
      </c>
      <c r="Q49" s="156">
        <v>0.754</v>
      </c>
      <c r="R49" s="139">
        <v>10</v>
      </c>
      <c r="T49" s="229"/>
      <c r="U49" s="229"/>
    </row>
    <row r="50" spans="2:21" x14ac:dyDescent="0.25">
      <c r="B50" s="137" t="s">
        <v>6</v>
      </c>
      <c r="C50" s="138">
        <v>17.758973000000001</v>
      </c>
      <c r="D50" s="139">
        <v>317</v>
      </c>
      <c r="E50" s="138">
        <v>16.636938000000001</v>
      </c>
      <c r="F50" s="139">
        <v>408</v>
      </c>
      <c r="G50" s="138">
        <v>16.20656</v>
      </c>
      <c r="H50" s="139">
        <v>349</v>
      </c>
      <c r="I50" s="138">
        <v>18.203939999999999</v>
      </c>
      <c r="J50" s="139">
        <v>393</v>
      </c>
      <c r="K50" s="138">
        <v>32.962201999999998</v>
      </c>
      <c r="L50" s="139">
        <v>586</v>
      </c>
      <c r="M50" s="138">
        <v>18.827099</v>
      </c>
      <c r="N50" s="139">
        <v>413</v>
      </c>
      <c r="O50" s="138">
        <v>20.749790999999998</v>
      </c>
      <c r="P50" s="139">
        <v>504</v>
      </c>
      <c r="Q50" s="156">
        <v>21.106770000000001</v>
      </c>
      <c r="R50" s="139">
        <v>502</v>
      </c>
      <c r="T50" s="229" t="s">
        <v>398</v>
      </c>
      <c r="U50" s="229"/>
    </row>
    <row r="51" spans="2:21" x14ac:dyDescent="0.25">
      <c r="B51" s="137" t="s">
        <v>4</v>
      </c>
      <c r="C51" s="138">
        <v>28.962579999999999</v>
      </c>
      <c r="D51" s="139">
        <v>162</v>
      </c>
      <c r="E51" s="138">
        <v>71.771325000000004</v>
      </c>
      <c r="F51" s="139">
        <v>376</v>
      </c>
      <c r="G51" s="138">
        <v>87.186199999999999</v>
      </c>
      <c r="H51" s="139">
        <v>379</v>
      </c>
      <c r="I51" s="138">
        <v>85.053493000000003</v>
      </c>
      <c r="J51" s="139">
        <v>418</v>
      </c>
      <c r="K51" s="138">
        <v>96.843025999999995</v>
      </c>
      <c r="L51" s="139">
        <v>467</v>
      </c>
      <c r="M51" s="138">
        <v>64.475560000000002</v>
      </c>
      <c r="N51" s="139">
        <v>344</v>
      </c>
      <c r="O51" s="138">
        <v>70.660820000000001</v>
      </c>
      <c r="P51" s="139">
        <v>328</v>
      </c>
      <c r="Q51" s="156">
        <v>38.562274000000002</v>
      </c>
      <c r="R51" s="139">
        <v>207</v>
      </c>
      <c r="T51" s="229"/>
      <c r="U51" s="229"/>
    </row>
    <row r="52" spans="2:21" x14ac:dyDescent="0.25">
      <c r="B52" s="137" t="s">
        <v>368</v>
      </c>
      <c r="C52" s="138">
        <v>0</v>
      </c>
      <c r="D52" s="139">
        <v>0</v>
      </c>
      <c r="E52" s="138">
        <v>0</v>
      </c>
      <c r="F52" s="139">
        <v>0</v>
      </c>
      <c r="G52" s="138">
        <v>0</v>
      </c>
      <c r="H52" s="139">
        <v>0</v>
      </c>
      <c r="I52" s="138">
        <v>0</v>
      </c>
      <c r="J52" s="139">
        <v>0</v>
      </c>
      <c r="K52" s="138">
        <v>0</v>
      </c>
      <c r="L52" s="139">
        <v>0</v>
      </c>
      <c r="M52" s="138">
        <v>8.7999999999999995E-2</v>
      </c>
      <c r="N52" s="139">
        <v>1</v>
      </c>
      <c r="O52" s="138">
        <v>0.08</v>
      </c>
      <c r="P52" s="139">
        <v>1</v>
      </c>
      <c r="Q52" s="156">
        <v>8.4740000000000002</v>
      </c>
      <c r="R52" s="139">
        <v>18</v>
      </c>
      <c r="T52" s="229"/>
      <c r="U52" s="229"/>
    </row>
    <row r="53" spans="2:21" x14ac:dyDescent="0.25">
      <c r="B53" s="141" t="s">
        <v>0</v>
      </c>
      <c r="C53" s="142">
        <v>49.738304999999997</v>
      </c>
      <c r="D53" s="143">
        <v>536</v>
      </c>
      <c r="E53" s="142">
        <v>95.375933000000003</v>
      </c>
      <c r="F53" s="143">
        <v>888</v>
      </c>
      <c r="G53" s="142">
        <v>109.85890599999999</v>
      </c>
      <c r="H53" s="143">
        <v>828</v>
      </c>
      <c r="I53" s="142">
        <v>106.91303400000001</v>
      </c>
      <c r="J53" s="143">
        <v>872</v>
      </c>
      <c r="K53" s="142">
        <v>139.16522399999999</v>
      </c>
      <c r="L53" s="143">
        <v>1136</v>
      </c>
      <c r="M53" s="142">
        <v>86.339708999999999</v>
      </c>
      <c r="N53" s="143">
        <v>823</v>
      </c>
      <c r="O53" s="142">
        <v>93.404111</v>
      </c>
      <c r="P53" s="143">
        <v>877</v>
      </c>
      <c r="Q53" s="142">
        <v>61.462654000000001</v>
      </c>
      <c r="R53" s="143">
        <v>740</v>
      </c>
      <c r="T53" s="229"/>
      <c r="U53" s="229"/>
    </row>
    <row r="55" spans="2:21" x14ac:dyDescent="0.25">
      <c r="B55" s="157"/>
    </row>
    <row r="56" spans="2:21" x14ac:dyDescent="0.25">
      <c r="B56" s="58" t="s">
        <v>374</v>
      </c>
    </row>
    <row r="57" spans="2:21" x14ac:dyDescent="0.25">
      <c r="B57" s="58" t="s">
        <v>25</v>
      </c>
    </row>
    <row r="58" spans="2:21" x14ac:dyDescent="0.25">
      <c r="B58" s="133" t="s">
        <v>399</v>
      </c>
    </row>
    <row r="59" spans="2:21" x14ac:dyDescent="0.25">
      <c r="B59" s="133" t="s">
        <v>400</v>
      </c>
    </row>
  </sheetData>
  <mergeCells count="42">
    <mergeCell ref="K38:L38"/>
    <mergeCell ref="M38:N38"/>
    <mergeCell ref="T50:U53"/>
    <mergeCell ref="O38:P38"/>
    <mergeCell ref="Q38:R38"/>
    <mergeCell ref="B40:R40"/>
    <mergeCell ref="U40:U41"/>
    <mergeCell ref="U42:U43"/>
    <mergeCell ref="B47:R47"/>
    <mergeCell ref="T47:U49"/>
    <mergeCell ref="B38:B39"/>
    <mergeCell ref="C38:D38"/>
    <mergeCell ref="E38:F38"/>
    <mergeCell ref="G38:H38"/>
    <mergeCell ref="I38:J38"/>
    <mergeCell ref="T11:T17"/>
    <mergeCell ref="U12:U14"/>
    <mergeCell ref="B13:R13"/>
    <mergeCell ref="U15:U17"/>
    <mergeCell ref="B18:R18"/>
    <mergeCell ref="U19:U22"/>
    <mergeCell ref="T22:T35"/>
    <mergeCell ref="U23:U24"/>
    <mergeCell ref="B24:R24"/>
    <mergeCell ref="U25:U27"/>
    <mergeCell ref="U28:U30"/>
    <mergeCell ref="B30:R30"/>
    <mergeCell ref="U31:U35"/>
    <mergeCell ref="B7:R7"/>
    <mergeCell ref="T7:T10"/>
    <mergeCell ref="U8:U10"/>
    <mergeCell ref="B5:B6"/>
    <mergeCell ref="C5:D5"/>
    <mergeCell ref="E5:F5"/>
    <mergeCell ref="G5:H5"/>
    <mergeCell ref="I5:J5"/>
    <mergeCell ref="K5:L5"/>
    <mergeCell ref="M5:N5"/>
    <mergeCell ref="O5:P5"/>
    <mergeCell ref="Q5:R5"/>
    <mergeCell ref="T5:T6"/>
    <mergeCell ref="U5:U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A410"/>
  <sheetViews>
    <sheetView showGridLines="0" zoomScaleNormal="100" workbookViewId="0"/>
  </sheetViews>
  <sheetFormatPr defaultColWidth="11.140625" defaultRowHeight="15" x14ac:dyDescent="0.25"/>
  <cols>
    <col min="1" max="1" width="6.28515625" style="58" customWidth="1"/>
    <col min="2" max="2" width="14.85546875" style="58" customWidth="1"/>
    <col min="3" max="3" width="11.140625" style="58" customWidth="1"/>
    <col min="4" max="4" width="14" style="58" customWidth="1"/>
    <col min="5" max="5" width="13.28515625" style="58" customWidth="1"/>
    <col min="6" max="48" width="11.140625" style="58" customWidth="1"/>
    <col min="49" max="51" width="11.140625" style="58"/>
    <col min="52" max="53" width="15.85546875" style="58" customWidth="1"/>
    <col min="54" max="54" width="11.140625" style="58" customWidth="1"/>
    <col min="55" max="16384" width="11.140625" style="58"/>
  </cols>
  <sheetData>
    <row r="1" spans="2:53" ht="31.5" x14ac:dyDescent="0.25">
      <c r="B1" s="46" t="s">
        <v>307</v>
      </c>
      <c r="AK1" s="64"/>
    </row>
    <row r="2" spans="2:53" x14ac:dyDescent="0.25">
      <c r="B2" s="49" t="s">
        <v>108</v>
      </c>
      <c r="C2" s="49" t="s">
        <v>76</v>
      </c>
      <c r="D2" s="49" t="s">
        <v>114</v>
      </c>
      <c r="E2" s="49" t="s">
        <v>115</v>
      </c>
      <c r="F2" s="90" t="s">
        <v>362</v>
      </c>
      <c r="AK2" s="64"/>
    </row>
    <row r="3" spans="2:53" x14ac:dyDescent="0.25">
      <c r="B3" s="58" t="s">
        <v>308</v>
      </c>
      <c r="AK3" s="64"/>
    </row>
    <row r="4" spans="2:53" x14ac:dyDescent="0.25">
      <c r="B4" s="58" t="s">
        <v>111</v>
      </c>
      <c r="M4" s="58" t="s">
        <v>110</v>
      </c>
      <c r="Y4" s="58" t="s">
        <v>306</v>
      </c>
      <c r="AM4" s="58" t="s">
        <v>305</v>
      </c>
    </row>
    <row r="5" spans="2:53" ht="15.75" x14ac:dyDescent="0.25">
      <c r="Y5" s="65"/>
      <c r="Z5" s="66" t="s">
        <v>2</v>
      </c>
      <c r="AA5" s="66" t="s">
        <v>3</v>
      </c>
      <c r="AB5" s="66" t="s">
        <v>4</v>
      </c>
      <c r="AC5" s="66" t="s">
        <v>5</v>
      </c>
      <c r="AD5" s="66" t="s">
        <v>6</v>
      </c>
      <c r="AE5" s="66" t="s">
        <v>7</v>
      </c>
      <c r="AF5" s="66" t="s">
        <v>8</v>
      </c>
      <c r="AG5" s="66" t="s">
        <v>9</v>
      </c>
      <c r="AH5" s="66" t="s">
        <v>18</v>
      </c>
      <c r="AI5" s="66" t="s">
        <v>19</v>
      </c>
      <c r="AJ5" s="66" t="s">
        <v>20</v>
      </c>
      <c r="AK5" s="66" t="s">
        <v>0</v>
      </c>
      <c r="AM5" s="65"/>
      <c r="AN5" s="66" t="s">
        <v>2</v>
      </c>
      <c r="AO5" s="66" t="s">
        <v>3</v>
      </c>
      <c r="AP5" s="66" t="s">
        <v>4</v>
      </c>
      <c r="AQ5" s="66" t="s">
        <v>5</v>
      </c>
      <c r="AR5" s="66" t="s">
        <v>6</v>
      </c>
      <c r="AS5" s="66" t="s">
        <v>7</v>
      </c>
      <c r="AT5" s="66" t="s">
        <v>8</v>
      </c>
      <c r="AU5" s="66" t="s">
        <v>9</v>
      </c>
      <c r="AV5" s="66" t="s">
        <v>18</v>
      </c>
      <c r="AW5" s="66" t="s">
        <v>19</v>
      </c>
      <c r="AX5" s="66" t="s">
        <v>20</v>
      </c>
      <c r="AY5" s="67" t="s">
        <v>0</v>
      </c>
      <c r="AZ5" s="67" t="s">
        <v>314</v>
      </c>
      <c r="BA5" s="67" t="s">
        <v>315</v>
      </c>
    </row>
    <row r="6" spans="2:53" x14ac:dyDescent="0.25">
      <c r="Y6" s="3">
        <v>2019</v>
      </c>
      <c r="Z6" s="4">
        <v>180260.48235035868</v>
      </c>
      <c r="AA6" s="4">
        <v>2221.8063360249389</v>
      </c>
      <c r="AB6" s="4">
        <v>1456089.3470649298</v>
      </c>
      <c r="AC6" s="4">
        <v>822294.54612251744</v>
      </c>
      <c r="AD6" s="4">
        <v>799317.37277176394</v>
      </c>
      <c r="AE6" s="4">
        <v>180571.69087976211</v>
      </c>
      <c r="AF6" s="4">
        <v>39444.502160329175</v>
      </c>
      <c r="AG6" s="4">
        <v>103157.66666666666</v>
      </c>
      <c r="AH6" s="4">
        <v>119986.8161664645</v>
      </c>
      <c r="AI6" s="4">
        <v>85854.524623100922</v>
      </c>
      <c r="AJ6" s="4">
        <v>128082.66867769088</v>
      </c>
      <c r="AK6" s="7">
        <v>3917281.4238196085</v>
      </c>
      <c r="AM6" s="3">
        <v>2019</v>
      </c>
      <c r="AN6" s="40">
        <v>0.32627147305414922</v>
      </c>
      <c r="AO6" s="40">
        <v>1.710790878739203E-4</v>
      </c>
      <c r="AP6" s="40">
        <v>2.0822077663028495</v>
      </c>
      <c r="AQ6" s="40">
        <v>3.2250392098925129</v>
      </c>
      <c r="AR6" s="40">
        <v>1.6689746743474427</v>
      </c>
      <c r="AS6" s="40">
        <v>0.32033417962069799</v>
      </c>
      <c r="AT6" s="40">
        <v>2.6625038958222196E-2</v>
      </c>
      <c r="AU6" s="40">
        <v>0.33216768666666663</v>
      </c>
      <c r="AV6" s="40">
        <v>0.17998022424969676</v>
      </c>
      <c r="AW6" s="40">
        <v>4.2927262311550453E-2</v>
      </c>
      <c r="AX6" s="40">
        <v>5.1233067471076357E-4</v>
      </c>
      <c r="AY6" s="38">
        <v>8.2052109251663747</v>
      </c>
      <c r="AZ6" s="38">
        <v>8</v>
      </c>
      <c r="BA6" s="38">
        <v>9.7321185000000003</v>
      </c>
    </row>
    <row r="7" spans="2:53" x14ac:dyDescent="0.25">
      <c r="Y7" s="1">
        <v>2020</v>
      </c>
      <c r="Z7" s="4">
        <v>145521.28560062611</v>
      </c>
      <c r="AA7" s="4">
        <v>2131.80315330958</v>
      </c>
      <c r="AB7" s="4">
        <v>1431261.4173792875</v>
      </c>
      <c r="AC7" s="4">
        <v>795008.69978992373</v>
      </c>
      <c r="AD7" s="4">
        <v>809166.48487653211</v>
      </c>
      <c r="AE7" s="4">
        <v>173718.02787563263</v>
      </c>
      <c r="AF7" s="4">
        <v>83085.021007884541</v>
      </c>
      <c r="AG7" s="4">
        <v>92598.03921568628</v>
      </c>
      <c r="AH7" s="4">
        <v>108326.93282925576</v>
      </c>
      <c r="AI7" s="4">
        <v>87778.195706062776</v>
      </c>
      <c r="AJ7" s="4">
        <v>161974.15126991645</v>
      </c>
      <c r="AK7" s="7">
        <v>3890570.0587041178</v>
      </c>
      <c r="AM7" s="1">
        <v>2020</v>
      </c>
      <c r="AN7" s="40">
        <v>0.2633935269371333</v>
      </c>
      <c r="AO7" s="40">
        <v>1.6414884280483764E-4</v>
      </c>
      <c r="AP7" s="40">
        <v>2.0467038268523812</v>
      </c>
      <c r="AQ7" s="40">
        <v>3.1180241205760812</v>
      </c>
      <c r="AR7" s="40">
        <v>1.6895396204221989</v>
      </c>
      <c r="AS7" s="40">
        <v>0.30817578145137225</v>
      </c>
      <c r="AT7" s="40">
        <v>5.6082389180322066E-2</v>
      </c>
      <c r="AU7" s="40">
        <v>0.29816568627450984</v>
      </c>
      <c r="AV7" s="40">
        <v>0.16249039924388364</v>
      </c>
      <c r="AW7" s="40">
        <v>4.3889097853031397E-2</v>
      </c>
      <c r="AX7" s="40">
        <v>6.4789660507966575E-4</v>
      </c>
      <c r="AY7" s="38">
        <v>7.9872764942387979</v>
      </c>
      <c r="AZ7" s="38">
        <v>7.25</v>
      </c>
      <c r="BA7" s="38">
        <v>9.7321185000000003</v>
      </c>
    </row>
    <row r="8" spans="2:53" x14ac:dyDescent="0.25">
      <c r="Y8" s="3">
        <v>2021</v>
      </c>
      <c r="Z8" s="4">
        <v>114990.36988650296</v>
      </c>
      <c r="AA8" s="4">
        <v>2043.9554733589337</v>
      </c>
      <c r="AB8" s="4">
        <v>1417850.8435968617</v>
      </c>
      <c r="AC8" s="4">
        <v>768308.35674335866</v>
      </c>
      <c r="AD8" s="4">
        <v>799714.09786445089</v>
      </c>
      <c r="AE8" s="4">
        <v>163936.17437099491</v>
      </c>
      <c r="AF8" s="4">
        <v>113398.42999139828</v>
      </c>
      <c r="AG8" s="4">
        <v>83338.23529411765</v>
      </c>
      <c r="AH8" s="4">
        <v>122452.52448005789</v>
      </c>
      <c r="AI8" s="4">
        <v>109199.43462646745</v>
      </c>
      <c r="AJ8" s="4">
        <v>201198.45911208543</v>
      </c>
      <c r="AK8" s="7">
        <v>3896430.8814396546</v>
      </c>
      <c r="AM8" s="3">
        <v>2021</v>
      </c>
      <c r="AN8" s="40">
        <v>0.20813256949457035</v>
      </c>
      <c r="AO8" s="40">
        <v>1.5738457144863789E-4</v>
      </c>
      <c r="AP8" s="40">
        <v>2.0275267063435121</v>
      </c>
      <c r="AQ8" s="40">
        <v>3.0133053751474526</v>
      </c>
      <c r="AR8" s="40">
        <v>1.6698030363409735</v>
      </c>
      <c r="AS8" s="40">
        <v>0.29082277333414497</v>
      </c>
      <c r="AT8" s="40">
        <v>7.6543940244193837E-2</v>
      </c>
      <c r="AU8" s="40">
        <v>0.26834911764705882</v>
      </c>
      <c r="AV8" s="40">
        <v>0.18367878672008683</v>
      </c>
      <c r="AW8" s="40">
        <v>5.4599717313233723E-2</v>
      </c>
      <c r="AX8" s="40">
        <v>8.0479383644834152E-4</v>
      </c>
      <c r="AY8" s="38">
        <v>7.7937242009931236</v>
      </c>
      <c r="AZ8" s="38">
        <v>7.25</v>
      </c>
      <c r="BA8" s="38">
        <v>9.7321185000000003</v>
      </c>
    </row>
    <row r="9" spans="2:53" x14ac:dyDescent="0.25">
      <c r="Y9" s="1">
        <v>2022</v>
      </c>
      <c r="Z9" s="4">
        <v>88768.462572227887</v>
      </c>
      <c r="AA9" s="4">
        <v>1955.7867392135872</v>
      </c>
      <c r="AB9" s="4">
        <v>1389683.2363754308</v>
      </c>
      <c r="AC9" s="4">
        <v>725607.46566523251</v>
      </c>
      <c r="AD9" s="4">
        <v>782905.69325568236</v>
      </c>
      <c r="AE9" s="4">
        <v>154122.78194162002</v>
      </c>
      <c r="AF9" s="4">
        <v>145133.84737054378</v>
      </c>
      <c r="AG9" s="4">
        <v>74078.431372549021</v>
      </c>
      <c r="AH9" s="4">
        <v>139351.46925087593</v>
      </c>
      <c r="AI9" s="4">
        <v>132988.00604850301</v>
      </c>
      <c r="AJ9" s="4">
        <v>246416.51429727903</v>
      </c>
      <c r="AK9" s="7">
        <v>3881011.6948891575</v>
      </c>
      <c r="AM9" s="1">
        <v>2022</v>
      </c>
      <c r="AN9" s="40">
        <v>0.16067091725573249</v>
      </c>
      <c r="AO9" s="40">
        <v>1.5059557891944621E-4</v>
      </c>
      <c r="AP9" s="40">
        <v>1.9872470280168664</v>
      </c>
      <c r="AQ9" s="40">
        <v>2.8458324803390416</v>
      </c>
      <c r="AR9" s="40">
        <v>1.6347070875178646</v>
      </c>
      <c r="AS9" s="40">
        <v>0.27341381516443392</v>
      </c>
      <c r="AT9" s="40">
        <v>9.7965346975117065E-2</v>
      </c>
      <c r="AU9" s="40">
        <v>0.23853254901960785</v>
      </c>
      <c r="AV9" s="40">
        <v>0.20902720387631393</v>
      </c>
      <c r="AW9" s="40">
        <v>6.6494003024251513E-2</v>
      </c>
      <c r="AX9" s="40">
        <v>9.8566605718911613E-4</v>
      </c>
      <c r="AY9" s="38">
        <v>7.5150266928253364</v>
      </c>
      <c r="AZ9" s="38">
        <v>6.25</v>
      </c>
      <c r="BA9" s="38">
        <v>9.7321185000000003</v>
      </c>
    </row>
    <row r="10" spans="2:53" x14ac:dyDescent="0.25">
      <c r="Y10" s="3">
        <v>2023</v>
      </c>
      <c r="Z10" s="4">
        <v>66639.77855235961</v>
      </c>
      <c r="AA10" s="4">
        <v>1864.3009541511251</v>
      </c>
      <c r="AB10" s="4">
        <v>1353635.4207467209</v>
      </c>
      <c r="AC10" s="4">
        <v>679337.40291272593</v>
      </c>
      <c r="AD10" s="4">
        <v>759854.30747361516</v>
      </c>
      <c r="AE10" s="4">
        <v>143359.77388237545</v>
      </c>
      <c r="AF10" s="4">
        <v>178945.67366587018</v>
      </c>
      <c r="AG10" s="4">
        <v>64818.627450980384</v>
      </c>
      <c r="AH10" s="4">
        <v>158997.87746472302</v>
      </c>
      <c r="AI10" s="4">
        <v>159240.60104919667</v>
      </c>
      <c r="AJ10" s="4">
        <v>297651.3147637212</v>
      </c>
      <c r="AK10" s="7">
        <v>3864345.0789164393</v>
      </c>
      <c r="AM10" s="3">
        <v>2023</v>
      </c>
      <c r="AN10" s="40">
        <v>0.1206179991797709</v>
      </c>
      <c r="AO10" s="40">
        <v>1.4355117346963661E-4</v>
      </c>
      <c r="AP10" s="40">
        <v>1.9356986516678107</v>
      </c>
      <c r="AQ10" s="40">
        <v>2.6643612942237112</v>
      </c>
      <c r="AR10" s="40">
        <v>1.5865757940049083</v>
      </c>
      <c r="AS10" s="40">
        <v>0.25432023886733407</v>
      </c>
      <c r="AT10" s="40">
        <v>0.12078832972446236</v>
      </c>
      <c r="AU10" s="40">
        <v>0.20871598039215686</v>
      </c>
      <c r="AV10" s="40">
        <v>0.23849681619708454</v>
      </c>
      <c r="AW10" s="40">
        <v>7.9620300524598342E-2</v>
      </c>
      <c r="AX10" s="40">
        <v>1.1906052590548845E-3</v>
      </c>
      <c r="AY10" s="38">
        <v>7.2105295612143605</v>
      </c>
      <c r="AZ10" s="38">
        <v>6.25</v>
      </c>
      <c r="BA10" s="38">
        <v>9.7321185000000003</v>
      </c>
    </row>
    <row r="11" spans="2:53" x14ac:dyDescent="0.25">
      <c r="Y11" s="3">
        <v>2024</v>
      </c>
      <c r="Z11" s="4">
        <v>51629.146701835336</v>
      </c>
      <c r="AA11" s="4">
        <v>1767.4418422174629</v>
      </c>
      <c r="AB11" s="4">
        <v>1309389.5998378289</v>
      </c>
      <c r="AC11" s="4">
        <v>626752.75606969337</v>
      </c>
      <c r="AD11" s="4">
        <v>731370.85224409145</v>
      </c>
      <c r="AE11" s="4">
        <v>131715.46879492901</v>
      </c>
      <c r="AF11" s="4">
        <v>214746.93284621392</v>
      </c>
      <c r="AG11" s="4">
        <v>55558.823529411762</v>
      </c>
      <c r="AH11" s="4">
        <v>181423.49340046235</v>
      </c>
      <c r="AI11" s="4">
        <v>188010.52638232676</v>
      </c>
      <c r="AJ11" s="4">
        <v>355078.44222646719</v>
      </c>
      <c r="AK11" s="7">
        <v>3847443.4838754777</v>
      </c>
      <c r="AM11" s="3">
        <v>2024</v>
      </c>
      <c r="AN11" s="40">
        <v>9.3448755530321961E-2</v>
      </c>
      <c r="AO11" s="40">
        <v>1.3609302185074463E-4</v>
      </c>
      <c r="AP11" s="40">
        <v>1.8724271277680951</v>
      </c>
      <c r="AQ11" s="40">
        <v>2.4581243093053375</v>
      </c>
      <c r="AR11" s="40">
        <v>1.5271023394856631</v>
      </c>
      <c r="AS11" s="40">
        <v>0.23366324164220409</v>
      </c>
      <c r="AT11" s="40">
        <v>0.14495417967119439</v>
      </c>
      <c r="AU11" s="40">
        <v>0.17889941176470586</v>
      </c>
      <c r="AV11" s="40">
        <v>0.27213524010069357</v>
      </c>
      <c r="AW11" s="40">
        <v>9.4005263191163396E-2</v>
      </c>
      <c r="AX11" s="40">
        <v>1.420313768905869E-3</v>
      </c>
      <c r="AY11" s="38">
        <v>6.8763162752501366</v>
      </c>
      <c r="AZ11" s="38">
        <v>5.25</v>
      </c>
      <c r="BA11" s="38">
        <v>6.4880789999999999</v>
      </c>
    </row>
    <row r="12" spans="2:53" x14ac:dyDescent="0.25">
      <c r="Y12" s="3">
        <v>2025</v>
      </c>
      <c r="Z12" s="4">
        <v>39769.305851771023</v>
      </c>
      <c r="AA12" s="4">
        <v>1665.0767636859737</v>
      </c>
      <c r="AB12" s="4">
        <v>1257295.6218187772</v>
      </c>
      <c r="AC12" s="4">
        <v>570754.80817123782</v>
      </c>
      <c r="AD12" s="4">
        <v>698397.57072574901</v>
      </c>
      <c r="AE12" s="4">
        <v>119202.50687433667</v>
      </c>
      <c r="AF12" s="4">
        <v>252360.53518511754</v>
      </c>
      <c r="AG12" s="4">
        <v>46299.01960784314</v>
      </c>
      <c r="AH12" s="4">
        <v>206656.25131483807</v>
      </c>
      <c r="AI12" s="4">
        <v>219352.21842328194</v>
      </c>
      <c r="AJ12" s="4">
        <v>418509.74625599984</v>
      </c>
      <c r="AK12" s="7">
        <v>3830262.6609926382</v>
      </c>
      <c r="AM12" s="3">
        <v>2025</v>
      </c>
      <c r="AN12" s="40">
        <v>7.1982443591705553E-2</v>
      </c>
      <c r="AO12" s="40">
        <v>1.2821091080381997E-4</v>
      </c>
      <c r="AP12" s="40">
        <v>1.7979327392008511</v>
      </c>
      <c r="AQ12" s="40">
        <v>2.2385003576475944</v>
      </c>
      <c r="AR12" s="40">
        <v>1.458254127675364</v>
      </c>
      <c r="AS12" s="40">
        <v>0.21146524719507323</v>
      </c>
      <c r="AT12" s="40">
        <v>0.17034336124995433</v>
      </c>
      <c r="AU12" s="40">
        <v>0.14908284313725492</v>
      </c>
      <c r="AV12" s="40">
        <v>0.30998437697225711</v>
      </c>
      <c r="AW12" s="40">
        <v>0.10967610921164098</v>
      </c>
      <c r="AX12" s="40">
        <v>1.6740389850239993E-3</v>
      </c>
      <c r="AY12" s="38">
        <v>6.5190238557775233</v>
      </c>
      <c r="AZ12" s="38">
        <v>5.25</v>
      </c>
      <c r="BA12" s="38">
        <v>6.4880789999999999</v>
      </c>
    </row>
    <row r="13" spans="2:53" x14ac:dyDescent="0.25">
      <c r="Y13" s="1">
        <v>2026</v>
      </c>
      <c r="Z13" s="4">
        <v>30496.507863281808</v>
      </c>
      <c r="AA13" s="4">
        <v>1558.6368324292048</v>
      </c>
      <c r="AB13" s="4">
        <v>1180868.9658653466</v>
      </c>
      <c r="AC13" s="4">
        <v>524233.48535661527</v>
      </c>
      <c r="AD13" s="4">
        <v>662850.02709053096</v>
      </c>
      <c r="AE13" s="4">
        <v>110156.92233518419</v>
      </c>
      <c r="AF13" s="4">
        <v>289807.93254465825</v>
      </c>
      <c r="AG13" s="4">
        <v>37039.215686274511</v>
      </c>
      <c r="AH13" s="4">
        <v>233194.45046263825</v>
      </c>
      <c r="AI13" s="4">
        <v>257153.74686072487</v>
      </c>
      <c r="AJ13" s="4">
        <v>489357.31100276188</v>
      </c>
      <c r="AK13" s="7">
        <v>3816717.2019004459</v>
      </c>
      <c r="AM13" s="1">
        <v>2026</v>
      </c>
      <c r="AN13" s="40">
        <v>5.5198679232540071E-2</v>
      </c>
      <c r="AO13" s="40">
        <v>1.2001503609704877E-4</v>
      </c>
      <c r="AP13" s="40">
        <v>1.6886426211874455</v>
      </c>
      <c r="AQ13" s="40">
        <v>2.0560437295686453</v>
      </c>
      <c r="AR13" s="40">
        <v>1.3840308565650286</v>
      </c>
      <c r="AS13" s="40">
        <v>0.19541838022261676</v>
      </c>
      <c r="AT13" s="40">
        <v>0.19562035446764436</v>
      </c>
      <c r="AU13" s="40">
        <v>0.11926627450980393</v>
      </c>
      <c r="AV13" s="40">
        <v>0.34979167569395742</v>
      </c>
      <c r="AW13" s="40">
        <v>0.12857687343036245</v>
      </c>
      <c r="AX13" s="40">
        <v>1.9574292440110476E-3</v>
      </c>
      <c r="AY13" s="38">
        <v>6.1746668891581526</v>
      </c>
      <c r="AZ13" s="38">
        <v>4.25</v>
      </c>
      <c r="BA13" s="38">
        <v>6.4880789999999999</v>
      </c>
    </row>
    <row r="14" spans="2:53" x14ac:dyDescent="0.25">
      <c r="Y14" s="3">
        <v>2027</v>
      </c>
      <c r="Z14" s="4">
        <v>23305.300339879785</v>
      </c>
      <c r="AA14" s="4">
        <v>1449.7387167163413</v>
      </c>
      <c r="AB14" s="4">
        <v>1098400.0597437106</v>
      </c>
      <c r="AC14" s="4">
        <v>475310.41204903997</v>
      </c>
      <c r="AD14" s="4">
        <v>624933.98117174278</v>
      </c>
      <c r="AE14" s="4">
        <v>100339.24162509313</v>
      </c>
      <c r="AF14" s="4">
        <v>328418.34769886691</v>
      </c>
      <c r="AG14" s="4">
        <v>27779.411764705881</v>
      </c>
      <c r="AH14" s="4">
        <v>262401.12360808946</v>
      </c>
      <c r="AI14" s="4">
        <v>298277.22404626565</v>
      </c>
      <c r="AJ14" s="4">
        <v>563255.43740356923</v>
      </c>
      <c r="AK14" s="7">
        <v>3803870.2781676799</v>
      </c>
      <c r="AM14" s="3">
        <v>2027</v>
      </c>
      <c r="AN14" s="40">
        <v>4.2182593615182416E-2</v>
      </c>
      <c r="AO14" s="40">
        <v>1.1162988118715827E-4</v>
      </c>
      <c r="AP14" s="40">
        <v>1.5707120854335062</v>
      </c>
      <c r="AQ14" s="40">
        <v>1.8641674360563347</v>
      </c>
      <c r="AR14" s="40">
        <v>1.3048621526865989</v>
      </c>
      <c r="AS14" s="40">
        <v>0.17800181464291517</v>
      </c>
      <c r="AT14" s="40">
        <v>0.22168238469673518</v>
      </c>
      <c r="AU14" s="40">
        <v>8.9449705882352931E-2</v>
      </c>
      <c r="AV14" s="40">
        <v>0.39360168541213419</v>
      </c>
      <c r="AW14" s="40">
        <v>0.1491386120231328</v>
      </c>
      <c r="AX14" s="40">
        <v>2.2530217496142769E-3</v>
      </c>
      <c r="AY14" s="38">
        <v>5.8161631220796934</v>
      </c>
      <c r="AZ14" s="38">
        <v>4.25</v>
      </c>
      <c r="BA14" s="38">
        <v>6.4880789999999999</v>
      </c>
    </row>
    <row r="15" spans="2:53" x14ac:dyDescent="0.25">
      <c r="Y15" s="1">
        <v>2028</v>
      </c>
      <c r="Z15" s="4">
        <v>17752.821823645532</v>
      </c>
      <c r="AA15" s="4">
        <v>1338.9487528706177</v>
      </c>
      <c r="AB15" s="4">
        <v>1010850.9952257982</v>
      </c>
      <c r="AC15" s="4">
        <v>424087.00582644698</v>
      </c>
      <c r="AD15" s="4">
        <v>585008.42366063572</v>
      </c>
      <c r="AE15" s="4">
        <v>89710.120909218604</v>
      </c>
      <c r="AF15" s="4">
        <v>367535.8107018586</v>
      </c>
      <c r="AG15" s="4">
        <v>18519.607843137252</v>
      </c>
      <c r="AH15" s="4">
        <v>294295.98681225919</v>
      </c>
      <c r="AI15" s="4">
        <v>342785.10473019863</v>
      </c>
      <c r="AJ15" s="4">
        <v>640154.29911628424</v>
      </c>
      <c r="AK15" s="7">
        <v>3792039.1254023537</v>
      </c>
      <c r="AM15" s="1">
        <v>2028</v>
      </c>
      <c r="AN15" s="40">
        <v>3.2132607500798417E-2</v>
      </c>
      <c r="AO15" s="40">
        <v>1.0309905397103756E-4</v>
      </c>
      <c r="AP15" s="40">
        <v>1.4455169231728913</v>
      </c>
      <c r="AQ15" s="40">
        <v>1.6632692368513251</v>
      </c>
      <c r="AR15" s="40">
        <v>1.2214975886034072</v>
      </c>
      <c r="AS15" s="40">
        <v>0.15914575449295382</v>
      </c>
      <c r="AT15" s="40">
        <v>0.24808667222375458</v>
      </c>
      <c r="AU15" s="40">
        <v>5.9633137254901956E-2</v>
      </c>
      <c r="AV15" s="40">
        <v>0.44144398021838877</v>
      </c>
      <c r="AW15" s="40">
        <v>0.17139255236509932</v>
      </c>
      <c r="AX15" s="40">
        <v>2.560617196465137E-3</v>
      </c>
      <c r="AY15" s="38">
        <v>5.4447821689339566</v>
      </c>
      <c r="AZ15" s="38">
        <v>3.2</v>
      </c>
      <c r="BA15" s="38">
        <v>6.4880789999999999</v>
      </c>
    </row>
    <row r="16" spans="2:53" x14ac:dyDescent="0.25">
      <c r="Y16" s="3">
        <v>2029</v>
      </c>
      <c r="Z16" s="4">
        <v>13459.347408454219</v>
      </c>
      <c r="AA16" s="4">
        <v>1225.4825668658932</v>
      </c>
      <c r="AB16" s="4">
        <v>918191.34544154035</v>
      </c>
      <c r="AC16" s="4">
        <v>370766.85685921606</v>
      </c>
      <c r="AD16" s="4">
        <v>543406.42466755921</v>
      </c>
      <c r="AE16" s="4">
        <v>78254.645722670612</v>
      </c>
      <c r="AF16" s="4">
        <v>407057.74127831031</v>
      </c>
      <c r="AG16" s="4">
        <v>9259.8039215686294</v>
      </c>
      <c r="AH16" s="4">
        <v>328886.92239981919</v>
      </c>
      <c r="AI16" s="4">
        <v>390733.36484106473</v>
      </c>
      <c r="AJ16" s="4">
        <v>719821.18468646752</v>
      </c>
      <c r="AK16" s="7">
        <v>3781063.1197935371</v>
      </c>
      <c r="AM16" s="3">
        <v>2029</v>
      </c>
      <c r="AN16" s="40">
        <v>2.4361418809302135E-2</v>
      </c>
      <c r="AO16" s="40">
        <v>9.4362157648673781E-5</v>
      </c>
      <c r="AP16" s="40">
        <v>1.3130136239814028</v>
      </c>
      <c r="AQ16" s="40">
        <v>1.4541476126018456</v>
      </c>
      <c r="AR16" s="40">
        <v>1.1346326147058636</v>
      </c>
      <c r="AS16" s="40">
        <v>0.13882374151201762</v>
      </c>
      <c r="AT16" s="40">
        <v>0.2747639753628594</v>
      </c>
      <c r="AU16" s="40">
        <v>2.9816568627450989E-2</v>
      </c>
      <c r="AV16" s="40">
        <v>0.49333038359972881</v>
      </c>
      <c r="AW16" s="40">
        <v>0.19536668242053237</v>
      </c>
      <c r="AX16" s="40">
        <v>2.8792847387458706E-3</v>
      </c>
      <c r="AY16" s="38">
        <v>5.0612302685173978</v>
      </c>
      <c r="AZ16" s="38">
        <v>3.2</v>
      </c>
      <c r="BA16" s="38">
        <v>3.2440395000000004</v>
      </c>
    </row>
    <row r="17" spans="2:53" x14ac:dyDescent="0.25">
      <c r="Y17" s="6">
        <v>2030</v>
      </c>
      <c r="Z17" s="5">
        <v>10119.00982774076</v>
      </c>
      <c r="AA17" s="5">
        <v>1107.7934131515644</v>
      </c>
      <c r="AB17" s="5">
        <v>820174.52231749566</v>
      </c>
      <c r="AC17" s="5">
        <v>315692.29942182917</v>
      </c>
      <c r="AD17" s="5">
        <v>500918.21027494658</v>
      </c>
      <c r="AE17" s="5">
        <v>66011.359792753487</v>
      </c>
      <c r="AF17" s="5">
        <v>446991.00816802983</v>
      </c>
      <c r="AG17" s="5">
        <v>0</v>
      </c>
      <c r="AH17" s="5">
        <v>366155.72247793287</v>
      </c>
      <c r="AI17" s="5">
        <v>440255.25234767987</v>
      </c>
      <c r="AJ17" s="5">
        <v>804020.17528333643</v>
      </c>
      <c r="AK17" s="8">
        <v>3771445.3533248957</v>
      </c>
      <c r="AM17" s="6">
        <v>2030</v>
      </c>
      <c r="AN17" s="41">
        <v>1.8315407788210777E-2</v>
      </c>
      <c r="AO17" s="41">
        <v>8.5300092812670472E-5</v>
      </c>
      <c r="AP17" s="41">
        <v>1.1728495669140189</v>
      </c>
      <c r="AQ17" s="41">
        <v>1.2381451983324139</v>
      </c>
      <c r="AR17" s="41">
        <v>1.0459172230540883</v>
      </c>
      <c r="AS17" s="41">
        <v>0.11710415227234466</v>
      </c>
      <c r="AT17" s="41">
        <v>0.30171893051342014</v>
      </c>
      <c r="AU17" s="41">
        <v>0</v>
      </c>
      <c r="AV17" s="41">
        <v>0.54923358371689923</v>
      </c>
      <c r="AW17" s="41">
        <v>0.22012762617383991</v>
      </c>
      <c r="AX17" s="41">
        <v>3.2160807011333459E-3</v>
      </c>
      <c r="AY17" s="39">
        <v>4.6667130695591821</v>
      </c>
      <c r="AZ17" s="39">
        <v>2.9</v>
      </c>
      <c r="BA17" s="39">
        <v>3.2440395000000004</v>
      </c>
    </row>
    <row r="18" spans="2:53" x14ac:dyDescent="0.25">
      <c r="AM18" s="1">
        <v>2031</v>
      </c>
      <c r="AN18" s="40"/>
      <c r="AO18" s="40"/>
      <c r="AP18" s="40"/>
      <c r="AQ18" s="40"/>
      <c r="AR18" s="40"/>
      <c r="AS18" s="40"/>
      <c r="AT18" s="40"/>
      <c r="AU18" s="40"/>
      <c r="AV18" s="40"/>
      <c r="AW18" s="40"/>
      <c r="AX18" s="40"/>
      <c r="AY18" s="38"/>
      <c r="AZ18" s="38">
        <v>2.9</v>
      </c>
      <c r="BA18" s="38">
        <v>3.2440395000000004</v>
      </c>
    </row>
    <row r="19" spans="2:53" x14ac:dyDescent="0.25">
      <c r="AM19" s="3">
        <v>2032</v>
      </c>
      <c r="AN19" s="40"/>
      <c r="AO19" s="40"/>
      <c r="AP19" s="40"/>
      <c r="AQ19" s="40"/>
      <c r="AR19" s="40"/>
      <c r="AS19" s="40"/>
      <c r="AT19" s="40"/>
      <c r="AU19" s="40"/>
      <c r="AV19" s="40"/>
      <c r="AW19" s="40"/>
      <c r="AX19" s="40"/>
      <c r="AY19" s="38"/>
      <c r="AZ19" s="38">
        <v>2.65</v>
      </c>
      <c r="BA19" s="38">
        <v>3.2440395000000004</v>
      </c>
    </row>
    <row r="20" spans="2:53" x14ac:dyDescent="0.25">
      <c r="AM20" s="3">
        <v>2033</v>
      </c>
      <c r="AN20" s="40"/>
      <c r="AO20" s="40"/>
      <c r="AP20" s="40"/>
      <c r="AQ20" s="40"/>
      <c r="AR20" s="40"/>
      <c r="AS20" s="40"/>
      <c r="AT20" s="40"/>
      <c r="AU20" s="40"/>
      <c r="AV20" s="40"/>
      <c r="AW20" s="40"/>
      <c r="AX20" s="40"/>
      <c r="AY20" s="38"/>
      <c r="AZ20" s="38">
        <v>2.65</v>
      </c>
      <c r="BA20" s="38">
        <v>3.2440395000000004</v>
      </c>
    </row>
    <row r="21" spans="2:53" x14ac:dyDescent="0.25">
      <c r="AM21" s="1">
        <v>2034</v>
      </c>
      <c r="AN21" s="40"/>
      <c r="AO21" s="40"/>
      <c r="AP21" s="40"/>
      <c r="AQ21" s="40"/>
      <c r="AR21" s="40"/>
      <c r="AS21" s="40"/>
      <c r="AT21" s="40"/>
      <c r="AU21" s="40"/>
      <c r="AV21" s="40"/>
      <c r="AW21" s="40"/>
      <c r="AX21" s="40"/>
      <c r="AY21" s="38"/>
      <c r="AZ21" s="38">
        <v>2.1</v>
      </c>
      <c r="BA21" s="38">
        <v>2.1626929999999995</v>
      </c>
    </row>
    <row r="22" spans="2:53" x14ac:dyDescent="0.25">
      <c r="AM22" s="3">
        <v>2035</v>
      </c>
      <c r="AN22" s="40"/>
      <c r="AO22" s="40"/>
      <c r="AP22" s="40"/>
      <c r="AQ22" s="40"/>
      <c r="AR22" s="40"/>
      <c r="AS22" s="40"/>
      <c r="AT22" s="40"/>
      <c r="AU22" s="40"/>
      <c r="AV22" s="40"/>
      <c r="AW22" s="40"/>
      <c r="AX22" s="40"/>
      <c r="AY22" s="38"/>
      <c r="AZ22" s="38">
        <v>2.1</v>
      </c>
      <c r="BA22" s="38">
        <v>2.1626929999999995</v>
      </c>
    </row>
    <row r="23" spans="2:53" x14ac:dyDescent="0.25">
      <c r="AM23" s="6">
        <v>2036</v>
      </c>
      <c r="AN23" s="41"/>
      <c r="AO23" s="41"/>
      <c r="AP23" s="41"/>
      <c r="AQ23" s="41"/>
      <c r="AR23" s="41"/>
      <c r="AS23" s="41"/>
      <c r="AT23" s="41"/>
      <c r="AU23" s="41"/>
      <c r="AV23" s="41"/>
      <c r="AW23" s="41"/>
      <c r="AX23" s="41"/>
      <c r="AY23" s="39"/>
      <c r="AZ23" s="39">
        <v>1.607</v>
      </c>
      <c r="BA23" s="39">
        <v>1.6220197500000002</v>
      </c>
    </row>
    <row r="24" spans="2:53" x14ac:dyDescent="0.25">
      <c r="M24" s="58" t="s">
        <v>363</v>
      </c>
      <c r="AM24" s="44"/>
      <c r="AN24" s="121"/>
      <c r="AO24" s="121"/>
      <c r="AP24" s="121"/>
      <c r="AQ24" s="121"/>
      <c r="AR24" s="121"/>
      <c r="AS24" s="121"/>
      <c r="AT24" s="121"/>
      <c r="AU24" s="121"/>
      <c r="AV24" s="121"/>
      <c r="AW24" s="121"/>
      <c r="AX24" s="121"/>
      <c r="AY24" s="121"/>
      <c r="AZ24" s="121"/>
      <c r="BA24" s="121"/>
    </row>
    <row r="25" spans="2:53" x14ac:dyDescent="0.25">
      <c r="M25" s="58" t="s">
        <v>364</v>
      </c>
      <c r="AM25" s="44"/>
      <c r="AN25" s="121"/>
      <c r="AO25" s="121"/>
      <c r="AP25" s="121"/>
      <c r="AQ25" s="121"/>
      <c r="AR25" s="121"/>
      <c r="AS25" s="121"/>
      <c r="AT25" s="121"/>
      <c r="AU25" s="121"/>
      <c r="AV25" s="121"/>
      <c r="AW25" s="121"/>
      <c r="AX25" s="121"/>
      <c r="AY25" s="121"/>
      <c r="AZ25" s="121"/>
      <c r="BA25" s="121"/>
    </row>
    <row r="26" spans="2:53" x14ac:dyDescent="0.25">
      <c r="B26" s="58" t="s">
        <v>180</v>
      </c>
      <c r="M26" s="64" t="s">
        <v>403</v>
      </c>
      <c r="N26" s="64"/>
      <c r="O26" s="64"/>
      <c r="P26" s="64"/>
      <c r="Q26" s="64"/>
      <c r="R26" s="64"/>
      <c r="S26" s="64"/>
      <c r="T26" s="64"/>
      <c r="U26" s="64"/>
      <c r="V26" s="64"/>
      <c r="Y26" s="58" t="s">
        <v>306</v>
      </c>
      <c r="AM26" s="58" t="s">
        <v>305</v>
      </c>
    </row>
    <row r="27" spans="2:53" ht="15.75" x14ac:dyDescent="0.25">
      <c r="Y27" s="69"/>
      <c r="Z27" s="66" t="s">
        <v>2</v>
      </c>
      <c r="AA27" s="66" t="s">
        <v>3</v>
      </c>
      <c r="AB27" s="66" t="s">
        <v>4</v>
      </c>
      <c r="AC27" s="66" t="s">
        <v>5</v>
      </c>
      <c r="AD27" s="66" t="s">
        <v>6</v>
      </c>
      <c r="AE27" s="66" t="s">
        <v>7</v>
      </c>
      <c r="AF27" s="66" t="s">
        <v>8</v>
      </c>
      <c r="AG27" s="66" t="s">
        <v>9</v>
      </c>
      <c r="AH27" s="66" t="s">
        <v>18</v>
      </c>
      <c r="AI27" s="66" t="s">
        <v>19</v>
      </c>
      <c r="AJ27" s="66" t="s">
        <v>20</v>
      </c>
      <c r="AK27" s="66" t="s">
        <v>0</v>
      </c>
      <c r="AM27" s="65"/>
      <c r="AN27" s="66" t="s">
        <v>2</v>
      </c>
      <c r="AO27" s="66" t="s">
        <v>3</v>
      </c>
      <c r="AP27" s="66" t="s">
        <v>4</v>
      </c>
      <c r="AQ27" s="66" t="s">
        <v>5</v>
      </c>
      <c r="AR27" s="66" t="s">
        <v>6</v>
      </c>
      <c r="AS27" s="66" t="s">
        <v>7</v>
      </c>
      <c r="AT27" s="66" t="s">
        <v>8</v>
      </c>
      <c r="AU27" s="66" t="s">
        <v>9</v>
      </c>
      <c r="AV27" s="66" t="s">
        <v>18</v>
      </c>
      <c r="AW27" s="66" t="s">
        <v>19</v>
      </c>
      <c r="AX27" s="66" t="s">
        <v>20</v>
      </c>
      <c r="AY27" s="67" t="s">
        <v>0</v>
      </c>
    </row>
    <row r="28" spans="2:53" x14ac:dyDescent="0.25">
      <c r="Y28" s="3">
        <v>2019</v>
      </c>
      <c r="Z28" s="4">
        <v>5903.4513008054319</v>
      </c>
      <c r="AA28" s="4">
        <v>0</v>
      </c>
      <c r="AB28" s="4">
        <v>7633.0777590174912</v>
      </c>
      <c r="AC28" s="4">
        <v>0</v>
      </c>
      <c r="AD28" s="4">
        <v>6718.3464937517401</v>
      </c>
      <c r="AE28" s="4">
        <v>1181.7160548006907</v>
      </c>
      <c r="AF28" s="4">
        <v>1972.9098800717177</v>
      </c>
      <c r="AG28" s="4">
        <v>0</v>
      </c>
      <c r="AH28" s="4">
        <v>0</v>
      </c>
      <c r="AI28" s="4">
        <v>0</v>
      </c>
      <c r="AJ28" s="4">
        <v>473.29846460853861</v>
      </c>
      <c r="AK28" s="7">
        <v>23882.799953055608</v>
      </c>
      <c r="AM28" s="3">
        <v>2019</v>
      </c>
      <c r="AN28" s="40">
        <v>1.0685246854457832E-2</v>
      </c>
      <c r="AO28" s="40">
        <v>0</v>
      </c>
      <c r="AP28" s="40">
        <v>1.0915301195395013E-2</v>
      </c>
      <c r="AQ28" s="40">
        <v>0</v>
      </c>
      <c r="AR28" s="40">
        <v>1.4027907478953633E-2</v>
      </c>
      <c r="AS28" s="40">
        <v>2.0963642812164254E-3</v>
      </c>
      <c r="AT28" s="40">
        <v>1.3317141690484095E-3</v>
      </c>
      <c r="AU28" s="40">
        <v>0</v>
      </c>
      <c r="AV28" s="40">
        <v>0</v>
      </c>
      <c r="AW28" s="40">
        <v>0</v>
      </c>
      <c r="AX28" s="40">
        <v>1.8931938584341545E-6</v>
      </c>
      <c r="AY28" s="38">
        <v>3.9058427172929747E-2</v>
      </c>
    </row>
    <row r="29" spans="2:53" x14ac:dyDescent="0.25">
      <c r="Y29" s="1">
        <v>2020</v>
      </c>
      <c r="Z29" s="4">
        <v>4524.3788440262824</v>
      </c>
      <c r="AA29" s="4">
        <v>0</v>
      </c>
      <c r="AB29" s="4">
        <v>7438.1406016923338</v>
      </c>
      <c r="AC29" s="4">
        <v>0</v>
      </c>
      <c r="AD29" s="4">
        <v>6717.3629135310894</v>
      </c>
      <c r="AE29" s="4">
        <v>1017.1268592379877</v>
      </c>
      <c r="AF29" s="4">
        <v>2318.3233596352911</v>
      </c>
      <c r="AG29" s="4">
        <v>0</v>
      </c>
      <c r="AH29" s="4">
        <v>0</v>
      </c>
      <c r="AI29" s="4">
        <v>0</v>
      </c>
      <c r="AJ29" s="4">
        <v>815.37941990636341</v>
      </c>
      <c r="AK29" s="7">
        <v>22830.71199802935</v>
      </c>
      <c r="AM29" s="1">
        <v>2020</v>
      </c>
      <c r="AN29" s="40">
        <v>8.189125707687572E-3</v>
      </c>
      <c r="AO29" s="40">
        <v>0</v>
      </c>
      <c r="AP29" s="40">
        <v>1.0636541060420038E-2</v>
      </c>
      <c r="AQ29" s="40">
        <v>0</v>
      </c>
      <c r="AR29" s="40">
        <v>1.4025853763452915E-2</v>
      </c>
      <c r="AS29" s="40">
        <v>1.80438304828819E-3</v>
      </c>
      <c r="AT29" s="40">
        <v>1.5648682677538216E-3</v>
      </c>
      <c r="AU29" s="40">
        <v>0</v>
      </c>
      <c r="AV29" s="40">
        <v>0</v>
      </c>
      <c r="AW29" s="40">
        <v>0</v>
      </c>
      <c r="AX29" s="40">
        <v>3.2615176796254537E-6</v>
      </c>
      <c r="AY29" s="38">
        <v>3.6224033365282168E-2</v>
      </c>
    </row>
    <row r="30" spans="2:53" x14ac:dyDescent="0.25">
      <c r="Y30" s="3">
        <v>2021</v>
      </c>
      <c r="Z30" s="4">
        <v>3407.2012749616642</v>
      </c>
      <c r="AA30" s="4">
        <v>0</v>
      </c>
      <c r="AB30" s="4">
        <v>7189.0017911301748</v>
      </c>
      <c r="AC30" s="4">
        <v>0</v>
      </c>
      <c r="AD30" s="4">
        <v>6606.2143534642291</v>
      </c>
      <c r="AE30" s="4">
        <v>841.97023118218817</v>
      </c>
      <c r="AF30" s="4">
        <v>2667.67556617429</v>
      </c>
      <c r="AG30" s="4">
        <v>0</v>
      </c>
      <c r="AH30" s="4">
        <v>0</v>
      </c>
      <c r="AI30" s="4">
        <v>3.4799774759999842</v>
      </c>
      <c r="AJ30" s="4">
        <v>1166.0385800195679</v>
      </c>
      <c r="AK30" s="7">
        <v>21881.581774408118</v>
      </c>
      <c r="AM30" s="3">
        <v>2021</v>
      </c>
      <c r="AN30" s="40">
        <v>6.1670343076806128E-3</v>
      </c>
      <c r="AO30" s="40">
        <v>0</v>
      </c>
      <c r="AP30" s="40">
        <v>1.028027256131615E-2</v>
      </c>
      <c r="AQ30" s="40">
        <v>0</v>
      </c>
      <c r="AR30" s="40">
        <v>1.379377557003331E-2</v>
      </c>
      <c r="AS30" s="40">
        <v>1.4936551901172017E-3</v>
      </c>
      <c r="AT30" s="40">
        <v>1.8006810071676458E-3</v>
      </c>
      <c r="AU30" s="40">
        <v>0</v>
      </c>
      <c r="AV30" s="40">
        <v>0</v>
      </c>
      <c r="AW30" s="40">
        <v>1.739988737999992E-6</v>
      </c>
      <c r="AX30" s="40">
        <v>4.6641543200782714E-6</v>
      </c>
      <c r="AY30" s="38">
        <v>3.3541822779373003E-2</v>
      </c>
    </row>
    <row r="31" spans="2:53" x14ac:dyDescent="0.25">
      <c r="Y31" s="1">
        <v>2022</v>
      </c>
      <c r="Z31" s="4">
        <v>2490.601945070769</v>
      </c>
      <c r="AA31" s="4">
        <v>0</v>
      </c>
      <c r="AB31" s="4">
        <v>6888.6223144540691</v>
      </c>
      <c r="AC31" s="4">
        <v>0</v>
      </c>
      <c r="AD31" s="4">
        <v>6344.5401239324228</v>
      </c>
      <c r="AE31" s="4">
        <v>669.46595956174963</v>
      </c>
      <c r="AF31" s="4">
        <v>3002.1507346816493</v>
      </c>
      <c r="AG31" s="4">
        <v>0</v>
      </c>
      <c r="AH31" s="4">
        <v>0</v>
      </c>
      <c r="AI31" s="4">
        <v>10.405132653239244</v>
      </c>
      <c r="AJ31" s="4">
        <v>1524.5707547321849</v>
      </c>
      <c r="AK31" s="7">
        <v>20930.356965086085</v>
      </c>
      <c r="AM31" s="1">
        <v>2022</v>
      </c>
      <c r="AN31" s="40">
        <v>4.5079895205780924E-3</v>
      </c>
      <c r="AO31" s="40">
        <v>0</v>
      </c>
      <c r="AP31" s="40">
        <v>9.8507299096693198E-3</v>
      </c>
      <c r="AQ31" s="40">
        <v>0</v>
      </c>
      <c r="AR31" s="40">
        <v>1.32473997787709E-2</v>
      </c>
      <c r="AS31" s="40">
        <v>1.1876326122625437E-3</v>
      </c>
      <c r="AT31" s="40">
        <v>2.026451745910113E-3</v>
      </c>
      <c r="AU31" s="40">
        <v>0</v>
      </c>
      <c r="AV31" s="40">
        <v>0</v>
      </c>
      <c r="AW31" s="40">
        <v>5.2025663266196224E-6</v>
      </c>
      <c r="AX31" s="40">
        <v>6.09828301892874E-6</v>
      </c>
      <c r="AY31" s="38">
        <v>3.083150441653652E-2</v>
      </c>
    </row>
    <row r="32" spans="2:53" x14ac:dyDescent="0.25">
      <c r="Y32" s="3">
        <v>2023</v>
      </c>
      <c r="Z32" s="4">
        <v>1739.5814745749699</v>
      </c>
      <c r="AA32" s="4">
        <v>0</v>
      </c>
      <c r="AB32" s="4">
        <v>6543.7022557069558</v>
      </c>
      <c r="AC32" s="4">
        <v>0</v>
      </c>
      <c r="AD32" s="4">
        <v>5917.3628553371755</v>
      </c>
      <c r="AE32" s="4">
        <v>510.61716148881936</v>
      </c>
      <c r="AF32" s="4">
        <v>3319.0831139571474</v>
      </c>
      <c r="AG32" s="4">
        <v>0</v>
      </c>
      <c r="AH32" s="4">
        <v>0</v>
      </c>
      <c r="AI32" s="4">
        <v>20.740926755243482</v>
      </c>
      <c r="AJ32" s="4">
        <v>1890.267601263289</v>
      </c>
      <c r="AK32" s="7">
        <v>19941.355389083597</v>
      </c>
      <c r="AM32" s="3">
        <v>2023</v>
      </c>
      <c r="AN32" s="40">
        <v>3.1486424689806955E-3</v>
      </c>
      <c r="AO32" s="40">
        <v>0</v>
      </c>
      <c r="AP32" s="40">
        <v>9.3574942256609457E-3</v>
      </c>
      <c r="AQ32" s="40">
        <v>0</v>
      </c>
      <c r="AR32" s="40">
        <v>1.2355453641944023E-2</v>
      </c>
      <c r="AS32" s="40">
        <v>9.0583484448116555E-4</v>
      </c>
      <c r="AT32" s="40">
        <v>2.2403811019210745E-3</v>
      </c>
      <c r="AU32" s="40">
        <v>0</v>
      </c>
      <c r="AV32" s="40">
        <v>0</v>
      </c>
      <c r="AW32" s="40">
        <v>1.0370463377621742E-5</v>
      </c>
      <c r="AX32" s="40">
        <v>7.561070405053156E-6</v>
      </c>
      <c r="AY32" s="38">
        <v>2.802573781677058E-2</v>
      </c>
    </row>
    <row r="33" spans="2:52" x14ac:dyDescent="0.25">
      <c r="Y33" s="3">
        <v>2024</v>
      </c>
      <c r="Z33" s="4">
        <v>1139.2036103033606</v>
      </c>
      <c r="AA33" s="4">
        <v>0</v>
      </c>
      <c r="AB33" s="4">
        <v>6164.4324094019621</v>
      </c>
      <c r="AC33" s="4">
        <v>0</v>
      </c>
      <c r="AD33" s="4">
        <v>5339.3105608616215</v>
      </c>
      <c r="AE33" s="4">
        <v>373.29585782343901</v>
      </c>
      <c r="AF33" s="4">
        <v>3612.0743732516812</v>
      </c>
      <c r="AG33" s="4">
        <v>0</v>
      </c>
      <c r="AH33" s="4">
        <v>0</v>
      </c>
      <c r="AI33" s="4">
        <v>34.453080263197165</v>
      </c>
      <c r="AJ33" s="4">
        <v>2262.5178463970105</v>
      </c>
      <c r="AK33" s="7">
        <v>18925.287738302271</v>
      </c>
      <c r="AM33" s="3">
        <v>2024</v>
      </c>
      <c r="AN33" s="40">
        <v>2.0619585346490828E-3</v>
      </c>
      <c r="AO33" s="40">
        <v>0</v>
      </c>
      <c r="AP33" s="40">
        <v>8.8151383454448066E-3</v>
      </c>
      <c r="AQ33" s="40">
        <v>0</v>
      </c>
      <c r="AR33" s="40">
        <v>1.1148480451079065E-2</v>
      </c>
      <c r="AS33" s="40">
        <v>6.6222685177878078E-4</v>
      </c>
      <c r="AT33" s="40">
        <v>2.4381502019448849E-3</v>
      </c>
      <c r="AU33" s="40">
        <v>0</v>
      </c>
      <c r="AV33" s="40">
        <v>0</v>
      </c>
      <c r="AW33" s="40">
        <v>1.7226540131598584E-5</v>
      </c>
      <c r="AX33" s="40">
        <v>9.0500713855880414E-6</v>
      </c>
      <c r="AY33" s="38">
        <v>2.5152230996413807E-2</v>
      </c>
    </row>
    <row r="34" spans="2:52" x14ac:dyDescent="0.25">
      <c r="Y34" s="3">
        <v>2025</v>
      </c>
      <c r="Z34" s="4">
        <v>684.03222129474125</v>
      </c>
      <c r="AA34" s="4">
        <v>0</v>
      </c>
      <c r="AB34" s="4">
        <v>5763.9541501866843</v>
      </c>
      <c r="AC34" s="4">
        <v>0</v>
      </c>
      <c r="AD34" s="4">
        <v>4652.4068700553744</v>
      </c>
      <c r="AE34" s="4">
        <v>261.53301285731573</v>
      </c>
      <c r="AF34" s="4">
        <v>3869.8331469588138</v>
      </c>
      <c r="AG34" s="4">
        <v>0</v>
      </c>
      <c r="AH34" s="4">
        <v>0</v>
      </c>
      <c r="AI34" s="4">
        <v>51.507571173374167</v>
      </c>
      <c r="AJ34" s="4">
        <v>2640.9767300915673</v>
      </c>
      <c r="AK34" s="7">
        <v>17924.24370261787</v>
      </c>
      <c r="AM34" s="3">
        <v>2025</v>
      </c>
      <c r="AN34" s="40">
        <v>1.2380983205434817E-3</v>
      </c>
      <c r="AO34" s="40">
        <v>0</v>
      </c>
      <c r="AP34" s="40">
        <v>8.2424544347669583E-3</v>
      </c>
      <c r="AQ34" s="40">
        <v>0</v>
      </c>
      <c r="AR34" s="40">
        <v>9.7142255446756223E-3</v>
      </c>
      <c r="AS34" s="40">
        <v>4.6395956480887811E-4</v>
      </c>
      <c r="AT34" s="40">
        <v>2.6121373741971993E-3</v>
      </c>
      <c r="AU34" s="40">
        <v>0</v>
      </c>
      <c r="AV34" s="40">
        <v>0</v>
      </c>
      <c r="AW34" s="40">
        <v>2.5753785586687084E-5</v>
      </c>
      <c r="AX34" s="40">
        <v>1.056390692036627E-5</v>
      </c>
      <c r="AY34" s="38">
        <v>2.230719293149919E-2</v>
      </c>
    </row>
    <row r="35" spans="2:52" x14ac:dyDescent="0.25">
      <c r="Y35" s="1">
        <v>2026</v>
      </c>
      <c r="Z35" s="4">
        <v>367.67157513519487</v>
      </c>
      <c r="AA35" s="4">
        <v>0</v>
      </c>
      <c r="AB35" s="4">
        <v>5347.9620526942008</v>
      </c>
      <c r="AC35" s="4">
        <v>0</v>
      </c>
      <c r="AD35" s="4">
        <v>3913.9960711214558</v>
      </c>
      <c r="AE35" s="4">
        <v>175.60981735851419</v>
      </c>
      <c r="AF35" s="4">
        <v>4076.7726507029852</v>
      </c>
      <c r="AG35" s="4">
        <v>0</v>
      </c>
      <c r="AH35" s="4">
        <v>0</v>
      </c>
      <c r="AI35" s="4">
        <v>75.264476753153119</v>
      </c>
      <c r="AJ35" s="4">
        <v>3030.1951238480801</v>
      </c>
      <c r="AK35" s="7">
        <v>16987.471767613584</v>
      </c>
      <c r="AM35" s="1">
        <v>2026</v>
      </c>
      <c r="AN35" s="40">
        <v>6.6548555099470272E-4</v>
      </c>
      <c r="AO35" s="40">
        <v>0</v>
      </c>
      <c r="AP35" s="40">
        <v>7.6475857353527068E-3</v>
      </c>
      <c r="AQ35" s="40">
        <v>0</v>
      </c>
      <c r="AR35" s="40">
        <v>8.1724237965015989E-3</v>
      </c>
      <c r="AS35" s="40">
        <v>3.1153181599400417E-4</v>
      </c>
      <c r="AT35" s="40">
        <v>2.7518215392245151E-3</v>
      </c>
      <c r="AU35" s="40">
        <v>0</v>
      </c>
      <c r="AV35" s="40">
        <v>0</v>
      </c>
      <c r="AW35" s="40">
        <v>3.7632238376576563E-5</v>
      </c>
      <c r="AX35" s="40">
        <v>1.2120780495392321E-5</v>
      </c>
      <c r="AY35" s="38">
        <v>1.9598601456939497E-2</v>
      </c>
    </row>
    <row r="36" spans="2:52" x14ac:dyDescent="0.25">
      <c r="Y36" s="3">
        <v>2027</v>
      </c>
      <c r="Z36" s="4">
        <v>172.99378985927706</v>
      </c>
      <c r="AA36" s="4">
        <v>0</v>
      </c>
      <c r="AB36" s="4">
        <v>4934.0502788413723</v>
      </c>
      <c r="AC36" s="4">
        <v>0</v>
      </c>
      <c r="AD36" s="4">
        <v>3181.5582238248321</v>
      </c>
      <c r="AE36" s="4">
        <v>112.97508565887338</v>
      </c>
      <c r="AF36" s="4">
        <v>4215.689552283261</v>
      </c>
      <c r="AG36" s="4">
        <v>0</v>
      </c>
      <c r="AH36" s="4">
        <v>0</v>
      </c>
      <c r="AI36" s="4">
        <v>105.65634321878866</v>
      </c>
      <c r="AJ36" s="4">
        <v>3430.8732117534032</v>
      </c>
      <c r="AK36" s="7">
        <v>16153.796485439809</v>
      </c>
      <c r="AM36" s="3">
        <v>2027</v>
      </c>
      <c r="AN36" s="40">
        <v>3.1311875964529147E-4</v>
      </c>
      <c r="AO36" s="40">
        <v>0</v>
      </c>
      <c r="AP36" s="40">
        <v>7.0556918987431626E-3</v>
      </c>
      <c r="AQ36" s="40">
        <v>0</v>
      </c>
      <c r="AR36" s="40">
        <v>6.643093571346249E-3</v>
      </c>
      <c r="AS36" s="40">
        <v>2.0041780195884139E-4</v>
      </c>
      <c r="AT36" s="40">
        <v>2.8455904477912011E-3</v>
      </c>
      <c r="AU36" s="40">
        <v>0</v>
      </c>
      <c r="AV36" s="40">
        <v>0</v>
      </c>
      <c r="AW36" s="40">
        <v>5.2828171609394334E-5</v>
      </c>
      <c r="AX36" s="40">
        <v>1.3723492847013613E-5</v>
      </c>
      <c r="AY36" s="38">
        <v>1.7124464143941153E-2</v>
      </c>
    </row>
    <row r="37" spans="2:52" x14ac:dyDescent="0.25">
      <c r="Y37" s="1">
        <v>2028</v>
      </c>
      <c r="Z37" s="4">
        <v>69.957273115684544</v>
      </c>
      <c r="AA37" s="4">
        <v>0</v>
      </c>
      <c r="AB37" s="4">
        <v>4537.5587252206378</v>
      </c>
      <c r="AC37" s="4">
        <v>0</v>
      </c>
      <c r="AD37" s="4">
        <v>2501.4708949438973</v>
      </c>
      <c r="AE37" s="4">
        <v>69.530794367823873</v>
      </c>
      <c r="AF37" s="4">
        <v>4272.5614433045821</v>
      </c>
      <c r="AG37" s="4">
        <v>0</v>
      </c>
      <c r="AH37" s="4">
        <v>0</v>
      </c>
      <c r="AI37" s="4">
        <v>142.61619338235619</v>
      </c>
      <c r="AJ37" s="4">
        <v>3844.1202992249946</v>
      </c>
      <c r="AK37" s="7">
        <v>15437.815623559976</v>
      </c>
      <c r="AM37" s="1">
        <v>2028</v>
      </c>
      <c r="AN37" s="40">
        <v>1.2662266433938904E-4</v>
      </c>
      <c r="AO37" s="40">
        <v>0</v>
      </c>
      <c r="AP37" s="40">
        <v>6.488708977065512E-3</v>
      </c>
      <c r="AQ37" s="40">
        <v>0</v>
      </c>
      <c r="AR37" s="40">
        <v>5.2230712286428574E-3</v>
      </c>
      <c r="AS37" s="40">
        <v>1.2334762920851954E-4</v>
      </c>
      <c r="AT37" s="40">
        <v>2.883978974230593E-3</v>
      </c>
      <c r="AU37" s="40">
        <v>0</v>
      </c>
      <c r="AV37" s="40">
        <v>0</v>
      </c>
      <c r="AW37" s="40">
        <v>7.1308096691178097E-5</v>
      </c>
      <c r="AX37" s="40">
        <v>1.5376481196899977E-5</v>
      </c>
      <c r="AY37" s="38">
        <v>1.4932414051374947E-2</v>
      </c>
    </row>
    <row r="38" spans="2:52" x14ac:dyDescent="0.25">
      <c r="Y38" s="3">
        <v>2029</v>
      </c>
      <c r="Z38" s="4">
        <v>23.984879761116858</v>
      </c>
      <c r="AA38" s="4">
        <v>0</v>
      </c>
      <c r="AB38" s="4">
        <v>4164.3170857261648</v>
      </c>
      <c r="AC38" s="4">
        <v>0</v>
      </c>
      <c r="AD38" s="4">
        <v>1904.5574450702984</v>
      </c>
      <c r="AE38" s="4">
        <v>40.836559895835023</v>
      </c>
      <c r="AF38" s="4">
        <v>4243.6041855907852</v>
      </c>
      <c r="AG38" s="4">
        <v>0</v>
      </c>
      <c r="AH38" s="4">
        <v>0</v>
      </c>
      <c r="AI38" s="4">
        <v>186.07731711521132</v>
      </c>
      <c r="AJ38" s="4">
        <v>4270.8349532305938</v>
      </c>
      <c r="AK38" s="7">
        <v>14834.212426390004</v>
      </c>
      <c r="AM38" s="3">
        <v>2029</v>
      </c>
      <c r="AN38" s="40">
        <v>4.3412632367621507E-5</v>
      </c>
      <c r="AO38" s="40">
        <v>0</v>
      </c>
      <c r="AP38" s="40">
        <v>5.9549734325884153E-3</v>
      </c>
      <c r="AQ38" s="40">
        <v>0</v>
      </c>
      <c r="AR38" s="40">
        <v>3.976715945306783E-3</v>
      </c>
      <c r="AS38" s="40">
        <v>7.2444057255211327E-5</v>
      </c>
      <c r="AT38" s="40">
        <v>2.86443282527378E-3</v>
      </c>
      <c r="AU38" s="40">
        <v>0</v>
      </c>
      <c r="AV38" s="40">
        <v>0</v>
      </c>
      <c r="AW38" s="40">
        <v>9.3038658557605651E-5</v>
      </c>
      <c r="AX38" s="40">
        <v>1.7083339812922374E-5</v>
      </c>
      <c r="AY38" s="38">
        <v>1.3022100891162338E-2</v>
      </c>
    </row>
    <row r="39" spans="2:52" x14ac:dyDescent="0.25">
      <c r="Y39" s="6">
        <v>2030</v>
      </c>
      <c r="Z39" s="5">
        <v>6.903156472375132</v>
      </c>
      <c r="AA39" s="5">
        <v>0</v>
      </c>
      <c r="AB39" s="5">
        <v>3803.4598985581433</v>
      </c>
      <c r="AC39" s="5">
        <v>0</v>
      </c>
      <c r="AD39" s="5">
        <v>1406.5449431762449</v>
      </c>
      <c r="AE39" s="5">
        <v>22.836981395731193</v>
      </c>
      <c r="AF39" s="5">
        <v>4141.3957743609571</v>
      </c>
      <c r="AG39" s="5">
        <v>0</v>
      </c>
      <c r="AH39" s="5">
        <v>0</v>
      </c>
      <c r="AI39" s="5">
        <v>235.97207732696995</v>
      </c>
      <c r="AJ39" s="5">
        <v>4710.9566845794752</v>
      </c>
      <c r="AK39" s="8">
        <v>14328.069515869898</v>
      </c>
      <c r="AL39" s="13"/>
      <c r="AM39" s="6">
        <v>2030</v>
      </c>
      <c r="AN39" s="41">
        <v>1.2494713214998988E-5</v>
      </c>
      <c r="AO39" s="41">
        <v>0</v>
      </c>
      <c r="AP39" s="41">
        <v>5.4389476549381449E-3</v>
      </c>
      <c r="AQ39" s="41">
        <v>0</v>
      </c>
      <c r="AR39" s="41">
        <v>2.9368658413519992E-3</v>
      </c>
      <c r="AS39" s="41">
        <v>4.0512804996027141E-5</v>
      </c>
      <c r="AT39" s="41">
        <v>2.7954421476936464E-3</v>
      </c>
      <c r="AU39" s="41">
        <v>0</v>
      </c>
      <c r="AV39" s="41">
        <v>0</v>
      </c>
      <c r="AW39" s="41">
        <v>1.1798603866348498E-4</v>
      </c>
      <c r="AX39" s="41">
        <v>1.88438267383179E-5</v>
      </c>
      <c r="AY39" s="39">
        <v>1.1361093027596619E-2</v>
      </c>
    </row>
    <row r="46" spans="2:52" x14ac:dyDescent="0.25">
      <c r="AZ46" s="13"/>
    </row>
    <row r="48" spans="2:52" x14ac:dyDescent="0.25">
      <c r="B48" s="58" t="s">
        <v>178</v>
      </c>
      <c r="Y48" s="58" t="s">
        <v>306</v>
      </c>
      <c r="AM48" s="58" t="s">
        <v>305</v>
      </c>
    </row>
    <row r="49" spans="25:51" ht="15.75" x14ac:dyDescent="0.25">
      <c r="Y49" s="69"/>
      <c r="Z49" s="66" t="s">
        <v>2</v>
      </c>
      <c r="AA49" s="66" t="s">
        <v>3</v>
      </c>
      <c r="AB49" s="66" t="s">
        <v>4</v>
      </c>
      <c r="AC49" s="66" t="s">
        <v>5</v>
      </c>
      <c r="AD49" s="66" t="s">
        <v>6</v>
      </c>
      <c r="AE49" s="66" t="s">
        <v>7</v>
      </c>
      <c r="AF49" s="66" t="s">
        <v>8</v>
      </c>
      <c r="AG49" s="66" t="s">
        <v>9</v>
      </c>
      <c r="AH49" s="66" t="s">
        <v>18</v>
      </c>
      <c r="AI49" s="66" t="s">
        <v>19</v>
      </c>
      <c r="AJ49" s="66" t="s">
        <v>20</v>
      </c>
      <c r="AK49" s="66" t="s">
        <v>0</v>
      </c>
      <c r="AM49" s="65"/>
      <c r="AN49" s="66" t="s">
        <v>2</v>
      </c>
      <c r="AO49" s="66" t="s">
        <v>3</v>
      </c>
      <c r="AP49" s="66" t="s">
        <v>4</v>
      </c>
      <c r="AQ49" s="66" t="s">
        <v>5</v>
      </c>
      <c r="AR49" s="66" t="s">
        <v>6</v>
      </c>
      <c r="AS49" s="66" t="s">
        <v>7</v>
      </c>
      <c r="AT49" s="66" t="s">
        <v>8</v>
      </c>
      <c r="AU49" s="66" t="s">
        <v>9</v>
      </c>
      <c r="AV49" s="66" t="s">
        <v>18</v>
      </c>
      <c r="AW49" s="66" t="s">
        <v>19</v>
      </c>
      <c r="AX49" s="66" t="s">
        <v>20</v>
      </c>
      <c r="AY49" s="67" t="s">
        <v>0</v>
      </c>
    </row>
    <row r="50" spans="25:51" x14ac:dyDescent="0.25">
      <c r="Y50" s="3">
        <v>2019</v>
      </c>
      <c r="Z50" s="4">
        <v>23408.745124464578</v>
      </c>
      <c r="AA50" s="4">
        <v>0</v>
      </c>
      <c r="AB50" s="4">
        <v>0</v>
      </c>
      <c r="AC50" s="4">
        <v>0</v>
      </c>
      <c r="AD50" s="4">
        <v>259146.2401213611</v>
      </c>
      <c r="AE50" s="4">
        <v>2304.7096794789245</v>
      </c>
      <c r="AF50" s="4">
        <v>23923.256716935506</v>
      </c>
      <c r="AG50" s="4">
        <v>0</v>
      </c>
      <c r="AH50" s="4">
        <v>0</v>
      </c>
      <c r="AI50" s="4">
        <v>0</v>
      </c>
      <c r="AJ50" s="4">
        <v>3.0688906416310817</v>
      </c>
      <c r="AK50" s="7">
        <v>308786.02053288167</v>
      </c>
      <c r="AM50" s="3">
        <v>2019</v>
      </c>
      <c r="AN50" s="40">
        <v>4.2369828675280885E-2</v>
      </c>
      <c r="AO50" s="40">
        <v>0</v>
      </c>
      <c r="AP50" s="40">
        <v>0</v>
      </c>
      <c r="AQ50" s="40">
        <v>0</v>
      </c>
      <c r="AR50" s="40">
        <v>0.54109734937340204</v>
      </c>
      <c r="AS50" s="40">
        <v>4.0885549713956118E-3</v>
      </c>
      <c r="AT50" s="40">
        <v>1.6148198283931464E-2</v>
      </c>
      <c r="AU50" s="40">
        <v>0</v>
      </c>
      <c r="AV50" s="40">
        <v>0</v>
      </c>
      <c r="AW50" s="40">
        <v>0</v>
      </c>
      <c r="AX50" s="40">
        <v>1.2275562566524326E-8</v>
      </c>
      <c r="AY50" s="38">
        <v>0.60370394357957247</v>
      </c>
    </row>
    <row r="51" spans="25:51" x14ac:dyDescent="0.25">
      <c r="Y51" s="1">
        <v>2020</v>
      </c>
      <c r="Z51" s="4">
        <v>14396.228291904563</v>
      </c>
      <c r="AA51" s="4">
        <v>0</v>
      </c>
      <c r="AB51" s="4">
        <v>0</v>
      </c>
      <c r="AC51" s="4">
        <v>0</v>
      </c>
      <c r="AD51" s="4">
        <v>247059.84503225391</v>
      </c>
      <c r="AE51" s="4">
        <v>1843.7869607292339</v>
      </c>
      <c r="AF51" s="4">
        <v>61789.692940357287</v>
      </c>
      <c r="AG51" s="4">
        <v>0</v>
      </c>
      <c r="AH51" s="4">
        <v>0</v>
      </c>
      <c r="AI51" s="4">
        <v>0</v>
      </c>
      <c r="AJ51" s="4">
        <v>15.98079946979815</v>
      </c>
      <c r="AK51" s="7">
        <v>325105.53402471478</v>
      </c>
      <c r="AM51" s="1">
        <v>2020</v>
      </c>
      <c r="AN51" s="40">
        <v>2.6057173208347256E-2</v>
      </c>
      <c r="AO51" s="40">
        <v>0</v>
      </c>
      <c r="AP51" s="40">
        <v>0</v>
      </c>
      <c r="AQ51" s="40">
        <v>0</v>
      </c>
      <c r="AR51" s="40">
        <v>0.5158609564273462</v>
      </c>
      <c r="AS51" s="40">
        <v>3.2708780683336608E-3</v>
      </c>
      <c r="AT51" s="40">
        <v>4.1708042734741164E-2</v>
      </c>
      <c r="AU51" s="40">
        <v>0</v>
      </c>
      <c r="AV51" s="40">
        <v>0</v>
      </c>
      <c r="AW51" s="40">
        <v>0</v>
      </c>
      <c r="AX51" s="40">
        <v>6.3923197879192601E-8</v>
      </c>
      <c r="AY51" s="38">
        <v>0.58689711436196612</v>
      </c>
    </row>
    <row r="52" spans="25:51" x14ac:dyDescent="0.25">
      <c r="Y52" s="3">
        <v>2021</v>
      </c>
      <c r="Z52" s="4">
        <v>8169.655215908957</v>
      </c>
      <c r="AA52" s="4">
        <v>0</v>
      </c>
      <c r="AB52" s="4">
        <v>0</v>
      </c>
      <c r="AC52" s="4">
        <v>0</v>
      </c>
      <c r="AD52" s="4">
        <v>232156.99250013084</v>
      </c>
      <c r="AE52" s="4">
        <v>1378.1611423055983</v>
      </c>
      <c r="AF52" s="4">
        <v>76074.599514451213</v>
      </c>
      <c r="AG52" s="4">
        <v>0</v>
      </c>
      <c r="AH52" s="4">
        <v>0</v>
      </c>
      <c r="AI52" s="4">
        <v>137.95355456398931</v>
      </c>
      <c r="AJ52" s="4">
        <v>67.180428606362</v>
      </c>
      <c r="AK52" s="7">
        <v>317984.54235596693</v>
      </c>
      <c r="AM52" s="3">
        <v>2021</v>
      </c>
      <c r="AN52" s="40">
        <v>1.4787075940795213E-2</v>
      </c>
      <c r="AO52" s="40">
        <v>0</v>
      </c>
      <c r="AP52" s="40">
        <v>0</v>
      </c>
      <c r="AQ52" s="40">
        <v>0</v>
      </c>
      <c r="AR52" s="40">
        <v>0.4847438003402732</v>
      </c>
      <c r="AS52" s="40">
        <v>2.4448578664501312E-3</v>
      </c>
      <c r="AT52" s="40">
        <v>5.1350354672254572E-2</v>
      </c>
      <c r="AU52" s="40">
        <v>0</v>
      </c>
      <c r="AV52" s="40">
        <v>0</v>
      </c>
      <c r="AW52" s="40">
        <v>6.8976777281994653E-5</v>
      </c>
      <c r="AX52" s="40">
        <v>2.6872171442544798E-7</v>
      </c>
      <c r="AY52" s="38">
        <v>0.55339533431876953</v>
      </c>
    </row>
    <row r="53" spans="25:51" x14ac:dyDescent="0.25">
      <c r="Y53" s="1">
        <v>2022</v>
      </c>
      <c r="Z53" s="4">
        <v>4249.0014529279033</v>
      </c>
      <c r="AA53" s="4">
        <v>0</v>
      </c>
      <c r="AB53" s="4">
        <v>0</v>
      </c>
      <c r="AC53" s="4">
        <v>0</v>
      </c>
      <c r="AD53" s="4">
        <v>214048.27311338307</v>
      </c>
      <c r="AE53" s="4">
        <v>945.86953120106773</v>
      </c>
      <c r="AF53" s="4">
        <v>90377.471991288752</v>
      </c>
      <c r="AG53" s="4">
        <v>0</v>
      </c>
      <c r="AH53" s="4">
        <v>0</v>
      </c>
      <c r="AI53" s="4">
        <v>404.9354862186762</v>
      </c>
      <c r="AJ53" s="4">
        <v>154.63124632949933</v>
      </c>
      <c r="AK53" s="7">
        <v>310180.18282134901</v>
      </c>
      <c r="AM53" s="1">
        <v>2022</v>
      </c>
      <c r="AN53" s="40">
        <v>7.6906926297995049E-3</v>
      </c>
      <c r="AO53" s="40">
        <v>0</v>
      </c>
      <c r="AP53" s="40">
        <v>0</v>
      </c>
      <c r="AQ53" s="40">
        <v>0</v>
      </c>
      <c r="AR53" s="40">
        <v>0.44693279426074384</v>
      </c>
      <c r="AS53" s="40">
        <v>1.6779725483506941E-3</v>
      </c>
      <c r="AT53" s="40">
        <v>6.1004793594119908E-2</v>
      </c>
      <c r="AU53" s="40">
        <v>0</v>
      </c>
      <c r="AV53" s="40">
        <v>0</v>
      </c>
      <c r="AW53" s="40">
        <v>2.024677431093381E-4</v>
      </c>
      <c r="AX53" s="40">
        <v>6.1852498531799733E-7</v>
      </c>
      <c r="AY53" s="38">
        <v>0.51750933930110865</v>
      </c>
    </row>
    <row r="54" spans="25:51" x14ac:dyDescent="0.25">
      <c r="Y54" s="3">
        <v>2023</v>
      </c>
      <c r="Z54" s="4">
        <v>2000.6409579955523</v>
      </c>
      <c r="AA54" s="4">
        <v>0</v>
      </c>
      <c r="AB54" s="4">
        <v>0</v>
      </c>
      <c r="AC54" s="4">
        <v>0</v>
      </c>
      <c r="AD54" s="4">
        <v>193552.14565135943</v>
      </c>
      <c r="AE54" s="4">
        <v>583.72596039927419</v>
      </c>
      <c r="AF54" s="4">
        <v>105097.68269896011</v>
      </c>
      <c r="AG54" s="4">
        <v>0</v>
      </c>
      <c r="AH54" s="4">
        <v>0</v>
      </c>
      <c r="AI54" s="4">
        <v>804.78559778646638</v>
      </c>
      <c r="AJ54" s="4">
        <v>279.47537312132408</v>
      </c>
      <c r="AK54" s="7">
        <v>302318.4562396222</v>
      </c>
      <c r="AM54" s="3">
        <v>2023</v>
      </c>
      <c r="AN54" s="40">
        <v>3.6211601339719494E-3</v>
      </c>
      <c r="AO54" s="40">
        <v>0</v>
      </c>
      <c r="AP54" s="40">
        <v>0</v>
      </c>
      <c r="AQ54" s="40">
        <v>0</v>
      </c>
      <c r="AR54" s="40">
        <v>0.40413688012003851</v>
      </c>
      <c r="AS54" s="40">
        <v>1.0355298537483124E-3</v>
      </c>
      <c r="AT54" s="40">
        <v>7.0940935821798071E-2</v>
      </c>
      <c r="AU54" s="40">
        <v>0</v>
      </c>
      <c r="AV54" s="40">
        <v>0</v>
      </c>
      <c r="AW54" s="40">
        <v>4.023927988932332E-4</v>
      </c>
      <c r="AX54" s="40">
        <v>1.1179014924852963E-6</v>
      </c>
      <c r="AY54" s="38">
        <v>0.4801380166299426</v>
      </c>
    </row>
    <row r="55" spans="25:51" x14ac:dyDescent="0.25">
      <c r="Y55" s="3">
        <v>2024</v>
      </c>
      <c r="Z55" s="4">
        <v>838.53369870770712</v>
      </c>
      <c r="AA55" s="4">
        <v>0</v>
      </c>
      <c r="AB55" s="4">
        <v>0</v>
      </c>
      <c r="AC55" s="4">
        <v>0</v>
      </c>
      <c r="AD55" s="4">
        <v>171510.49087484114</v>
      </c>
      <c r="AE55" s="4">
        <v>316.92701156297562</v>
      </c>
      <c r="AF55" s="4">
        <v>120097.01880890151</v>
      </c>
      <c r="AG55" s="4">
        <v>0</v>
      </c>
      <c r="AH55" s="4">
        <v>0</v>
      </c>
      <c r="AI55" s="4">
        <v>1341.4297462046557</v>
      </c>
      <c r="AJ55" s="4">
        <v>442.81375066099196</v>
      </c>
      <c r="AK55" s="7">
        <v>294547.21389087895</v>
      </c>
      <c r="AL55" s="13"/>
      <c r="AM55" s="3">
        <v>2024</v>
      </c>
      <c r="AN55" s="40">
        <v>1.5177459946609498E-3</v>
      </c>
      <c r="AO55" s="40">
        <v>0</v>
      </c>
      <c r="AP55" s="40">
        <v>0</v>
      </c>
      <c r="AQ55" s="40">
        <v>0</v>
      </c>
      <c r="AR55" s="40">
        <v>0.35811390494666834</v>
      </c>
      <c r="AS55" s="40">
        <v>5.6222851851271878E-4</v>
      </c>
      <c r="AT55" s="40">
        <v>8.106548769600852E-2</v>
      </c>
      <c r="AU55" s="40">
        <v>0</v>
      </c>
      <c r="AV55" s="40">
        <v>0</v>
      </c>
      <c r="AW55" s="40">
        <v>6.7071487310232784E-4</v>
      </c>
      <c r="AX55" s="40">
        <v>1.7712550026439677E-6</v>
      </c>
      <c r="AY55" s="38">
        <v>0.44193185328395551</v>
      </c>
    </row>
    <row r="56" spans="25:51" x14ac:dyDescent="0.25">
      <c r="Y56" s="3">
        <v>2025</v>
      </c>
      <c r="Z56" s="4">
        <v>307.16289097877461</v>
      </c>
      <c r="AA56" s="4">
        <v>0</v>
      </c>
      <c r="AB56" s="4">
        <v>0</v>
      </c>
      <c r="AC56" s="4">
        <v>0</v>
      </c>
      <c r="AD56" s="4">
        <v>148712.56517422397</v>
      </c>
      <c r="AE56" s="4">
        <v>148.32476669251079</v>
      </c>
      <c r="AF56" s="4">
        <v>135149.43374078773</v>
      </c>
      <c r="AG56" s="4">
        <v>0</v>
      </c>
      <c r="AH56" s="4">
        <v>0</v>
      </c>
      <c r="AI56" s="4">
        <v>2018.8805784394087</v>
      </c>
      <c r="AJ56" s="4">
        <v>645.76740351869762</v>
      </c>
      <c r="AK56" s="7">
        <v>286982.13455464109</v>
      </c>
      <c r="AM56" s="3">
        <v>2025</v>
      </c>
      <c r="AN56" s="40">
        <v>5.5596483267158201E-4</v>
      </c>
      <c r="AO56" s="40">
        <v>0</v>
      </c>
      <c r="AP56" s="40">
        <v>0</v>
      </c>
      <c r="AQ56" s="40">
        <v>0</v>
      </c>
      <c r="AR56" s="40">
        <v>0.31051183608377964</v>
      </c>
      <c r="AS56" s="40">
        <v>2.6312813611251411E-4</v>
      </c>
      <c r="AT56" s="40">
        <v>9.1225867775031722E-2</v>
      </c>
      <c r="AU56" s="40">
        <v>0</v>
      </c>
      <c r="AV56" s="40">
        <v>0</v>
      </c>
      <c r="AW56" s="40">
        <v>1.0094402892197043E-3</v>
      </c>
      <c r="AX56" s="40">
        <v>2.5830696140747905E-6</v>
      </c>
      <c r="AY56" s="38">
        <v>0.40356882018642926</v>
      </c>
    </row>
    <row r="57" spans="25:51" x14ac:dyDescent="0.25">
      <c r="Y57" s="1">
        <v>2026</v>
      </c>
      <c r="Z57" s="4">
        <v>96.712591499045445</v>
      </c>
      <c r="AA57" s="4">
        <v>0</v>
      </c>
      <c r="AB57" s="4">
        <v>0</v>
      </c>
      <c r="AC57" s="4">
        <v>0</v>
      </c>
      <c r="AD57" s="4">
        <v>126678.58027579042</v>
      </c>
      <c r="AE57" s="4">
        <v>58.777735641434845</v>
      </c>
      <c r="AF57" s="4">
        <v>149390.84786338813</v>
      </c>
      <c r="AG57" s="4">
        <v>0</v>
      </c>
      <c r="AH57" s="4">
        <v>0</v>
      </c>
      <c r="AI57" s="4">
        <v>2791.6934566746058</v>
      </c>
      <c r="AJ57" s="4">
        <v>877.57632936663117</v>
      </c>
      <c r="AK57" s="7">
        <v>279894.18825236033</v>
      </c>
      <c r="AM57" s="1">
        <v>2026</v>
      </c>
      <c r="AN57" s="40">
        <v>1.7504979061327226E-4</v>
      </c>
      <c r="AO57" s="40">
        <v>0</v>
      </c>
      <c r="AP57" s="40">
        <v>0</v>
      </c>
      <c r="AQ57" s="40">
        <v>0</v>
      </c>
      <c r="AR57" s="40">
        <v>0.2645048756158504</v>
      </c>
      <c r="AS57" s="40">
        <v>1.0427170302790541E-4</v>
      </c>
      <c r="AT57" s="40">
        <v>0.10083882230778698</v>
      </c>
      <c r="AU57" s="40">
        <v>0</v>
      </c>
      <c r="AV57" s="40">
        <v>0</v>
      </c>
      <c r="AW57" s="40">
        <v>1.3958467283373029E-3</v>
      </c>
      <c r="AX57" s="40">
        <v>3.5103053174665248E-6</v>
      </c>
      <c r="AY57" s="38">
        <v>0.36702237645093339</v>
      </c>
    </row>
    <row r="58" spans="25:51" x14ac:dyDescent="0.25">
      <c r="Y58" s="3">
        <v>2027</v>
      </c>
      <c r="Z58" s="4">
        <v>25.826738330376767</v>
      </c>
      <c r="AA58" s="4">
        <v>0</v>
      </c>
      <c r="AB58" s="4">
        <v>0</v>
      </c>
      <c r="AC58" s="4">
        <v>0</v>
      </c>
      <c r="AD58" s="4">
        <v>105625.40015376154</v>
      </c>
      <c r="AE58" s="4">
        <v>19.427457176215338</v>
      </c>
      <c r="AF58" s="4">
        <v>162742.29090373559</v>
      </c>
      <c r="AG58" s="4">
        <v>0</v>
      </c>
      <c r="AH58" s="4">
        <v>0</v>
      </c>
      <c r="AI58" s="4">
        <v>3667.2069289594733</v>
      </c>
      <c r="AJ58" s="4">
        <v>1140.1113381956179</v>
      </c>
      <c r="AK58" s="7">
        <v>273220.26352015883</v>
      </c>
      <c r="AM58" s="3">
        <v>2027</v>
      </c>
      <c r="AN58" s="40">
        <v>4.6746396377981947E-5</v>
      </c>
      <c r="AO58" s="40">
        <v>0</v>
      </c>
      <c r="AP58" s="40">
        <v>0</v>
      </c>
      <c r="AQ58" s="40">
        <v>0</v>
      </c>
      <c r="AR58" s="40">
        <v>0.22054583552105408</v>
      </c>
      <c r="AS58" s="40">
        <v>3.446430903060601E-5</v>
      </c>
      <c r="AT58" s="40">
        <v>0.10985104636002152</v>
      </c>
      <c r="AU58" s="40">
        <v>0</v>
      </c>
      <c r="AV58" s="40">
        <v>0</v>
      </c>
      <c r="AW58" s="40">
        <v>1.8336034644797368E-3</v>
      </c>
      <c r="AX58" s="40">
        <v>4.5604453527824719E-6</v>
      </c>
      <c r="AY58" s="38">
        <v>0.33231625649631674</v>
      </c>
    </row>
    <row r="59" spans="25:51" x14ac:dyDescent="0.25">
      <c r="Y59" s="1">
        <v>2028</v>
      </c>
      <c r="Z59" s="4">
        <v>5.7907420739946911</v>
      </c>
      <c r="AA59" s="4">
        <v>0</v>
      </c>
      <c r="AB59" s="4">
        <v>0</v>
      </c>
      <c r="AC59" s="4">
        <v>0</v>
      </c>
      <c r="AD59" s="4">
        <v>85730.36813419305</v>
      </c>
      <c r="AE59" s="4">
        <v>5.2894313544934981</v>
      </c>
      <c r="AF59" s="4">
        <v>174951.07349928544</v>
      </c>
      <c r="AG59" s="4">
        <v>0</v>
      </c>
      <c r="AH59" s="4">
        <v>0</v>
      </c>
      <c r="AI59" s="4">
        <v>4648.0280560057172</v>
      </c>
      <c r="AJ59" s="4">
        <v>1434.0201749713965</v>
      </c>
      <c r="AK59" s="7">
        <v>266774.57003788406</v>
      </c>
      <c r="AM59" s="1">
        <v>2028</v>
      </c>
      <c r="AN59" s="40">
        <v>1.0481243153930391E-5</v>
      </c>
      <c r="AO59" s="40">
        <v>0</v>
      </c>
      <c r="AP59" s="40">
        <v>0</v>
      </c>
      <c r="AQ59" s="40">
        <v>0</v>
      </c>
      <c r="AR59" s="40">
        <v>0.17900500866419508</v>
      </c>
      <c r="AS59" s="40">
        <v>9.3834512228714651E-6</v>
      </c>
      <c r="AT59" s="40">
        <v>0.11809197461201767</v>
      </c>
      <c r="AU59" s="40">
        <v>0</v>
      </c>
      <c r="AV59" s="40">
        <v>0</v>
      </c>
      <c r="AW59" s="40">
        <v>2.3240140280028588E-3</v>
      </c>
      <c r="AX59" s="40">
        <v>5.7360806998855861E-6</v>
      </c>
      <c r="AY59" s="38">
        <v>0.2994465980792923</v>
      </c>
    </row>
    <row r="60" spans="25:51" x14ac:dyDescent="0.25">
      <c r="Y60" s="3">
        <v>2029</v>
      </c>
      <c r="Z60" s="4">
        <v>1.0815349174202034</v>
      </c>
      <c r="AA60" s="4">
        <v>0</v>
      </c>
      <c r="AB60" s="4">
        <v>0</v>
      </c>
      <c r="AC60" s="4">
        <v>0</v>
      </c>
      <c r="AD60" s="4">
        <v>67250.999567290492</v>
      </c>
      <c r="AE60" s="4">
        <v>1.1742152630489933</v>
      </c>
      <c r="AF60" s="4">
        <v>185863.68311875779</v>
      </c>
      <c r="AG60" s="4">
        <v>0</v>
      </c>
      <c r="AH60" s="4">
        <v>0</v>
      </c>
      <c r="AI60" s="4">
        <v>5735.9645494851584</v>
      </c>
      <c r="AJ60" s="4">
        <v>1759.5911331656225</v>
      </c>
      <c r="AK60" s="7">
        <v>260612.49411887952</v>
      </c>
      <c r="AM60" s="3">
        <v>2029</v>
      </c>
      <c r="AN60" s="40">
        <v>1.9575782005305681E-6</v>
      </c>
      <c r="AO60" s="40">
        <v>0</v>
      </c>
      <c r="AP60" s="40">
        <v>0</v>
      </c>
      <c r="AQ60" s="40">
        <v>0</v>
      </c>
      <c r="AR60" s="40">
        <v>0.14042008709650255</v>
      </c>
      <c r="AS60" s="40">
        <v>2.0830578766489137E-6</v>
      </c>
      <c r="AT60" s="40">
        <v>0.12545798610516151</v>
      </c>
      <c r="AU60" s="40">
        <v>0</v>
      </c>
      <c r="AV60" s="40">
        <v>0</v>
      </c>
      <c r="AW60" s="40">
        <v>2.8679822747425792E-3</v>
      </c>
      <c r="AX60" s="40">
        <v>7.0383645326624898E-6</v>
      </c>
      <c r="AY60" s="38">
        <v>0.26875713447701649</v>
      </c>
    </row>
    <row r="61" spans="25:51" x14ac:dyDescent="0.25">
      <c r="Y61" s="6">
        <v>2030</v>
      </c>
      <c r="Z61" s="5">
        <v>0.16711193282176864</v>
      </c>
      <c r="AA61" s="5">
        <v>0</v>
      </c>
      <c r="AB61" s="5">
        <v>0</v>
      </c>
      <c r="AC61" s="5">
        <v>0</v>
      </c>
      <c r="AD61" s="5">
        <v>50683.004776561465</v>
      </c>
      <c r="AE61" s="5">
        <v>0.21076525856242601</v>
      </c>
      <c r="AF61" s="5">
        <v>195429.62865012116</v>
      </c>
      <c r="AG61" s="5">
        <v>0</v>
      </c>
      <c r="AH61" s="5">
        <v>0</v>
      </c>
      <c r="AI61" s="5">
        <v>6930.5333520378199</v>
      </c>
      <c r="AJ61" s="5">
        <v>2116.296984121861</v>
      </c>
      <c r="AK61" s="8">
        <v>255159.84164003373</v>
      </c>
      <c r="AL61" s="13"/>
      <c r="AM61" s="6">
        <v>2030</v>
      </c>
      <c r="AN61" s="41">
        <v>3.0247259840740123E-7</v>
      </c>
      <c r="AO61" s="41">
        <v>0</v>
      </c>
      <c r="AP61" s="41">
        <v>0</v>
      </c>
      <c r="AQ61" s="41">
        <v>0</v>
      </c>
      <c r="AR61" s="41">
        <v>0.10582611397346034</v>
      </c>
      <c r="AS61" s="41">
        <v>3.7389756868974369E-7</v>
      </c>
      <c r="AT61" s="41">
        <v>0.13191499933883177</v>
      </c>
      <c r="AU61" s="41">
        <v>0</v>
      </c>
      <c r="AV61" s="41">
        <v>0</v>
      </c>
      <c r="AW61" s="41">
        <v>3.46526667601891E-3</v>
      </c>
      <c r="AX61" s="41">
        <v>8.4651879364874439E-6</v>
      </c>
      <c r="AY61" s="39">
        <v>0.2412155215464146</v>
      </c>
    </row>
    <row r="67" spans="2:52" x14ac:dyDescent="0.25">
      <c r="AZ67" s="13"/>
    </row>
    <row r="70" spans="2:52" x14ac:dyDescent="0.25">
      <c r="B70" s="68" t="s">
        <v>181</v>
      </c>
      <c r="C70" s="68"/>
      <c r="D70" s="68"/>
      <c r="E70" s="68"/>
      <c r="F70" s="68"/>
      <c r="G70" s="68"/>
      <c r="H70" s="68"/>
      <c r="I70" s="68"/>
      <c r="J70" s="68"/>
      <c r="K70" s="68"/>
      <c r="L70" s="68"/>
      <c r="M70" s="68"/>
      <c r="N70" s="68"/>
      <c r="O70" s="68"/>
      <c r="P70" s="68"/>
      <c r="Q70" s="68"/>
      <c r="R70" s="68"/>
      <c r="S70" s="68"/>
      <c r="T70" s="68"/>
      <c r="U70" s="68"/>
      <c r="V70" s="68"/>
      <c r="W70" s="68"/>
      <c r="Y70" s="58" t="s">
        <v>306</v>
      </c>
      <c r="AM70" s="58" t="s">
        <v>305</v>
      </c>
    </row>
    <row r="71" spans="2:52" ht="15.75" x14ac:dyDescent="0.25">
      <c r="B71" s="68"/>
      <c r="C71" s="68"/>
      <c r="D71" s="68"/>
      <c r="E71" s="68"/>
      <c r="F71" s="68"/>
      <c r="G71" s="68"/>
      <c r="H71" s="68"/>
      <c r="I71" s="68"/>
      <c r="J71" s="68"/>
      <c r="K71" s="68"/>
      <c r="L71" s="68"/>
      <c r="M71" s="68"/>
      <c r="N71" s="68"/>
      <c r="O71" s="68"/>
      <c r="P71" s="68"/>
      <c r="Q71" s="68"/>
      <c r="R71" s="68"/>
      <c r="S71" s="68"/>
      <c r="T71" s="68"/>
      <c r="U71" s="68"/>
      <c r="V71" s="68"/>
      <c r="W71" s="68"/>
      <c r="Y71" s="69"/>
      <c r="Z71" s="66" t="s">
        <v>2</v>
      </c>
      <c r="AA71" s="66" t="s">
        <v>3</v>
      </c>
      <c r="AB71" s="66" t="s">
        <v>4</v>
      </c>
      <c r="AC71" s="66" t="s">
        <v>5</v>
      </c>
      <c r="AD71" s="66" t="s">
        <v>6</v>
      </c>
      <c r="AE71" s="66" t="s">
        <v>7</v>
      </c>
      <c r="AF71" s="66" t="s">
        <v>8</v>
      </c>
      <c r="AG71" s="66" t="s">
        <v>9</v>
      </c>
      <c r="AH71" s="66" t="s">
        <v>18</v>
      </c>
      <c r="AI71" s="66" t="s">
        <v>19</v>
      </c>
      <c r="AJ71" s="66" t="s">
        <v>20</v>
      </c>
      <c r="AK71" s="66" t="s">
        <v>0</v>
      </c>
      <c r="AM71" s="65"/>
      <c r="AN71" s="66" t="s">
        <v>2</v>
      </c>
      <c r="AO71" s="66" t="s">
        <v>3</v>
      </c>
      <c r="AP71" s="66" t="s">
        <v>4</v>
      </c>
      <c r="AQ71" s="66" t="s">
        <v>5</v>
      </c>
      <c r="AR71" s="66" t="s">
        <v>6</v>
      </c>
      <c r="AS71" s="66" t="s">
        <v>7</v>
      </c>
      <c r="AT71" s="66" t="s">
        <v>8</v>
      </c>
      <c r="AU71" s="66" t="s">
        <v>9</v>
      </c>
      <c r="AV71" s="66" t="s">
        <v>18</v>
      </c>
      <c r="AW71" s="66" t="s">
        <v>19</v>
      </c>
      <c r="AX71" s="66" t="s">
        <v>20</v>
      </c>
      <c r="AY71" s="67" t="s">
        <v>0</v>
      </c>
    </row>
    <row r="72" spans="2:52" x14ac:dyDescent="0.25">
      <c r="B72" s="68"/>
      <c r="C72" s="68"/>
      <c r="D72" s="68"/>
      <c r="E72" s="68"/>
      <c r="F72" s="68"/>
      <c r="G72" s="68"/>
      <c r="H72" s="68"/>
      <c r="I72" s="68"/>
      <c r="J72" s="68"/>
      <c r="K72" s="68"/>
      <c r="L72" s="68"/>
      <c r="M72" s="68"/>
      <c r="N72" s="68"/>
      <c r="O72" s="68"/>
      <c r="P72" s="68"/>
      <c r="Q72" s="68"/>
      <c r="R72" s="68"/>
      <c r="S72" s="68"/>
      <c r="T72" s="68"/>
      <c r="U72" s="68"/>
      <c r="V72" s="68"/>
      <c r="W72" s="68"/>
      <c r="Y72" s="3">
        <v>2019</v>
      </c>
      <c r="Z72" s="4">
        <v>69296.654703159613</v>
      </c>
      <c r="AA72" s="4">
        <v>0</v>
      </c>
      <c r="AB72" s="4">
        <v>13.522172826082949</v>
      </c>
      <c r="AC72" s="4">
        <v>0</v>
      </c>
      <c r="AD72" s="4">
        <v>508879.54519393027</v>
      </c>
      <c r="AE72" s="4">
        <v>96249.253247901681</v>
      </c>
      <c r="AF72" s="4">
        <v>9650.2119561772633</v>
      </c>
      <c r="AG72" s="4">
        <v>0</v>
      </c>
      <c r="AH72" s="4">
        <v>68357.142857142855</v>
      </c>
      <c r="AI72" s="4">
        <v>0</v>
      </c>
      <c r="AJ72" s="4">
        <v>30.328034985799775</v>
      </c>
      <c r="AK72" s="7">
        <v>752476.65816612355</v>
      </c>
      <c r="AM72" s="3">
        <v>2019</v>
      </c>
      <c r="AN72" s="40">
        <v>0.12542694501271889</v>
      </c>
      <c r="AO72" s="40">
        <v>0</v>
      </c>
      <c r="AP72" s="40">
        <v>1.9336707141298617E-5</v>
      </c>
      <c r="AQ72" s="40">
        <v>0</v>
      </c>
      <c r="AR72" s="40">
        <v>1.0625404903649265</v>
      </c>
      <c r="AS72" s="40">
        <v>0.17074617526177757</v>
      </c>
      <c r="AT72" s="40">
        <v>6.5138930704196525E-3</v>
      </c>
      <c r="AU72" s="40">
        <v>0</v>
      </c>
      <c r="AV72" s="40">
        <v>0.10253571428571429</v>
      </c>
      <c r="AW72" s="40">
        <v>0</v>
      </c>
      <c r="AX72" s="40">
        <v>1.2131213994319911E-7</v>
      </c>
      <c r="AY72" s="38">
        <v>1.467782676014838</v>
      </c>
    </row>
    <row r="73" spans="2:52" x14ac:dyDescent="0.25">
      <c r="B73" s="68"/>
      <c r="C73" s="68"/>
      <c r="D73" s="68"/>
      <c r="E73" s="68"/>
      <c r="F73" s="68"/>
      <c r="G73" s="68"/>
      <c r="H73" s="68"/>
      <c r="I73" s="68"/>
      <c r="J73" s="68"/>
      <c r="K73" s="68"/>
      <c r="L73" s="68"/>
      <c r="M73" s="68"/>
      <c r="N73" s="68"/>
      <c r="O73" s="68"/>
      <c r="P73" s="68"/>
      <c r="Q73" s="68"/>
      <c r="R73" s="68"/>
      <c r="S73" s="68"/>
      <c r="T73" s="68"/>
      <c r="U73" s="68"/>
      <c r="V73" s="68"/>
      <c r="W73" s="68"/>
      <c r="Y73" s="1">
        <v>2020</v>
      </c>
      <c r="Z73" s="4">
        <v>56903.82450139556</v>
      </c>
      <c r="AA73" s="4">
        <v>0</v>
      </c>
      <c r="AB73" s="4">
        <v>13.52217054851211</v>
      </c>
      <c r="AC73" s="4">
        <v>0</v>
      </c>
      <c r="AD73" s="4">
        <v>529448.82504693849</v>
      </c>
      <c r="AE73" s="4">
        <v>87228.583430722443</v>
      </c>
      <c r="AF73" s="4">
        <v>14220.622481785955</v>
      </c>
      <c r="AG73" s="4">
        <v>0</v>
      </c>
      <c r="AH73" s="4">
        <v>62142.857142857145</v>
      </c>
      <c r="AI73" s="4">
        <v>0</v>
      </c>
      <c r="AJ73" s="4">
        <v>44.674609717593967</v>
      </c>
      <c r="AK73" s="7">
        <v>750002.90938396566</v>
      </c>
      <c r="AM73" s="1">
        <v>2020</v>
      </c>
      <c r="AN73" s="40">
        <v>0.10299592234752597</v>
      </c>
      <c r="AO73" s="40">
        <v>0</v>
      </c>
      <c r="AP73" s="40">
        <v>1.9336703884372317E-5</v>
      </c>
      <c r="AQ73" s="40">
        <v>0</v>
      </c>
      <c r="AR73" s="40">
        <v>1.1054891466980077</v>
      </c>
      <c r="AS73" s="40">
        <v>0.15474350700610162</v>
      </c>
      <c r="AT73" s="40">
        <v>9.5989201752055189E-3</v>
      </c>
      <c r="AU73" s="40">
        <v>0</v>
      </c>
      <c r="AV73" s="40">
        <v>9.3214285714285722E-2</v>
      </c>
      <c r="AW73" s="40">
        <v>0</v>
      </c>
      <c r="AX73" s="40">
        <v>1.7869843887037586E-7</v>
      </c>
      <c r="AY73" s="38">
        <v>1.4660612973434499</v>
      </c>
      <c r="AZ73" s="13"/>
    </row>
    <row r="74" spans="2:52" x14ac:dyDescent="0.25">
      <c r="B74" s="68"/>
      <c r="C74" s="68"/>
      <c r="D74" s="68"/>
      <c r="E74" s="68"/>
      <c r="F74" s="68"/>
      <c r="G74" s="68"/>
      <c r="H74" s="68"/>
      <c r="I74" s="68"/>
      <c r="J74" s="68"/>
      <c r="K74" s="68"/>
      <c r="L74" s="68"/>
      <c r="M74" s="68"/>
      <c r="N74" s="68"/>
      <c r="O74" s="68"/>
      <c r="P74" s="68"/>
      <c r="Q74" s="68"/>
      <c r="R74" s="68"/>
      <c r="S74" s="68"/>
      <c r="T74" s="68"/>
      <c r="U74" s="68"/>
      <c r="V74" s="68"/>
      <c r="W74" s="68"/>
      <c r="Y74" s="3">
        <v>2021</v>
      </c>
      <c r="Z74" s="4">
        <v>44878.08955190194</v>
      </c>
      <c r="AA74" s="4">
        <v>0</v>
      </c>
      <c r="AB74" s="4">
        <v>13.522149829589383</v>
      </c>
      <c r="AC74" s="4">
        <v>0</v>
      </c>
      <c r="AD74" s="4">
        <v>534215.4647205337</v>
      </c>
      <c r="AE74" s="4">
        <v>78098.595938847458</v>
      </c>
      <c r="AF74" s="4">
        <v>28848.36054475066</v>
      </c>
      <c r="AG74" s="4">
        <v>0</v>
      </c>
      <c r="AH74" s="4">
        <v>55928.571428571428</v>
      </c>
      <c r="AI74" s="4">
        <v>8276.2436511430551</v>
      </c>
      <c r="AJ74" s="4">
        <v>64.913604053088505</v>
      </c>
      <c r="AK74" s="7">
        <v>750323.76158963097</v>
      </c>
      <c r="AM74" s="3">
        <v>2021</v>
      </c>
      <c r="AN74" s="40">
        <v>8.1229342088942516E-2</v>
      </c>
      <c r="AO74" s="40">
        <v>0</v>
      </c>
      <c r="AP74" s="40">
        <v>1.9336674256312817E-5</v>
      </c>
      <c r="AQ74" s="40">
        <v>0</v>
      </c>
      <c r="AR74" s="40">
        <v>1.1154418903364745</v>
      </c>
      <c r="AS74" s="40">
        <v>0.13854690919551541</v>
      </c>
      <c r="AT74" s="40">
        <v>1.9472643367706693E-2</v>
      </c>
      <c r="AU74" s="40">
        <v>0</v>
      </c>
      <c r="AV74" s="40">
        <v>8.389285714285713E-2</v>
      </c>
      <c r="AW74" s="40">
        <v>4.1381218255715276E-3</v>
      </c>
      <c r="AX74" s="40">
        <v>2.5965441621235402E-7</v>
      </c>
      <c r="AY74" s="38">
        <v>1.4427413602857402</v>
      </c>
    </row>
    <row r="75" spans="2:52" x14ac:dyDescent="0.25">
      <c r="B75" s="68"/>
      <c r="C75" s="68"/>
      <c r="D75" s="68"/>
      <c r="E75" s="68"/>
      <c r="F75" s="68"/>
      <c r="G75" s="68"/>
      <c r="H75" s="68"/>
      <c r="I75" s="68"/>
      <c r="J75" s="68"/>
      <c r="K75" s="68"/>
      <c r="L75" s="68"/>
      <c r="M75" s="68"/>
      <c r="N75" s="68"/>
      <c r="O75" s="68"/>
      <c r="P75" s="68"/>
      <c r="Q75" s="68"/>
      <c r="R75" s="68"/>
      <c r="S75" s="68"/>
      <c r="T75" s="68"/>
      <c r="U75" s="68"/>
      <c r="V75" s="68"/>
      <c r="W75" s="68"/>
      <c r="Y75" s="1">
        <v>2022</v>
      </c>
      <c r="Z75" s="4">
        <v>33903.840198633327</v>
      </c>
      <c r="AA75" s="4">
        <v>0</v>
      </c>
      <c r="AB75" s="4">
        <v>13.52200223254586</v>
      </c>
      <c r="AC75" s="4">
        <v>0</v>
      </c>
      <c r="AD75" s="4">
        <v>535166.87499752943</v>
      </c>
      <c r="AE75" s="4">
        <v>69132.974623038579</v>
      </c>
      <c r="AF75" s="4">
        <v>44792.307808673155</v>
      </c>
      <c r="AG75" s="4">
        <v>0</v>
      </c>
      <c r="AH75" s="4">
        <v>49714.285714285717</v>
      </c>
      <c r="AI75" s="4">
        <v>17165.549545673064</v>
      </c>
      <c r="AJ75" s="4">
        <v>91.249928024348691</v>
      </c>
      <c r="AK75" s="7">
        <v>749980.6048180901</v>
      </c>
      <c r="AM75" s="1">
        <v>2022</v>
      </c>
      <c r="AN75" s="40">
        <v>6.1365950759526319E-2</v>
      </c>
      <c r="AO75" s="40">
        <v>0</v>
      </c>
      <c r="AP75" s="40">
        <v>1.933646319254058E-5</v>
      </c>
      <c r="AQ75" s="40">
        <v>0</v>
      </c>
      <c r="AR75" s="40">
        <v>1.1174284349948416</v>
      </c>
      <c r="AS75" s="40">
        <v>0.12264189698127043</v>
      </c>
      <c r="AT75" s="40">
        <v>3.0234807770854379E-2</v>
      </c>
      <c r="AU75" s="40">
        <v>0</v>
      </c>
      <c r="AV75" s="40">
        <v>7.457142857142858E-2</v>
      </c>
      <c r="AW75" s="40">
        <v>8.5827747728365322E-3</v>
      </c>
      <c r="AX75" s="40">
        <v>3.6499971209739477E-7</v>
      </c>
      <c r="AY75" s="38">
        <v>1.4148449953136624</v>
      </c>
    </row>
    <row r="76" spans="2:52" x14ac:dyDescent="0.25">
      <c r="B76" s="68"/>
      <c r="C76" s="68"/>
      <c r="D76" s="68"/>
      <c r="E76" s="68"/>
      <c r="F76" s="68"/>
      <c r="G76" s="68"/>
      <c r="H76" s="68"/>
      <c r="I76" s="68"/>
      <c r="J76" s="68"/>
      <c r="K76" s="68"/>
      <c r="L76" s="68"/>
      <c r="M76" s="68"/>
      <c r="N76" s="68"/>
      <c r="O76" s="68"/>
      <c r="P76" s="68"/>
      <c r="Q76" s="68"/>
      <c r="R76" s="68"/>
      <c r="S76" s="68"/>
      <c r="T76" s="68"/>
      <c r="U76" s="68"/>
      <c r="V76" s="68"/>
      <c r="W76" s="68"/>
      <c r="Y76" s="3">
        <v>2023</v>
      </c>
      <c r="Z76" s="4">
        <v>24525.921301127146</v>
      </c>
      <c r="AA76" s="4">
        <v>0</v>
      </c>
      <c r="AB76" s="4">
        <v>13.521177235651155</v>
      </c>
      <c r="AC76" s="4">
        <v>0</v>
      </c>
      <c r="AD76" s="4">
        <v>532635.95517124562</v>
      </c>
      <c r="AE76" s="4">
        <v>59629.68425840867</v>
      </c>
      <c r="AF76" s="4">
        <v>62308.481981957615</v>
      </c>
      <c r="AG76" s="4">
        <v>0</v>
      </c>
      <c r="AH76" s="4">
        <v>43500</v>
      </c>
      <c r="AI76" s="4">
        <v>26688.555728987543</v>
      </c>
      <c r="AJ76" s="4">
        <v>123.80882616182882</v>
      </c>
      <c r="AK76" s="7">
        <v>749425.92844512407</v>
      </c>
      <c r="AM76" s="3">
        <v>2023</v>
      </c>
      <c r="AN76" s="40">
        <v>4.4391917555040135E-2</v>
      </c>
      <c r="AO76" s="40">
        <v>0</v>
      </c>
      <c r="AP76" s="40">
        <v>1.9335283446981154E-5</v>
      </c>
      <c r="AQ76" s="40">
        <v>0</v>
      </c>
      <c r="AR76" s="40">
        <v>1.1121438743975609</v>
      </c>
      <c r="AS76" s="40">
        <v>0.10578305987441698</v>
      </c>
      <c r="AT76" s="40">
        <v>4.2058225337821387E-2</v>
      </c>
      <c r="AU76" s="40">
        <v>0</v>
      </c>
      <c r="AV76" s="40">
        <v>6.5250000000000002E-2</v>
      </c>
      <c r="AW76" s="40">
        <v>1.3344277864493772E-2</v>
      </c>
      <c r="AX76" s="40">
        <v>4.9523530464731528E-7</v>
      </c>
      <c r="AY76" s="38">
        <v>1.3829911855480848</v>
      </c>
    </row>
    <row r="77" spans="2:52" x14ac:dyDescent="0.25">
      <c r="B77" s="68"/>
      <c r="C77" s="68"/>
      <c r="D77" s="68"/>
      <c r="E77" s="68"/>
      <c r="F77" s="68"/>
      <c r="G77" s="68"/>
      <c r="H77" s="68"/>
      <c r="I77" s="68"/>
      <c r="J77" s="68"/>
      <c r="K77" s="68"/>
      <c r="L77" s="68"/>
      <c r="M77" s="68"/>
      <c r="N77" s="68"/>
      <c r="O77" s="68"/>
      <c r="P77" s="68"/>
      <c r="Q77" s="68"/>
      <c r="R77" s="68"/>
      <c r="S77" s="68"/>
      <c r="T77" s="68"/>
      <c r="U77" s="68"/>
      <c r="V77" s="68"/>
      <c r="W77" s="68"/>
      <c r="Y77" s="3">
        <v>2024</v>
      </c>
      <c r="Z77" s="4">
        <v>16995.316907053275</v>
      </c>
      <c r="AA77" s="4">
        <v>0</v>
      </c>
      <c r="AB77" s="4">
        <v>13.517543564728944</v>
      </c>
      <c r="AC77" s="4">
        <v>0</v>
      </c>
      <c r="AD77" s="4">
        <v>526601.39984863612</v>
      </c>
      <c r="AE77" s="4">
        <v>49630.187885411964</v>
      </c>
      <c r="AF77" s="4">
        <v>81452.84828685956</v>
      </c>
      <c r="AG77" s="4">
        <v>0</v>
      </c>
      <c r="AH77" s="4">
        <v>37285.71428571429</v>
      </c>
      <c r="AI77" s="4">
        <v>36866.844718553417</v>
      </c>
      <c r="AJ77" s="4">
        <v>162.71512749260839</v>
      </c>
      <c r="AK77" s="7">
        <v>749008.54460328608</v>
      </c>
      <c r="AM77" s="3">
        <v>2024</v>
      </c>
      <c r="AN77" s="40">
        <v>3.0761523601766427E-2</v>
      </c>
      <c r="AO77" s="40">
        <v>0</v>
      </c>
      <c r="AP77" s="40">
        <v>1.9330087297562391E-5</v>
      </c>
      <c r="AQ77" s="40">
        <v>0</v>
      </c>
      <c r="AR77" s="40">
        <v>1.0995437228839522</v>
      </c>
      <c r="AS77" s="40">
        <v>8.8043953308720821E-2</v>
      </c>
      <c r="AT77" s="40">
        <v>5.4980672593630202E-2</v>
      </c>
      <c r="AU77" s="40">
        <v>0</v>
      </c>
      <c r="AV77" s="40">
        <v>5.5928571428571432E-2</v>
      </c>
      <c r="AW77" s="40">
        <v>1.8433422359276707E-2</v>
      </c>
      <c r="AX77" s="40">
        <v>6.5086050997043356E-7</v>
      </c>
      <c r="AY77" s="38">
        <v>1.347711847123725</v>
      </c>
    </row>
    <row r="78" spans="2:52" x14ac:dyDescent="0.25">
      <c r="B78" s="68"/>
      <c r="C78" s="68"/>
      <c r="D78" s="68"/>
      <c r="E78" s="68"/>
      <c r="F78" s="68"/>
      <c r="G78" s="68"/>
      <c r="H78" s="68"/>
      <c r="I78" s="68"/>
      <c r="J78" s="68"/>
      <c r="K78" s="68"/>
      <c r="L78" s="68"/>
      <c r="M78" s="68"/>
      <c r="N78" s="68"/>
      <c r="O78" s="68"/>
      <c r="P78" s="68"/>
      <c r="Q78" s="68"/>
      <c r="R78" s="68"/>
      <c r="S78" s="68"/>
      <c r="T78" s="68"/>
      <c r="U78" s="68"/>
      <c r="V78" s="68"/>
      <c r="W78" s="68"/>
      <c r="Y78" s="3">
        <v>2025</v>
      </c>
      <c r="Z78" s="4">
        <v>11274.04717363803</v>
      </c>
      <c r="AA78" s="4">
        <v>0</v>
      </c>
      <c r="AB78" s="4">
        <v>13.504813031845256</v>
      </c>
      <c r="AC78" s="4">
        <v>0</v>
      </c>
      <c r="AD78" s="4">
        <v>517195.15774861857</v>
      </c>
      <c r="AE78" s="4">
        <v>39148.105469992151</v>
      </c>
      <c r="AF78" s="4">
        <v>102283.99134401081</v>
      </c>
      <c r="AG78" s="4">
        <v>0</v>
      </c>
      <c r="AH78" s="4">
        <v>31071.428571428565</v>
      </c>
      <c r="AI78" s="4">
        <v>47722.993224931568</v>
      </c>
      <c r="AJ78" s="4">
        <v>208.09127686705548</v>
      </c>
      <c r="AK78" s="7">
        <v>748917.31962251849</v>
      </c>
      <c r="AM78" s="3">
        <v>2025</v>
      </c>
      <c r="AN78" s="40">
        <v>2.0406025384284834E-2</v>
      </c>
      <c r="AO78" s="40">
        <v>0</v>
      </c>
      <c r="AP78" s="40">
        <v>1.9311882635538718E-5</v>
      </c>
      <c r="AQ78" s="40">
        <v>0</v>
      </c>
      <c r="AR78" s="40">
        <v>1.0799034893791155</v>
      </c>
      <c r="AS78" s="40">
        <v>6.9448739103766088E-2</v>
      </c>
      <c r="AT78" s="40">
        <v>6.904169415720729E-2</v>
      </c>
      <c r="AU78" s="40">
        <v>0</v>
      </c>
      <c r="AV78" s="40">
        <v>4.6607142857142854E-2</v>
      </c>
      <c r="AW78" s="40">
        <v>2.3861496612465782E-2</v>
      </c>
      <c r="AX78" s="40">
        <v>8.3236510746822194E-7</v>
      </c>
      <c r="AY78" s="38">
        <v>1.3092887317417252</v>
      </c>
    </row>
    <row r="79" spans="2:52" x14ac:dyDescent="0.25">
      <c r="B79" s="68"/>
      <c r="C79" s="68"/>
      <c r="D79" s="68"/>
      <c r="E79" s="68"/>
      <c r="F79" s="68"/>
      <c r="G79" s="68"/>
      <c r="H79" s="68"/>
      <c r="I79" s="68"/>
      <c r="J79" s="68"/>
      <c r="K79" s="68"/>
      <c r="L79" s="68"/>
      <c r="M79" s="68"/>
      <c r="N79" s="68"/>
      <c r="O79" s="68"/>
      <c r="P79" s="68"/>
      <c r="Q79" s="68"/>
      <c r="R79" s="68"/>
      <c r="S79" s="68"/>
      <c r="T79" s="68"/>
      <c r="U79" s="68"/>
      <c r="V79" s="68"/>
      <c r="W79" s="68"/>
      <c r="Y79" s="1">
        <v>2026</v>
      </c>
      <c r="Z79" s="4">
        <v>7143.1473886018457</v>
      </c>
      <c r="AA79" s="4">
        <v>0</v>
      </c>
      <c r="AB79" s="4">
        <v>13.468621400369454</v>
      </c>
      <c r="AC79" s="4">
        <v>0</v>
      </c>
      <c r="AD79" s="4">
        <v>504493.38394264068</v>
      </c>
      <c r="AE79" s="4">
        <v>34291.177929982092</v>
      </c>
      <c r="AF79" s="4">
        <v>124294.37544259633</v>
      </c>
      <c r="AG79" s="4">
        <v>0</v>
      </c>
      <c r="AH79" s="4">
        <v>24857.142857142855</v>
      </c>
      <c r="AI79" s="4">
        <v>59368.673001236311</v>
      </c>
      <c r="AJ79" s="4">
        <v>302.72180167038852</v>
      </c>
      <c r="AK79" s="7">
        <v>754764.09098527092</v>
      </c>
      <c r="AM79" s="1">
        <v>2026</v>
      </c>
      <c r="AN79" s="40">
        <v>1.292909677336934E-2</v>
      </c>
      <c r="AO79" s="40">
        <v>0</v>
      </c>
      <c r="AP79" s="40">
        <v>1.9260128602528321E-5</v>
      </c>
      <c r="AQ79" s="40">
        <v>0</v>
      </c>
      <c r="AR79" s="40">
        <v>1.0533821856722336</v>
      </c>
      <c r="AS79" s="40">
        <v>6.0832549647788232E-2</v>
      </c>
      <c r="AT79" s="40">
        <v>8.389870342375251E-2</v>
      </c>
      <c r="AU79" s="40">
        <v>0</v>
      </c>
      <c r="AV79" s="40">
        <v>3.7285714285714283E-2</v>
      </c>
      <c r="AW79" s="40">
        <v>2.9684336500618157E-2</v>
      </c>
      <c r="AX79" s="40">
        <v>1.2108872066815541E-6</v>
      </c>
      <c r="AY79" s="38">
        <v>1.2780330573192855</v>
      </c>
    </row>
    <row r="80" spans="2:52" x14ac:dyDescent="0.25">
      <c r="B80" s="68"/>
      <c r="C80" s="68"/>
      <c r="D80" s="68"/>
      <c r="E80" s="68"/>
      <c r="F80" s="68"/>
      <c r="G80" s="68"/>
      <c r="H80" s="68"/>
      <c r="I80" s="68"/>
      <c r="J80" s="68"/>
      <c r="K80" s="68"/>
      <c r="L80" s="68"/>
      <c r="M80" s="68"/>
      <c r="N80" s="68"/>
      <c r="O80" s="68"/>
      <c r="P80" s="68"/>
      <c r="Q80" s="68"/>
      <c r="R80" s="68"/>
      <c r="S80" s="68"/>
      <c r="T80" s="68"/>
      <c r="U80" s="68"/>
      <c r="V80" s="68"/>
      <c r="W80" s="68"/>
      <c r="Y80" s="3">
        <v>2027</v>
      </c>
      <c r="Z80" s="4">
        <v>4308.6814012869481</v>
      </c>
      <c r="AA80" s="4">
        <v>0</v>
      </c>
      <c r="AB80" s="4">
        <v>13.381942753153858</v>
      </c>
      <c r="AC80" s="4">
        <v>0</v>
      </c>
      <c r="AD80" s="4">
        <v>488748.31153739314</v>
      </c>
      <c r="AE80" s="4">
        <v>29316.544151679529</v>
      </c>
      <c r="AF80" s="4">
        <v>147881.37393780594</v>
      </c>
      <c r="AG80" s="4">
        <v>0</v>
      </c>
      <c r="AH80" s="4">
        <v>18642.857142857145</v>
      </c>
      <c r="AI80" s="4">
        <v>71789.590435119957</v>
      </c>
      <c r="AJ80" s="4">
        <v>447.46388011784109</v>
      </c>
      <c r="AK80" s="7">
        <v>761148.20442901377</v>
      </c>
      <c r="AL80" s="13"/>
      <c r="AM80" s="3">
        <v>2027</v>
      </c>
      <c r="AN80" s="40">
        <v>7.7987133363293763E-3</v>
      </c>
      <c r="AO80" s="40">
        <v>0</v>
      </c>
      <c r="AP80" s="40">
        <v>1.9136178137010017E-5</v>
      </c>
      <c r="AQ80" s="40">
        <v>0</v>
      </c>
      <c r="AR80" s="40">
        <v>1.0205064744900769</v>
      </c>
      <c r="AS80" s="40">
        <v>5.2007549325079484E-2</v>
      </c>
      <c r="AT80" s="40">
        <v>9.981992740801901E-2</v>
      </c>
      <c r="AU80" s="40">
        <v>0</v>
      </c>
      <c r="AV80" s="40">
        <v>2.7964285714285716E-2</v>
      </c>
      <c r="AW80" s="40">
        <v>3.5894795217559977E-2</v>
      </c>
      <c r="AX80" s="40">
        <v>1.7898555204713643E-6</v>
      </c>
      <c r="AY80" s="38">
        <v>1.2440126715250077</v>
      </c>
    </row>
    <row r="81" spans="2:52" x14ac:dyDescent="0.25">
      <c r="B81" s="68"/>
      <c r="C81" s="68"/>
      <c r="D81" s="68"/>
      <c r="E81" s="68"/>
      <c r="F81" s="68"/>
      <c r="G81" s="68"/>
      <c r="H81" s="68"/>
      <c r="I81" s="68"/>
      <c r="J81" s="68"/>
      <c r="K81" s="68"/>
      <c r="L81" s="68"/>
      <c r="M81" s="68"/>
      <c r="N81" s="68"/>
      <c r="O81" s="68"/>
      <c r="P81" s="68"/>
      <c r="Q81" s="68"/>
      <c r="R81" s="68"/>
      <c r="S81" s="68"/>
      <c r="T81" s="68"/>
      <c r="U81" s="68"/>
      <c r="V81" s="68"/>
      <c r="W81" s="68"/>
      <c r="Y81" s="1">
        <v>2028</v>
      </c>
      <c r="Z81" s="4">
        <v>2464.824745338572</v>
      </c>
      <c r="AA81" s="4">
        <v>0</v>
      </c>
      <c r="AB81" s="4">
        <v>13.197258474941066</v>
      </c>
      <c r="AC81" s="4">
        <v>0</v>
      </c>
      <c r="AD81" s="4">
        <v>470094.05603089201</v>
      </c>
      <c r="AE81" s="4">
        <v>24149.934322809346</v>
      </c>
      <c r="AF81" s="4">
        <v>173100.63644868654</v>
      </c>
      <c r="AG81" s="4">
        <v>0</v>
      </c>
      <c r="AH81" s="4">
        <v>12428.571428571435</v>
      </c>
      <c r="AI81" s="4">
        <v>85013.204646701997</v>
      </c>
      <c r="AJ81" s="4">
        <v>643.17646179680264</v>
      </c>
      <c r="AK81" s="7">
        <v>767907.60134327179</v>
      </c>
      <c r="AM81" s="1">
        <v>2028</v>
      </c>
      <c r="AN81" s="40">
        <v>4.4613327890628161E-3</v>
      </c>
      <c r="AO81" s="40">
        <v>0</v>
      </c>
      <c r="AP81" s="40">
        <v>1.8872079619165724E-5</v>
      </c>
      <c r="AQ81" s="40">
        <v>0</v>
      </c>
      <c r="AR81" s="40">
        <v>0.98155638899250253</v>
      </c>
      <c r="AS81" s="40">
        <v>4.2841983488663776E-2</v>
      </c>
      <c r="AT81" s="40">
        <v>0.11684292960286341</v>
      </c>
      <c r="AU81" s="40">
        <v>0</v>
      </c>
      <c r="AV81" s="40">
        <v>1.8642857142857152E-2</v>
      </c>
      <c r="AW81" s="40">
        <v>4.2506602323350996E-2</v>
      </c>
      <c r="AX81" s="40">
        <v>2.5727058471872105E-6</v>
      </c>
      <c r="AY81" s="38">
        <v>1.2068735391247671</v>
      </c>
    </row>
    <row r="82" spans="2:52" x14ac:dyDescent="0.25">
      <c r="B82" s="68"/>
      <c r="C82" s="68"/>
      <c r="D82" s="68"/>
      <c r="E82" s="68"/>
      <c r="F82" s="68"/>
      <c r="G82" s="68"/>
      <c r="H82" s="68"/>
      <c r="I82" s="68"/>
      <c r="J82" s="68"/>
      <c r="K82" s="68"/>
      <c r="L82" s="68"/>
      <c r="M82" s="68"/>
      <c r="N82" s="68"/>
      <c r="O82" s="68"/>
      <c r="P82" s="68"/>
      <c r="Q82" s="68"/>
      <c r="R82" s="68"/>
      <c r="S82" s="68"/>
      <c r="T82" s="68"/>
      <c r="U82" s="68"/>
      <c r="V82" s="68"/>
      <c r="W82" s="68"/>
      <c r="Y82" s="3">
        <v>2029</v>
      </c>
      <c r="Z82" s="4">
        <v>1329.7351999738153</v>
      </c>
      <c r="AA82" s="4">
        <v>0</v>
      </c>
      <c r="AB82" s="4">
        <v>12.830883306066267</v>
      </c>
      <c r="AC82" s="4">
        <v>0</v>
      </c>
      <c r="AD82" s="4">
        <v>448574.26113919518</v>
      </c>
      <c r="AE82" s="4">
        <v>18719.21590292154</v>
      </c>
      <c r="AF82" s="4">
        <v>200005.85457298392</v>
      </c>
      <c r="AG82" s="4">
        <v>0</v>
      </c>
      <c r="AH82" s="4">
        <v>6214.2857142857101</v>
      </c>
      <c r="AI82" s="4">
        <v>99068.131298913475</v>
      </c>
      <c r="AJ82" s="4">
        <v>890.72718177493778</v>
      </c>
      <c r="AK82" s="7">
        <v>774815.04189335462</v>
      </c>
      <c r="AM82" s="3">
        <v>2029</v>
      </c>
      <c r="AN82" s="40">
        <v>2.4068207119526059E-3</v>
      </c>
      <c r="AO82" s="40">
        <v>0</v>
      </c>
      <c r="AP82" s="40">
        <v>1.8348163127674761E-5</v>
      </c>
      <c r="AQ82" s="40">
        <v>0</v>
      </c>
      <c r="AR82" s="40">
        <v>0.93662305725863959</v>
      </c>
      <c r="AS82" s="40">
        <v>3.3207889011782808E-2</v>
      </c>
      <c r="AT82" s="40">
        <v>0.13500395183676417</v>
      </c>
      <c r="AU82" s="40">
        <v>0</v>
      </c>
      <c r="AV82" s="40">
        <v>9.3214285714285656E-3</v>
      </c>
      <c r="AW82" s="40">
        <v>4.9534065649456741E-2</v>
      </c>
      <c r="AX82" s="40">
        <v>3.5629087270997511E-6</v>
      </c>
      <c r="AY82" s="38">
        <v>1.1661191241118793</v>
      </c>
    </row>
    <row r="83" spans="2:52" x14ac:dyDescent="0.25">
      <c r="B83" s="68"/>
      <c r="C83" s="68"/>
      <c r="D83" s="68"/>
      <c r="E83" s="68"/>
      <c r="F83" s="68"/>
      <c r="G83" s="68"/>
      <c r="H83" s="68"/>
      <c r="I83" s="68"/>
      <c r="J83" s="68"/>
      <c r="K83" s="68"/>
      <c r="L83" s="68"/>
      <c r="M83" s="68"/>
      <c r="N83" s="68"/>
      <c r="O83" s="68"/>
      <c r="P83" s="68"/>
      <c r="Q83" s="68"/>
      <c r="R83" s="68"/>
      <c r="S83" s="68"/>
      <c r="T83" s="68"/>
      <c r="U83" s="68"/>
      <c r="V83" s="68"/>
      <c r="W83" s="68"/>
      <c r="Y83" s="6">
        <v>2030</v>
      </c>
      <c r="Z83" s="5">
        <v>669.75669489350003</v>
      </c>
      <c r="AA83" s="5">
        <v>0</v>
      </c>
      <c r="AB83" s="5">
        <v>12.155574445037082</v>
      </c>
      <c r="AC83" s="5">
        <v>0</v>
      </c>
      <c r="AD83" s="5">
        <v>424469.10916234861</v>
      </c>
      <c r="AE83" s="5">
        <v>12999.272086226911</v>
      </c>
      <c r="AF83" s="5">
        <v>228640.90847165883</v>
      </c>
      <c r="AG83" s="5">
        <v>0</v>
      </c>
      <c r="AH83" s="5">
        <v>0</v>
      </c>
      <c r="AI83" s="5">
        <v>113983.96329884461</v>
      </c>
      <c r="AJ83" s="5">
        <v>1000.6778185506394</v>
      </c>
      <c r="AK83" s="8">
        <v>781775.84310696821</v>
      </c>
      <c r="AL83" s="13"/>
      <c r="AM83" s="6">
        <v>2030</v>
      </c>
      <c r="AN83" s="41">
        <v>1.2122596177572349E-3</v>
      </c>
      <c r="AO83" s="41">
        <v>0</v>
      </c>
      <c r="AP83" s="41">
        <v>1.7382471456403028E-5</v>
      </c>
      <c r="AQ83" s="41">
        <v>0</v>
      </c>
      <c r="AR83" s="41">
        <v>0.88629149993098388</v>
      </c>
      <c r="AS83" s="41">
        <v>2.3060708680966543E-2</v>
      </c>
      <c r="AT83" s="41">
        <v>0.15433261321836972</v>
      </c>
      <c r="AU83" s="41">
        <v>0</v>
      </c>
      <c r="AV83" s="41">
        <v>0</v>
      </c>
      <c r="AW83" s="41">
        <v>5.6991981649422305E-2</v>
      </c>
      <c r="AX83" s="41">
        <v>4.0027112742025576E-6</v>
      </c>
      <c r="AY83" s="39">
        <v>1.1219104482802302</v>
      </c>
    </row>
    <row r="84" spans="2:52" x14ac:dyDescent="0.25">
      <c r="B84" s="68"/>
      <c r="C84" s="68"/>
      <c r="D84" s="68"/>
      <c r="E84" s="68"/>
      <c r="F84" s="68"/>
      <c r="G84" s="68"/>
      <c r="H84" s="68"/>
      <c r="I84" s="68"/>
      <c r="J84" s="68"/>
      <c r="K84" s="68"/>
      <c r="L84" s="68"/>
      <c r="M84" s="68"/>
      <c r="N84" s="68"/>
      <c r="O84" s="68"/>
      <c r="P84" s="68"/>
      <c r="Q84" s="68"/>
      <c r="R84" s="68"/>
      <c r="S84" s="68"/>
      <c r="T84" s="68"/>
      <c r="U84" s="68"/>
      <c r="V84" s="68"/>
      <c r="W84" s="68"/>
    </row>
    <row r="85" spans="2:52" x14ac:dyDescent="0.25">
      <c r="B85" s="68"/>
      <c r="C85" s="68"/>
      <c r="D85" s="68"/>
      <c r="E85" s="68"/>
      <c r="F85" s="68"/>
      <c r="G85" s="68"/>
      <c r="H85" s="68"/>
      <c r="I85" s="68"/>
      <c r="J85" s="68"/>
      <c r="K85" s="68"/>
      <c r="L85" s="68"/>
      <c r="M85" s="68"/>
      <c r="N85" s="68"/>
      <c r="O85" s="68"/>
      <c r="P85" s="68"/>
      <c r="Q85" s="68"/>
      <c r="R85" s="68"/>
      <c r="S85" s="68"/>
      <c r="T85" s="68"/>
      <c r="U85" s="68"/>
      <c r="V85" s="68"/>
      <c r="W85" s="68"/>
    </row>
    <row r="86" spans="2:52" x14ac:dyDescent="0.25">
      <c r="B86" s="68"/>
      <c r="C86" s="68"/>
      <c r="D86" s="68"/>
      <c r="E86" s="68"/>
      <c r="F86" s="68"/>
      <c r="G86" s="68"/>
      <c r="H86" s="68"/>
      <c r="I86" s="68"/>
      <c r="J86" s="68"/>
      <c r="K86" s="68"/>
      <c r="L86" s="68"/>
      <c r="M86" s="68"/>
      <c r="N86" s="68"/>
      <c r="O86" s="68"/>
      <c r="P86" s="68"/>
      <c r="Q86" s="68"/>
      <c r="R86" s="68"/>
      <c r="S86" s="68"/>
      <c r="T86" s="68"/>
      <c r="U86" s="68"/>
      <c r="V86" s="68"/>
      <c r="W86" s="68"/>
      <c r="AL86" s="13"/>
    </row>
    <row r="87" spans="2:52" x14ac:dyDescent="0.25">
      <c r="B87" s="68"/>
      <c r="C87" s="68"/>
      <c r="D87" s="68"/>
      <c r="E87" s="68"/>
      <c r="F87" s="68"/>
      <c r="G87" s="68"/>
      <c r="H87" s="68"/>
      <c r="I87" s="68"/>
      <c r="J87" s="68"/>
      <c r="K87" s="68"/>
      <c r="L87" s="68"/>
      <c r="M87" s="68"/>
      <c r="N87" s="68"/>
      <c r="O87" s="68"/>
      <c r="P87" s="68"/>
      <c r="Q87" s="68"/>
      <c r="R87" s="68"/>
      <c r="S87" s="68"/>
      <c r="T87" s="68"/>
      <c r="U87" s="68"/>
      <c r="V87" s="68"/>
      <c r="W87" s="68"/>
      <c r="AZ87" s="13"/>
    </row>
    <row r="88" spans="2:52" x14ac:dyDescent="0.25">
      <c r="B88" s="68"/>
      <c r="C88" s="68"/>
      <c r="D88" s="68"/>
      <c r="E88" s="68"/>
      <c r="F88" s="68"/>
      <c r="G88" s="68"/>
      <c r="H88" s="68"/>
      <c r="I88" s="68"/>
      <c r="J88" s="68"/>
      <c r="K88" s="68"/>
      <c r="L88" s="68"/>
      <c r="M88" s="68"/>
      <c r="N88" s="68"/>
      <c r="O88" s="68"/>
      <c r="P88" s="68"/>
      <c r="Q88" s="68"/>
      <c r="R88" s="68"/>
      <c r="S88" s="68"/>
      <c r="T88" s="68"/>
      <c r="U88" s="68"/>
      <c r="V88" s="68"/>
      <c r="W88" s="68"/>
    </row>
    <row r="89" spans="2:52" x14ac:dyDescent="0.25">
      <c r="B89" s="68"/>
      <c r="C89" s="68"/>
      <c r="D89" s="68"/>
      <c r="E89" s="68"/>
      <c r="F89" s="68"/>
      <c r="G89" s="68"/>
      <c r="H89" s="68"/>
      <c r="I89" s="68"/>
      <c r="J89" s="68"/>
      <c r="K89" s="68"/>
      <c r="L89" s="68"/>
      <c r="M89" s="68"/>
      <c r="N89" s="68"/>
      <c r="O89" s="68"/>
      <c r="P89" s="68"/>
      <c r="Q89" s="68"/>
      <c r="R89" s="68"/>
      <c r="S89" s="68"/>
      <c r="T89" s="68"/>
      <c r="U89" s="68"/>
      <c r="V89" s="68"/>
      <c r="W89" s="68"/>
    </row>
    <row r="90" spans="2:52" x14ac:dyDescent="0.25">
      <c r="B90" s="68"/>
      <c r="C90" s="68"/>
      <c r="D90" s="68"/>
      <c r="E90" s="68"/>
      <c r="F90" s="68"/>
      <c r="G90" s="68"/>
      <c r="H90" s="68"/>
      <c r="I90" s="68"/>
      <c r="J90" s="68"/>
      <c r="K90" s="68"/>
      <c r="L90" s="68"/>
      <c r="M90" s="68"/>
      <c r="N90" s="68"/>
      <c r="O90" s="68"/>
      <c r="P90" s="68"/>
      <c r="Q90" s="68"/>
      <c r="R90" s="68"/>
      <c r="S90" s="68"/>
      <c r="T90" s="68"/>
      <c r="U90" s="68"/>
      <c r="V90" s="68"/>
      <c r="W90" s="68"/>
    </row>
    <row r="91" spans="2:52" x14ac:dyDescent="0.25">
      <c r="B91" s="68"/>
      <c r="C91" s="68"/>
      <c r="D91" s="68"/>
      <c r="E91" s="68"/>
      <c r="F91" s="68"/>
      <c r="G91" s="68"/>
      <c r="H91" s="68"/>
      <c r="I91" s="68"/>
      <c r="J91" s="68"/>
      <c r="K91" s="68"/>
      <c r="L91" s="68"/>
      <c r="M91" s="68"/>
      <c r="N91" s="68"/>
      <c r="O91" s="68"/>
      <c r="P91" s="68"/>
      <c r="Q91" s="68"/>
      <c r="R91" s="68"/>
      <c r="S91" s="68"/>
      <c r="T91" s="68"/>
      <c r="U91" s="68"/>
      <c r="V91" s="68"/>
      <c r="W91" s="68"/>
    </row>
    <row r="92" spans="2:52" x14ac:dyDescent="0.25">
      <c r="B92" s="68" t="s">
        <v>100</v>
      </c>
      <c r="C92" s="68"/>
      <c r="D92" s="68"/>
      <c r="E92" s="68"/>
      <c r="F92" s="68"/>
      <c r="G92" s="68"/>
      <c r="H92" s="68"/>
      <c r="I92" s="68"/>
      <c r="J92" s="68"/>
      <c r="K92" s="68"/>
      <c r="L92" s="68"/>
      <c r="M92" s="68"/>
      <c r="N92" s="68"/>
      <c r="O92" s="68"/>
      <c r="P92" s="68"/>
      <c r="Q92" s="68"/>
      <c r="R92" s="68"/>
      <c r="S92" s="68"/>
      <c r="T92" s="68"/>
      <c r="U92" s="68"/>
      <c r="V92" s="68"/>
      <c r="W92" s="68"/>
      <c r="Y92" s="58" t="s">
        <v>306</v>
      </c>
      <c r="AM92" s="58" t="s">
        <v>305</v>
      </c>
    </row>
    <row r="93" spans="2:52" ht="15.75" x14ac:dyDescent="0.25">
      <c r="B93" s="68"/>
      <c r="C93" s="68"/>
      <c r="D93" s="68"/>
      <c r="E93" s="68"/>
      <c r="F93" s="68"/>
      <c r="G93" s="68"/>
      <c r="H93" s="68"/>
      <c r="I93" s="68"/>
      <c r="J93" s="68"/>
      <c r="K93" s="68"/>
      <c r="L93" s="68"/>
      <c r="M93" s="68"/>
      <c r="N93" s="68"/>
      <c r="O93" s="68"/>
      <c r="P93" s="68"/>
      <c r="Q93" s="68"/>
      <c r="R93" s="68"/>
      <c r="S93" s="68"/>
      <c r="T93" s="68"/>
      <c r="U93" s="68"/>
      <c r="V93" s="68"/>
      <c r="W93" s="68"/>
      <c r="Y93" s="69"/>
      <c r="Z93" s="66" t="s">
        <v>2</v>
      </c>
      <c r="AA93" s="66" t="s">
        <v>3</v>
      </c>
      <c r="AB93" s="66" t="s">
        <v>4</v>
      </c>
      <c r="AC93" s="66" t="s">
        <v>5</v>
      </c>
      <c r="AD93" s="66" t="s">
        <v>6</v>
      </c>
      <c r="AE93" s="66" t="s">
        <v>7</v>
      </c>
      <c r="AF93" s="66" t="s">
        <v>8</v>
      </c>
      <c r="AG93" s="66" t="s">
        <v>9</v>
      </c>
      <c r="AH93" s="66" t="s">
        <v>18</v>
      </c>
      <c r="AI93" s="66" t="s">
        <v>19</v>
      </c>
      <c r="AJ93" s="66" t="s">
        <v>20</v>
      </c>
      <c r="AK93" s="66" t="s">
        <v>0</v>
      </c>
      <c r="AM93" s="65"/>
      <c r="AN93" s="66" t="s">
        <v>2</v>
      </c>
      <c r="AO93" s="66" t="s">
        <v>3</v>
      </c>
      <c r="AP93" s="66" t="s">
        <v>4</v>
      </c>
      <c r="AQ93" s="66" t="s">
        <v>5</v>
      </c>
      <c r="AR93" s="66" t="s">
        <v>6</v>
      </c>
      <c r="AS93" s="66" t="s">
        <v>7</v>
      </c>
      <c r="AT93" s="66" t="s">
        <v>8</v>
      </c>
      <c r="AU93" s="66" t="s">
        <v>9</v>
      </c>
      <c r="AV93" s="66" t="s">
        <v>18</v>
      </c>
      <c r="AW93" s="66" t="s">
        <v>19</v>
      </c>
      <c r="AX93" s="66" t="s">
        <v>20</v>
      </c>
      <c r="AY93" s="67" t="s">
        <v>0</v>
      </c>
    </row>
    <row r="94" spans="2:52" x14ac:dyDescent="0.25">
      <c r="B94" s="68"/>
      <c r="C94" s="68"/>
      <c r="D94" s="68"/>
      <c r="E94" s="68"/>
      <c r="F94" s="68"/>
      <c r="G94" s="68"/>
      <c r="H94" s="68"/>
      <c r="I94" s="68"/>
      <c r="J94" s="68"/>
      <c r="K94" s="68"/>
      <c r="L94" s="68"/>
      <c r="M94" s="68"/>
      <c r="N94" s="68"/>
      <c r="O94" s="68"/>
      <c r="P94" s="68"/>
      <c r="Q94" s="68"/>
      <c r="R94" s="68"/>
      <c r="S94" s="68"/>
      <c r="T94" s="68"/>
      <c r="U94" s="68"/>
      <c r="V94" s="68"/>
      <c r="W94" s="68"/>
      <c r="Y94" s="3">
        <v>2019</v>
      </c>
      <c r="Z94" s="4">
        <v>37101.273507997073</v>
      </c>
      <c r="AA94" s="4">
        <v>2221.8063360249389</v>
      </c>
      <c r="AB94" s="4">
        <v>279219.27593151497</v>
      </c>
      <c r="AC94" s="4">
        <v>0</v>
      </c>
      <c r="AD94" s="4">
        <v>8903.1441732259027</v>
      </c>
      <c r="AE94" s="4">
        <v>1974.9011315285156</v>
      </c>
      <c r="AF94" s="4">
        <v>368.71184243879958</v>
      </c>
      <c r="AG94" s="4">
        <v>0</v>
      </c>
      <c r="AH94" s="4">
        <v>0</v>
      </c>
      <c r="AI94" s="4">
        <v>1123.9113435495931</v>
      </c>
      <c r="AJ94" s="4">
        <v>3406.230545425512</v>
      </c>
      <c r="AK94" s="7">
        <v>334319.25481170526</v>
      </c>
      <c r="AM94" s="3">
        <v>2019</v>
      </c>
      <c r="AN94" s="40">
        <v>6.7153305049474699E-2</v>
      </c>
      <c r="AO94" s="40">
        <v>1.710790878739203E-4</v>
      </c>
      <c r="AP94" s="40">
        <v>0.39928356458206643</v>
      </c>
      <c r="AQ94" s="40">
        <v>0</v>
      </c>
      <c r="AR94" s="40">
        <v>1.8589765033695686E-2</v>
      </c>
      <c r="AS94" s="40">
        <v>3.5034746073315864E-3</v>
      </c>
      <c r="AT94" s="40">
        <v>2.4888049364618972E-4</v>
      </c>
      <c r="AU94" s="40">
        <v>0</v>
      </c>
      <c r="AV94" s="40">
        <v>0</v>
      </c>
      <c r="AW94" s="40">
        <v>5.6195567177479654E-4</v>
      </c>
      <c r="AX94" s="40">
        <v>1.3624922181702048E-5</v>
      </c>
      <c r="AY94" s="38">
        <v>0.489525649448045</v>
      </c>
    </row>
    <row r="95" spans="2:52" x14ac:dyDescent="0.25">
      <c r="B95" s="68"/>
      <c r="C95" s="68"/>
      <c r="D95" s="68"/>
      <c r="E95" s="68"/>
      <c r="F95" s="68"/>
      <c r="G95" s="68"/>
      <c r="H95" s="68"/>
      <c r="I95" s="68"/>
      <c r="J95" s="68"/>
      <c r="K95" s="68"/>
      <c r="L95" s="68"/>
      <c r="M95" s="68"/>
      <c r="N95" s="68"/>
      <c r="O95" s="68"/>
      <c r="P95" s="68"/>
      <c r="Q95" s="68"/>
      <c r="R95" s="68"/>
      <c r="S95" s="68"/>
      <c r="T95" s="68"/>
      <c r="U95" s="68"/>
      <c r="V95" s="68"/>
      <c r="W95" s="68"/>
      <c r="Y95" s="1">
        <v>2020</v>
      </c>
      <c r="Z95" s="4">
        <v>33118.975645179315</v>
      </c>
      <c r="AA95" s="4">
        <v>2131.80315330958</v>
      </c>
      <c r="AB95" s="4">
        <v>274689.86853359779</v>
      </c>
      <c r="AC95" s="4">
        <v>0</v>
      </c>
      <c r="AD95" s="4">
        <v>9338.7924853800396</v>
      </c>
      <c r="AE95" s="4">
        <v>2071.3318126040699</v>
      </c>
      <c r="AF95" s="4">
        <v>638.73516728247205</v>
      </c>
      <c r="AG95" s="4">
        <v>0</v>
      </c>
      <c r="AH95" s="4">
        <v>0</v>
      </c>
      <c r="AI95" s="4">
        <v>1911.2714117315029</v>
      </c>
      <c r="AJ95" s="4">
        <v>12659.472209643351</v>
      </c>
      <c r="AK95" s="7">
        <v>336560.2504187281</v>
      </c>
      <c r="AM95" s="1">
        <v>2020</v>
      </c>
      <c r="AN95" s="40">
        <v>5.9945345917774555E-2</v>
      </c>
      <c r="AO95" s="40">
        <v>1.6414884280483764E-4</v>
      </c>
      <c r="AP95" s="40">
        <v>0.39280651200304484</v>
      </c>
      <c r="AQ95" s="40">
        <v>0</v>
      </c>
      <c r="AR95" s="40">
        <v>1.9499398709473523E-2</v>
      </c>
      <c r="AS95" s="40">
        <v>3.6745426355596199E-3</v>
      </c>
      <c r="AT95" s="40">
        <v>4.3114623791566865E-4</v>
      </c>
      <c r="AU95" s="40">
        <v>0</v>
      </c>
      <c r="AV95" s="40">
        <v>0</v>
      </c>
      <c r="AW95" s="40">
        <v>9.5563570586575152E-4</v>
      </c>
      <c r="AX95" s="40">
        <v>5.0637888838573405E-5</v>
      </c>
      <c r="AY95" s="38">
        <v>0.47752736794127737</v>
      </c>
    </row>
    <row r="96" spans="2:52" x14ac:dyDescent="0.25">
      <c r="B96" s="68"/>
      <c r="C96" s="68"/>
      <c r="D96" s="68"/>
      <c r="E96" s="68"/>
      <c r="F96" s="68"/>
      <c r="G96" s="68"/>
      <c r="H96" s="68"/>
      <c r="I96" s="68"/>
      <c r="J96" s="68"/>
      <c r="K96" s="68"/>
      <c r="L96" s="68"/>
      <c r="M96" s="68"/>
      <c r="N96" s="68"/>
      <c r="O96" s="68"/>
      <c r="P96" s="68"/>
      <c r="Q96" s="68"/>
      <c r="R96" s="68"/>
      <c r="S96" s="68"/>
      <c r="T96" s="68"/>
      <c r="U96" s="68"/>
      <c r="V96" s="68"/>
      <c r="W96" s="68"/>
      <c r="Y96" s="3">
        <v>2021</v>
      </c>
      <c r="Z96" s="4">
        <v>29573.749669610028</v>
      </c>
      <c r="AA96" s="4">
        <v>2043.9554733589337</v>
      </c>
      <c r="AB96" s="4">
        <v>267410.27674819285</v>
      </c>
      <c r="AC96" s="4">
        <v>0</v>
      </c>
      <c r="AD96" s="4">
        <v>9299.2237959944177</v>
      </c>
      <c r="AE96" s="4">
        <v>2051.7992524444562</v>
      </c>
      <c r="AF96" s="4">
        <v>1047.806126506734</v>
      </c>
      <c r="AG96" s="4">
        <v>0</v>
      </c>
      <c r="AH96" s="4">
        <v>0</v>
      </c>
      <c r="AI96" s="4">
        <v>2823.0387661016357</v>
      </c>
      <c r="AJ96" s="4">
        <v>22812.102445957615</v>
      </c>
      <c r="AK96" s="7">
        <v>337061.95227816666</v>
      </c>
      <c r="AM96" s="3">
        <v>2021</v>
      </c>
      <c r="AN96" s="40">
        <v>5.3528486901994153E-2</v>
      </c>
      <c r="AO96" s="40">
        <v>1.5738457144863789E-4</v>
      </c>
      <c r="AP96" s="40">
        <v>0.3823966957499158</v>
      </c>
      <c r="AQ96" s="40">
        <v>0</v>
      </c>
      <c r="AR96" s="40">
        <v>1.9416779286036343E-2</v>
      </c>
      <c r="AS96" s="40">
        <v>3.6398918738364651E-3</v>
      </c>
      <c r="AT96" s="40">
        <v>7.0726913539204551E-4</v>
      </c>
      <c r="AU96" s="40">
        <v>0</v>
      </c>
      <c r="AV96" s="40">
        <v>0</v>
      </c>
      <c r="AW96" s="40">
        <v>1.4115193830508178E-3</v>
      </c>
      <c r="AX96" s="40">
        <v>9.1248409783830462E-5</v>
      </c>
      <c r="AY96" s="38">
        <v>0.46134927531145808</v>
      </c>
    </row>
    <row r="97" spans="2:52" x14ac:dyDescent="0.25">
      <c r="B97" s="68"/>
      <c r="C97" s="68"/>
      <c r="D97" s="68"/>
      <c r="E97" s="68"/>
      <c r="F97" s="68"/>
      <c r="G97" s="68"/>
      <c r="H97" s="68"/>
      <c r="I97" s="68"/>
      <c r="J97" s="68"/>
      <c r="K97" s="68"/>
      <c r="L97" s="68"/>
      <c r="M97" s="68"/>
      <c r="N97" s="68"/>
      <c r="O97" s="68"/>
      <c r="P97" s="68"/>
      <c r="Q97" s="68"/>
      <c r="R97" s="68"/>
      <c r="S97" s="68"/>
      <c r="T97" s="68"/>
      <c r="U97" s="68"/>
      <c r="V97" s="68"/>
      <c r="W97" s="68"/>
      <c r="Y97" s="1">
        <v>2022</v>
      </c>
      <c r="Z97" s="4">
        <v>26396.331049495675</v>
      </c>
      <c r="AA97" s="4">
        <v>1955.7867392135872</v>
      </c>
      <c r="AB97" s="4">
        <v>259050.20869929995</v>
      </c>
      <c r="AC97" s="4">
        <v>0</v>
      </c>
      <c r="AD97" s="4">
        <v>9182.960467298497</v>
      </c>
      <c r="AE97" s="4">
        <v>2012.8016980970328</v>
      </c>
      <c r="AF97" s="4">
        <v>1503.858352521944</v>
      </c>
      <c r="AG97" s="4">
        <v>0</v>
      </c>
      <c r="AH97" s="4">
        <v>0</v>
      </c>
      <c r="AI97" s="4">
        <v>3910.1193692761917</v>
      </c>
      <c r="AJ97" s="4">
        <v>33330.468826383505</v>
      </c>
      <c r="AK97" s="7">
        <v>337342.53520158643</v>
      </c>
      <c r="AM97" s="1">
        <v>2022</v>
      </c>
      <c r="AN97" s="40">
        <v>4.7777359199587172E-2</v>
      </c>
      <c r="AO97" s="40">
        <v>1.5059557891944621E-4</v>
      </c>
      <c r="AP97" s="40">
        <v>0.37044179843999891</v>
      </c>
      <c r="AQ97" s="40">
        <v>0</v>
      </c>
      <c r="AR97" s="40">
        <v>1.9174021455719264E-2</v>
      </c>
      <c r="AS97" s="40">
        <v>3.5707102124241364E-3</v>
      </c>
      <c r="AT97" s="40">
        <v>1.0151043879523122E-3</v>
      </c>
      <c r="AU97" s="40">
        <v>0</v>
      </c>
      <c r="AV97" s="40">
        <v>0</v>
      </c>
      <c r="AW97" s="40">
        <v>1.9550596846380957E-3</v>
      </c>
      <c r="AX97" s="40">
        <v>1.3332187530553402E-4</v>
      </c>
      <c r="AY97" s="38">
        <v>0.4442179708345449</v>
      </c>
    </row>
    <row r="98" spans="2:52" x14ac:dyDescent="0.25">
      <c r="B98" s="68"/>
      <c r="C98" s="68"/>
      <c r="D98" s="68"/>
      <c r="E98" s="68"/>
      <c r="F98" s="68"/>
      <c r="G98" s="68"/>
      <c r="H98" s="68"/>
      <c r="I98" s="68"/>
      <c r="J98" s="68"/>
      <c r="K98" s="68"/>
      <c r="L98" s="68"/>
      <c r="M98" s="68"/>
      <c r="N98" s="68"/>
      <c r="O98" s="68"/>
      <c r="P98" s="68"/>
      <c r="Q98" s="68"/>
      <c r="R98" s="68"/>
      <c r="S98" s="68"/>
      <c r="T98" s="68"/>
      <c r="U98" s="68"/>
      <c r="V98" s="68"/>
      <c r="W98" s="68"/>
      <c r="Y98" s="3">
        <v>2023</v>
      </c>
      <c r="Z98" s="4">
        <v>23485.002732911766</v>
      </c>
      <c r="AA98" s="4">
        <v>1864.3009541511251</v>
      </c>
      <c r="AB98" s="4">
        <v>249478.10625281179</v>
      </c>
      <c r="AC98" s="4">
        <v>0</v>
      </c>
      <c r="AD98" s="4">
        <v>8989.1213122943172</v>
      </c>
      <c r="AE98" s="4">
        <v>1954.1901764610989</v>
      </c>
      <c r="AF98" s="4">
        <v>2006.9083825231273</v>
      </c>
      <c r="AG98" s="4">
        <v>0</v>
      </c>
      <c r="AH98" s="4">
        <v>0</v>
      </c>
      <c r="AI98" s="4">
        <v>5174.6840479478396</v>
      </c>
      <c r="AJ98" s="4">
        <v>44219.800590432205</v>
      </c>
      <c r="AK98" s="7">
        <v>337172.11444953323</v>
      </c>
      <c r="AM98" s="3">
        <v>2023</v>
      </c>
      <c r="AN98" s="40">
        <v>4.2507854946570292E-2</v>
      </c>
      <c r="AO98" s="40">
        <v>1.4355117346963661E-4</v>
      </c>
      <c r="AP98" s="40">
        <v>0.35675369194152085</v>
      </c>
      <c r="AQ98" s="40">
        <v>0</v>
      </c>
      <c r="AR98" s="40">
        <v>1.8769285300070535E-2</v>
      </c>
      <c r="AS98" s="40">
        <v>3.4667333730419893E-3</v>
      </c>
      <c r="AT98" s="40">
        <v>1.3546631582031111E-3</v>
      </c>
      <c r="AU98" s="40">
        <v>0</v>
      </c>
      <c r="AV98" s="40">
        <v>0</v>
      </c>
      <c r="AW98" s="40">
        <v>2.5873420239739199E-3</v>
      </c>
      <c r="AX98" s="40">
        <v>1.7687920236172881E-4</v>
      </c>
      <c r="AY98" s="38">
        <v>0.42576000111921203</v>
      </c>
    </row>
    <row r="99" spans="2:52" x14ac:dyDescent="0.25">
      <c r="B99" s="68"/>
      <c r="C99" s="68"/>
      <c r="D99" s="68"/>
      <c r="E99" s="68"/>
      <c r="F99" s="68"/>
      <c r="G99" s="68"/>
      <c r="H99" s="68"/>
      <c r="I99" s="68"/>
      <c r="J99" s="68"/>
      <c r="K99" s="68"/>
      <c r="L99" s="68"/>
      <c r="M99" s="68"/>
      <c r="N99" s="68"/>
      <c r="O99" s="68"/>
      <c r="P99" s="68"/>
      <c r="Q99" s="68"/>
      <c r="R99" s="68"/>
      <c r="S99" s="68"/>
      <c r="T99" s="68"/>
      <c r="U99" s="68"/>
      <c r="V99" s="68"/>
      <c r="W99" s="68"/>
      <c r="Y99" s="3">
        <v>2024</v>
      </c>
      <c r="Z99" s="4">
        <v>20748.895841910031</v>
      </c>
      <c r="AA99" s="4">
        <v>1767.4418422174629</v>
      </c>
      <c r="AB99" s="4">
        <v>238693.68378782511</v>
      </c>
      <c r="AC99" s="4">
        <v>0</v>
      </c>
      <c r="AD99" s="4">
        <v>8716.4808651406565</v>
      </c>
      <c r="AE99" s="4">
        <v>1875.7102386129093</v>
      </c>
      <c r="AF99" s="4">
        <v>2556.9291726612028</v>
      </c>
      <c r="AG99" s="4">
        <v>0</v>
      </c>
      <c r="AH99" s="4">
        <v>0</v>
      </c>
      <c r="AI99" s="4">
        <v>6618.5954457780717</v>
      </c>
      <c r="AJ99" s="4">
        <v>55484.631881242982</v>
      </c>
      <c r="AK99" s="7">
        <v>336462.36907538841</v>
      </c>
      <c r="AM99" s="3">
        <v>2024</v>
      </c>
      <c r="AN99" s="40">
        <v>3.755550147385716E-2</v>
      </c>
      <c r="AO99" s="40">
        <v>1.3609302185074463E-4</v>
      </c>
      <c r="AP99" s="40">
        <v>0.34133196781658987</v>
      </c>
      <c r="AQ99" s="40">
        <v>0</v>
      </c>
      <c r="AR99" s="40">
        <v>1.820001204641369E-2</v>
      </c>
      <c r="AS99" s="40">
        <v>3.3275099632993012E-3</v>
      </c>
      <c r="AT99" s="40">
        <v>1.7259271915463117E-3</v>
      </c>
      <c r="AU99" s="40">
        <v>0</v>
      </c>
      <c r="AV99" s="40">
        <v>0</v>
      </c>
      <c r="AW99" s="40">
        <v>3.3092977228890361E-3</v>
      </c>
      <c r="AX99" s="40">
        <v>2.2193852752497192E-4</v>
      </c>
      <c r="AY99" s="38">
        <v>0.40580824776397101</v>
      </c>
    </row>
    <row r="100" spans="2:52" x14ac:dyDescent="0.25">
      <c r="B100" s="68"/>
      <c r="C100" s="68"/>
      <c r="D100" s="68"/>
      <c r="E100" s="68"/>
      <c r="F100" s="68"/>
      <c r="G100" s="68"/>
      <c r="H100" s="68"/>
      <c r="I100" s="68"/>
      <c r="J100" s="68"/>
      <c r="K100" s="68"/>
      <c r="L100" s="68"/>
      <c r="M100" s="68"/>
      <c r="N100" s="68"/>
      <c r="O100" s="68"/>
      <c r="P100" s="68"/>
      <c r="Q100" s="68"/>
      <c r="R100" s="68"/>
      <c r="S100" s="68"/>
      <c r="T100" s="68"/>
      <c r="U100" s="68"/>
      <c r="V100" s="68"/>
      <c r="W100" s="68"/>
      <c r="Y100" s="3">
        <v>2025</v>
      </c>
      <c r="Z100" s="4">
        <v>18142.647265333144</v>
      </c>
      <c r="AA100" s="4">
        <v>1665.0767636859737</v>
      </c>
      <c r="AB100" s="4">
        <v>226849.53209251849</v>
      </c>
      <c r="AC100" s="4">
        <v>0</v>
      </c>
      <c r="AD100" s="4">
        <v>8363.4200410678095</v>
      </c>
      <c r="AE100" s="4">
        <v>1776.9879936495449</v>
      </c>
      <c r="AF100" s="4">
        <v>3153.8493796575917</v>
      </c>
      <c r="AG100" s="4">
        <v>0</v>
      </c>
      <c r="AH100" s="4">
        <v>0</v>
      </c>
      <c r="AI100" s="4">
        <v>8243.3965730190703</v>
      </c>
      <c r="AJ100" s="4">
        <v>67128.77585722589</v>
      </c>
      <c r="AK100" s="7">
        <v>335323.68596615753</v>
      </c>
      <c r="AM100" s="3">
        <v>2025</v>
      </c>
      <c r="AN100" s="40">
        <v>3.2838191550252992E-2</v>
      </c>
      <c r="AO100" s="40">
        <v>1.2821091080381997E-4</v>
      </c>
      <c r="AP100" s="40">
        <v>0.32439483089230142</v>
      </c>
      <c r="AQ100" s="40">
        <v>0</v>
      </c>
      <c r="AR100" s="40">
        <v>1.7462821045749585E-2</v>
      </c>
      <c r="AS100" s="40">
        <v>3.1523767007342928E-3</v>
      </c>
      <c r="AT100" s="40">
        <v>2.1288483312688743E-3</v>
      </c>
      <c r="AU100" s="40">
        <v>0</v>
      </c>
      <c r="AV100" s="40">
        <v>0</v>
      </c>
      <c r="AW100" s="40">
        <v>4.1216982865095349E-3</v>
      </c>
      <c r="AX100" s="40">
        <v>2.6851510342890356E-4</v>
      </c>
      <c r="AY100" s="38">
        <v>0.38449549282104944</v>
      </c>
      <c r="AZ100" s="13"/>
    </row>
    <row r="101" spans="2:52" x14ac:dyDescent="0.25">
      <c r="B101" s="68"/>
      <c r="C101" s="68"/>
      <c r="D101" s="68"/>
      <c r="E101" s="68"/>
      <c r="F101" s="68"/>
      <c r="G101" s="68"/>
      <c r="H101" s="68"/>
      <c r="I101" s="68"/>
      <c r="J101" s="68"/>
      <c r="K101" s="68"/>
      <c r="L101" s="68"/>
      <c r="M101" s="68"/>
      <c r="N101" s="68"/>
      <c r="O101" s="68"/>
      <c r="P101" s="68"/>
      <c r="Q101" s="68"/>
      <c r="R101" s="68"/>
      <c r="S101" s="68"/>
      <c r="T101" s="68"/>
      <c r="U101" s="68"/>
      <c r="V101" s="68"/>
      <c r="W101" s="68"/>
      <c r="Y101" s="1">
        <v>2026</v>
      </c>
      <c r="Z101" s="4">
        <v>15669.25359007519</v>
      </c>
      <c r="AA101" s="4">
        <v>1558.6368324292048</v>
      </c>
      <c r="AB101" s="4">
        <v>209838.58993245877</v>
      </c>
      <c r="AC101" s="4">
        <v>0</v>
      </c>
      <c r="AD101" s="4">
        <v>8295.109014924903</v>
      </c>
      <c r="AE101" s="4">
        <v>1772.8784416270241</v>
      </c>
      <c r="AF101" s="4">
        <v>3204.549342953369</v>
      </c>
      <c r="AG101" s="4">
        <v>0</v>
      </c>
      <c r="AH101" s="4">
        <v>0</v>
      </c>
      <c r="AI101" s="4">
        <v>10223.871815952953</v>
      </c>
      <c r="AJ101" s="4">
        <v>79589.774558994119</v>
      </c>
      <c r="AK101" s="7">
        <v>330152.6635294155</v>
      </c>
      <c r="AM101" s="1">
        <v>2026</v>
      </c>
      <c r="AN101" s="40">
        <v>2.8361348998036093E-2</v>
      </c>
      <c r="AO101" s="40">
        <v>1.2001503609704877E-4</v>
      </c>
      <c r="AP101" s="40">
        <v>0.300069183603416</v>
      </c>
      <c r="AQ101" s="40">
        <v>0</v>
      </c>
      <c r="AR101" s="40">
        <v>1.7320187623163199E-2</v>
      </c>
      <c r="AS101" s="40">
        <v>3.1450863554463408E-3</v>
      </c>
      <c r="AT101" s="40">
        <v>2.1630708064935239E-3</v>
      </c>
      <c r="AU101" s="40">
        <v>0</v>
      </c>
      <c r="AV101" s="40">
        <v>0</v>
      </c>
      <c r="AW101" s="40">
        <v>5.1119359079764767E-3</v>
      </c>
      <c r="AX101" s="40">
        <v>3.1835909823597647E-4</v>
      </c>
      <c r="AY101" s="38">
        <v>0.35660918742886466</v>
      </c>
    </row>
    <row r="102" spans="2:52" x14ac:dyDescent="0.25">
      <c r="B102" s="68"/>
      <c r="C102" s="68"/>
      <c r="D102" s="68"/>
      <c r="E102" s="68"/>
      <c r="F102" s="68"/>
      <c r="G102" s="68"/>
      <c r="H102" s="68"/>
      <c r="I102" s="68"/>
      <c r="J102" s="68"/>
      <c r="K102" s="68"/>
      <c r="L102" s="68"/>
      <c r="M102" s="68"/>
      <c r="N102" s="68"/>
      <c r="O102" s="68"/>
      <c r="P102" s="68"/>
      <c r="Q102" s="68"/>
      <c r="R102" s="68"/>
      <c r="S102" s="68"/>
      <c r="T102" s="68"/>
      <c r="U102" s="68"/>
      <c r="V102" s="68"/>
      <c r="W102" s="68"/>
      <c r="Y102" s="3">
        <v>2027</v>
      </c>
      <c r="Z102" s="4">
        <v>13352.958996300489</v>
      </c>
      <c r="AA102" s="4">
        <v>1449.7387167163413</v>
      </c>
      <c r="AB102" s="4">
        <v>190899.03636248107</v>
      </c>
      <c r="AC102" s="4">
        <v>0</v>
      </c>
      <c r="AD102" s="4">
        <v>8192.7991961696043</v>
      </c>
      <c r="AE102" s="4">
        <v>1766.0164665345687</v>
      </c>
      <c r="AF102" s="4">
        <v>3735.2393850417066</v>
      </c>
      <c r="AG102" s="4">
        <v>0</v>
      </c>
      <c r="AH102" s="4">
        <v>0</v>
      </c>
      <c r="AI102" s="4">
        <v>12465.796998341455</v>
      </c>
      <c r="AJ102" s="4">
        <v>92729.161277533014</v>
      </c>
      <c r="AK102" s="7">
        <v>324590.74739911826</v>
      </c>
      <c r="AM102" s="3">
        <v>2027</v>
      </c>
      <c r="AN102" s="40">
        <v>2.4168855783303887E-2</v>
      </c>
      <c r="AO102" s="40">
        <v>1.1162988118715827E-4</v>
      </c>
      <c r="AP102" s="40">
        <v>0.27298562199834792</v>
      </c>
      <c r="AQ102" s="40">
        <v>0</v>
      </c>
      <c r="AR102" s="40">
        <v>1.7106564721602133E-2</v>
      </c>
      <c r="AS102" s="40">
        <v>3.1329132116323247E-3</v>
      </c>
      <c r="AT102" s="40">
        <v>2.5212865849031517E-3</v>
      </c>
      <c r="AU102" s="40">
        <v>0</v>
      </c>
      <c r="AV102" s="40">
        <v>0</v>
      </c>
      <c r="AW102" s="40">
        <v>6.2328984991707271E-3</v>
      </c>
      <c r="AX102" s="40">
        <v>3.7091664511013203E-4</v>
      </c>
      <c r="AY102" s="38">
        <v>0.32663068732525746</v>
      </c>
    </row>
    <row r="103" spans="2:52" x14ac:dyDescent="0.25">
      <c r="B103" s="68"/>
      <c r="C103" s="68"/>
      <c r="D103" s="68"/>
      <c r="E103" s="68"/>
      <c r="F103" s="68"/>
      <c r="G103" s="68"/>
      <c r="H103" s="68"/>
      <c r="I103" s="68"/>
      <c r="J103" s="68"/>
      <c r="K103" s="68"/>
      <c r="L103" s="68"/>
      <c r="M103" s="68"/>
      <c r="N103" s="68"/>
      <c r="O103" s="68"/>
      <c r="P103" s="68"/>
      <c r="Q103" s="68"/>
      <c r="R103" s="68"/>
      <c r="S103" s="68"/>
      <c r="T103" s="68"/>
      <c r="U103" s="68"/>
      <c r="V103" s="68"/>
      <c r="W103" s="68"/>
      <c r="Y103" s="1">
        <v>2028</v>
      </c>
      <c r="Z103" s="4">
        <v>11210.28243345472</v>
      </c>
      <c r="AA103" s="4">
        <v>1338.9487528706177</v>
      </c>
      <c r="AB103" s="4">
        <v>170906.39176703061</v>
      </c>
      <c r="AC103" s="4">
        <v>0</v>
      </c>
      <c r="AD103" s="4">
        <v>8050.9569339011296</v>
      </c>
      <c r="AE103" s="4">
        <v>1754.7631870722043</v>
      </c>
      <c r="AF103" s="4">
        <v>4299.162395389023</v>
      </c>
      <c r="AG103" s="4">
        <v>0</v>
      </c>
      <c r="AH103" s="4">
        <v>0</v>
      </c>
      <c r="AI103" s="4">
        <v>14969.838915625221</v>
      </c>
      <c r="AJ103" s="4">
        <v>106550.96066724129</v>
      </c>
      <c r="AK103" s="7">
        <v>319081.30505258479</v>
      </c>
      <c r="AM103" s="1">
        <v>2028</v>
      </c>
      <c r="AN103" s="40">
        <v>2.0290611204553045E-2</v>
      </c>
      <c r="AO103" s="40">
        <v>1.0309905397103756E-4</v>
      </c>
      <c r="AP103" s="40">
        <v>0.2443961402268538</v>
      </c>
      <c r="AQ103" s="40">
        <v>0</v>
      </c>
      <c r="AR103" s="40">
        <v>1.681039807798556E-2</v>
      </c>
      <c r="AS103" s="40">
        <v>3.1129498938660904E-3</v>
      </c>
      <c r="AT103" s="40">
        <v>2.9019346168875902E-3</v>
      </c>
      <c r="AU103" s="40">
        <v>0</v>
      </c>
      <c r="AV103" s="40">
        <v>0</v>
      </c>
      <c r="AW103" s="40">
        <v>7.4849194578126112E-3</v>
      </c>
      <c r="AX103" s="40">
        <v>4.2620384266896515E-4</v>
      </c>
      <c r="AY103" s="38">
        <v>0.29552625637459867</v>
      </c>
    </row>
    <row r="104" spans="2:52" x14ac:dyDescent="0.25">
      <c r="B104" s="68"/>
      <c r="C104" s="68"/>
      <c r="D104" s="68"/>
      <c r="E104" s="68"/>
      <c r="F104" s="68"/>
      <c r="G104" s="68"/>
      <c r="H104" s="68"/>
      <c r="I104" s="68"/>
      <c r="J104" s="68"/>
      <c r="K104" s="68"/>
      <c r="L104" s="68"/>
      <c r="M104" s="68"/>
      <c r="N104" s="68"/>
      <c r="O104" s="68"/>
      <c r="P104" s="68"/>
      <c r="Q104" s="68"/>
      <c r="R104" s="68"/>
      <c r="S104" s="68"/>
      <c r="T104" s="68"/>
      <c r="U104" s="68"/>
      <c r="V104" s="68"/>
      <c r="W104" s="68"/>
      <c r="Y104" s="3">
        <v>2029</v>
      </c>
      <c r="Z104" s="4">
        <v>9241.955887407199</v>
      </c>
      <c r="AA104" s="4">
        <v>1225.4825668658932</v>
      </c>
      <c r="AB104" s="4">
        <v>149815.03878188372</v>
      </c>
      <c r="AC104" s="4">
        <v>0</v>
      </c>
      <c r="AD104" s="4">
        <v>7861.4303222416765</v>
      </c>
      <c r="AE104" s="4">
        <v>1736.7343754129231</v>
      </c>
      <c r="AF104" s="4">
        <v>4895.4750968927001</v>
      </c>
      <c r="AG104" s="4">
        <v>0</v>
      </c>
      <c r="AH104" s="4">
        <v>0</v>
      </c>
      <c r="AI104" s="4">
        <v>17736.108940573795</v>
      </c>
      <c r="AJ104" s="4">
        <v>121057.7201236625</v>
      </c>
      <c r="AK104" s="7">
        <v>313569.94609494042</v>
      </c>
      <c r="AL104" s="13"/>
      <c r="AM104" s="3">
        <v>2029</v>
      </c>
      <c r="AN104" s="40">
        <v>1.672794015620703E-2</v>
      </c>
      <c r="AO104" s="40">
        <v>9.4362157648673781E-5</v>
      </c>
      <c r="AP104" s="40">
        <v>0.21423550545809372</v>
      </c>
      <c r="AQ104" s="40">
        <v>0</v>
      </c>
      <c r="AR104" s="40">
        <v>1.6414666512840622E-2</v>
      </c>
      <c r="AS104" s="40">
        <v>3.0809667819825257E-3</v>
      </c>
      <c r="AT104" s="40">
        <v>3.3044456904025724E-3</v>
      </c>
      <c r="AU104" s="40">
        <v>0</v>
      </c>
      <c r="AV104" s="40">
        <v>0</v>
      </c>
      <c r="AW104" s="40">
        <v>8.8680544702868982E-3</v>
      </c>
      <c r="AX104" s="40">
        <v>4.8423088049465E-4</v>
      </c>
      <c r="AY104" s="38">
        <v>0.26321017210795666</v>
      </c>
    </row>
    <row r="105" spans="2:52" x14ac:dyDescent="0.25">
      <c r="B105" s="68"/>
      <c r="C105" s="68"/>
      <c r="D105" s="68"/>
      <c r="E105" s="68"/>
      <c r="F105" s="68"/>
      <c r="G105" s="68"/>
      <c r="H105" s="68"/>
      <c r="I105" s="68"/>
      <c r="J105" s="68"/>
      <c r="K105" s="68"/>
      <c r="L105" s="68"/>
      <c r="M105" s="68"/>
      <c r="N105" s="68"/>
      <c r="O105" s="68"/>
      <c r="P105" s="68"/>
      <c r="Q105" s="68"/>
      <c r="R105" s="68"/>
      <c r="S105" s="68"/>
      <c r="T105" s="68"/>
      <c r="U105" s="68"/>
      <c r="V105" s="68"/>
      <c r="W105" s="68"/>
      <c r="Y105" s="6">
        <v>2030</v>
      </c>
      <c r="Z105" s="5">
        <v>7442.056803492208</v>
      </c>
      <c r="AA105" s="5">
        <v>1107.7934131515644</v>
      </c>
      <c r="AB105" s="5">
        <v>127514.66975487067</v>
      </c>
      <c r="AC105" s="5">
        <v>0</v>
      </c>
      <c r="AD105" s="5">
        <v>7614.2574028233294</v>
      </c>
      <c r="AE105" s="5">
        <v>1709.0277385615268</v>
      </c>
      <c r="AF105" s="5">
        <v>5523.2735429140412</v>
      </c>
      <c r="AG105" s="5">
        <v>0</v>
      </c>
      <c r="AH105" s="5">
        <v>0</v>
      </c>
      <c r="AI105" s="5">
        <v>20764.159586759441</v>
      </c>
      <c r="AJ105" s="5">
        <v>136250.49096381973</v>
      </c>
      <c r="AK105" s="8">
        <v>307925.72920639254</v>
      </c>
      <c r="AL105" s="13"/>
      <c r="AM105" s="6">
        <v>2030</v>
      </c>
      <c r="AN105" s="41">
        <v>1.3470122814320896E-2</v>
      </c>
      <c r="AO105" s="41">
        <v>8.5300092812670472E-5</v>
      </c>
      <c r="AP105" s="41">
        <v>0.18234597774946504</v>
      </c>
      <c r="AQ105" s="41">
        <v>0</v>
      </c>
      <c r="AR105" s="41">
        <v>1.589856945709511E-2</v>
      </c>
      <c r="AS105" s="41">
        <v>3.0318152082081484E-3</v>
      </c>
      <c r="AT105" s="41">
        <v>3.7282096414669782E-3</v>
      </c>
      <c r="AU105" s="41">
        <v>0</v>
      </c>
      <c r="AV105" s="41">
        <v>0</v>
      </c>
      <c r="AW105" s="41">
        <v>1.038207979337972E-2</v>
      </c>
      <c r="AX105" s="41">
        <v>5.4500196385527894E-4</v>
      </c>
      <c r="AY105" s="39">
        <v>0.22948707672060384</v>
      </c>
    </row>
    <row r="106" spans="2:52" x14ac:dyDescent="0.25">
      <c r="B106" s="68"/>
      <c r="C106" s="68"/>
      <c r="D106" s="68"/>
      <c r="E106" s="68"/>
      <c r="F106" s="68"/>
      <c r="G106" s="68"/>
      <c r="H106" s="68"/>
      <c r="I106" s="68"/>
      <c r="J106" s="68"/>
      <c r="K106" s="68"/>
      <c r="L106" s="68"/>
      <c r="M106" s="68"/>
      <c r="N106" s="68"/>
      <c r="O106" s="68"/>
      <c r="P106" s="68"/>
      <c r="Q106" s="68"/>
      <c r="R106" s="68"/>
      <c r="S106" s="68"/>
      <c r="T106" s="68"/>
      <c r="U106" s="68"/>
      <c r="V106" s="68"/>
      <c r="W106" s="68"/>
    </row>
    <row r="107" spans="2:52" x14ac:dyDescent="0.25">
      <c r="B107" s="68"/>
      <c r="C107" s="68"/>
      <c r="D107" s="68"/>
      <c r="E107" s="68"/>
      <c r="F107" s="68"/>
      <c r="G107" s="68"/>
      <c r="H107" s="68"/>
      <c r="I107" s="68"/>
      <c r="J107" s="68"/>
      <c r="K107" s="68"/>
      <c r="L107" s="68"/>
      <c r="M107" s="68"/>
      <c r="N107" s="68"/>
      <c r="O107" s="68"/>
      <c r="P107" s="68"/>
      <c r="Q107" s="68"/>
      <c r="R107" s="68"/>
      <c r="S107" s="68"/>
      <c r="T107" s="68"/>
      <c r="U107" s="68"/>
      <c r="V107" s="68"/>
      <c r="W107" s="68"/>
    </row>
    <row r="108" spans="2:52" x14ac:dyDescent="0.25">
      <c r="B108" s="68"/>
      <c r="C108" s="68"/>
      <c r="D108" s="68"/>
      <c r="E108" s="68"/>
      <c r="F108" s="68"/>
      <c r="G108" s="68"/>
      <c r="H108" s="68"/>
      <c r="I108" s="68"/>
      <c r="J108" s="68"/>
      <c r="K108" s="68"/>
      <c r="L108" s="68"/>
      <c r="M108" s="68"/>
      <c r="N108" s="68"/>
      <c r="O108" s="68"/>
      <c r="P108" s="68"/>
      <c r="Q108" s="68"/>
      <c r="R108" s="68"/>
      <c r="S108" s="68"/>
      <c r="T108" s="68"/>
      <c r="U108" s="68"/>
      <c r="V108" s="68"/>
      <c r="W108" s="68"/>
      <c r="AL108" s="13"/>
    </row>
    <row r="109" spans="2:52" x14ac:dyDescent="0.25">
      <c r="B109" s="68"/>
      <c r="C109" s="68"/>
      <c r="D109" s="68"/>
      <c r="E109" s="68"/>
      <c r="F109" s="68"/>
      <c r="G109" s="68"/>
      <c r="H109" s="68"/>
      <c r="I109" s="68"/>
      <c r="J109" s="68"/>
      <c r="K109" s="68"/>
      <c r="L109" s="68"/>
      <c r="M109" s="68"/>
      <c r="N109" s="68"/>
      <c r="O109" s="68"/>
      <c r="P109" s="68"/>
      <c r="Q109" s="68"/>
      <c r="R109" s="68"/>
      <c r="S109" s="68"/>
      <c r="T109" s="68"/>
      <c r="U109" s="68"/>
      <c r="V109" s="68"/>
      <c r="W109" s="68"/>
      <c r="AL109" s="13"/>
    </row>
    <row r="110" spans="2:52" x14ac:dyDescent="0.25">
      <c r="B110" s="68"/>
      <c r="C110" s="68"/>
      <c r="D110" s="68"/>
      <c r="E110" s="68"/>
      <c r="F110" s="68"/>
      <c r="G110" s="68"/>
      <c r="H110" s="68"/>
      <c r="I110" s="68"/>
      <c r="J110" s="68"/>
      <c r="K110" s="68"/>
      <c r="L110" s="68"/>
      <c r="M110" s="68"/>
      <c r="N110" s="68"/>
      <c r="O110" s="68"/>
      <c r="P110" s="68"/>
      <c r="Q110" s="68"/>
      <c r="R110" s="68"/>
      <c r="S110" s="68"/>
      <c r="T110" s="68"/>
      <c r="U110" s="68"/>
      <c r="V110" s="68"/>
      <c r="W110" s="68"/>
      <c r="AL110" s="13"/>
    </row>
    <row r="111" spans="2:52" x14ac:dyDescent="0.25">
      <c r="B111" s="68"/>
      <c r="C111" s="68"/>
      <c r="D111" s="68"/>
      <c r="E111" s="68"/>
      <c r="F111" s="68"/>
      <c r="G111" s="68"/>
      <c r="H111" s="68"/>
      <c r="I111" s="68"/>
      <c r="J111" s="68"/>
      <c r="K111" s="68"/>
      <c r="L111" s="68"/>
      <c r="M111" s="68"/>
      <c r="N111" s="68"/>
      <c r="O111" s="68"/>
      <c r="P111" s="68"/>
      <c r="Q111" s="68"/>
      <c r="R111" s="68"/>
      <c r="S111" s="68"/>
      <c r="T111" s="68"/>
      <c r="U111" s="68"/>
      <c r="V111" s="68"/>
      <c r="W111" s="68"/>
    </row>
    <row r="112" spans="2:52" x14ac:dyDescent="0.25">
      <c r="B112" s="68"/>
      <c r="C112" s="68"/>
      <c r="D112" s="68"/>
      <c r="E112" s="68"/>
      <c r="F112" s="68"/>
      <c r="G112" s="68"/>
      <c r="H112" s="68"/>
      <c r="I112" s="68"/>
      <c r="J112" s="68"/>
      <c r="K112" s="68"/>
      <c r="L112" s="68"/>
      <c r="M112" s="68"/>
      <c r="N112" s="68"/>
      <c r="O112" s="68"/>
      <c r="P112" s="68"/>
      <c r="Q112" s="68"/>
      <c r="R112" s="68"/>
      <c r="S112" s="68"/>
      <c r="T112" s="68"/>
      <c r="U112" s="68"/>
      <c r="V112" s="68"/>
      <c r="W112" s="68"/>
    </row>
    <row r="113" spans="2:52" x14ac:dyDescent="0.25">
      <c r="C113" s="68"/>
      <c r="D113" s="68"/>
      <c r="E113" s="68"/>
      <c r="F113" s="68"/>
      <c r="G113" s="68"/>
      <c r="H113" s="68"/>
      <c r="I113" s="68"/>
      <c r="J113" s="68"/>
      <c r="K113" s="68"/>
      <c r="L113" s="68"/>
      <c r="M113" s="68"/>
      <c r="N113" s="68"/>
      <c r="O113" s="68"/>
      <c r="P113" s="68"/>
      <c r="Q113" s="68"/>
      <c r="R113" s="68"/>
      <c r="S113" s="68"/>
      <c r="T113" s="68"/>
      <c r="U113" s="68"/>
      <c r="V113" s="68"/>
      <c r="W113" s="68"/>
    </row>
    <row r="114" spans="2:52" x14ac:dyDescent="0.25">
      <c r="B114" s="68" t="s">
        <v>182</v>
      </c>
      <c r="C114" s="68"/>
      <c r="D114" s="68"/>
      <c r="E114" s="68"/>
      <c r="F114" s="68"/>
      <c r="G114" s="68"/>
      <c r="H114" s="68"/>
      <c r="I114" s="68"/>
      <c r="J114" s="68"/>
      <c r="K114" s="68"/>
      <c r="L114" s="68"/>
      <c r="M114" s="68"/>
      <c r="N114" s="68"/>
      <c r="O114" s="68"/>
      <c r="P114" s="68"/>
      <c r="Q114" s="68"/>
      <c r="R114" s="68"/>
      <c r="S114" s="68"/>
      <c r="T114" s="68"/>
      <c r="U114" s="68"/>
      <c r="V114" s="68"/>
      <c r="W114" s="68"/>
      <c r="Y114" s="58" t="s">
        <v>306</v>
      </c>
      <c r="AM114" s="58" t="s">
        <v>305</v>
      </c>
    </row>
    <row r="115" spans="2:52" ht="15.75" x14ac:dyDescent="0.25">
      <c r="B115" s="68"/>
      <c r="C115" s="68"/>
      <c r="D115" s="68"/>
      <c r="E115" s="68"/>
      <c r="F115" s="68"/>
      <c r="G115" s="68"/>
      <c r="H115" s="68"/>
      <c r="I115" s="68"/>
      <c r="J115" s="68"/>
      <c r="K115" s="68"/>
      <c r="L115" s="68"/>
      <c r="M115" s="68"/>
      <c r="N115" s="68"/>
      <c r="O115" s="68"/>
      <c r="P115" s="68"/>
      <c r="Q115" s="68"/>
      <c r="R115" s="68"/>
      <c r="S115" s="68"/>
      <c r="T115" s="68"/>
      <c r="U115" s="68"/>
      <c r="V115" s="68"/>
      <c r="W115" s="68"/>
      <c r="Y115" s="69"/>
      <c r="Z115" s="66" t="s">
        <v>2</v>
      </c>
      <c r="AA115" s="66" t="s">
        <v>3</v>
      </c>
      <c r="AB115" s="66" t="s">
        <v>4</v>
      </c>
      <c r="AC115" s="66" t="s">
        <v>5</v>
      </c>
      <c r="AD115" s="66" t="s">
        <v>6</v>
      </c>
      <c r="AE115" s="66" t="s">
        <v>7</v>
      </c>
      <c r="AF115" s="66" t="s">
        <v>8</v>
      </c>
      <c r="AG115" s="66" t="s">
        <v>9</v>
      </c>
      <c r="AH115" s="66" t="s">
        <v>18</v>
      </c>
      <c r="AI115" s="66" t="s">
        <v>19</v>
      </c>
      <c r="AJ115" s="66" t="s">
        <v>20</v>
      </c>
      <c r="AK115" s="66" t="s">
        <v>0</v>
      </c>
      <c r="AM115" s="65"/>
      <c r="AN115" s="66" t="s">
        <v>2</v>
      </c>
      <c r="AO115" s="66" t="s">
        <v>3</v>
      </c>
      <c r="AP115" s="66" t="s">
        <v>4</v>
      </c>
      <c r="AQ115" s="66" t="s">
        <v>5</v>
      </c>
      <c r="AR115" s="66" t="s">
        <v>6</v>
      </c>
      <c r="AS115" s="66" t="s">
        <v>7</v>
      </c>
      <c r="AT115" s="66" t="s">
        <v>8</v>
      </c>
      <c r="AU115" s="66" t="s">
        <v>9</v>
      </c>
      <c r="AV115" s="66" t="s">
        <v>18</v>
      </c>
      <c r="AW115" s="66" t="s">
        <v>19</v>
      </c>
      <c r="AX115" s="66" t="s">
        <v>20</v>
      </c>
      <c r="AY115" s="67" t="s">
        <v>0</v>
      </c>
      <c r="AZ115" s="13"/>
    </row>
    <row r="116" spans="2:52" x14ac:dyDescent="0.25">
      <c r="B116" s="68"/>
      <c r="C116" s="68"/>
      <c r="D116" s="68"/>
      <c r="E116" s="68"/>
      <c r="F116" s="68"/>
      <c r="G116" s="68"/>
      <c r="H116" s="68"/>
      <c r="I116" s="68"/>
      <c r="J116" s="68"/>
      <c r="K116" s="68"/>
      <c r="L116" s="68"/>
      <c r="M116" s="68"/>
      <c r="N116" s="68"/>
      <c r="O116" s="68"/>
      <c r="P116" s="68"/>
      <c r="Q116" s="68"/>
      <c r="R116" s="68"/>
      <c r="S116" s="68"/>
      <c r="T116" s="68"/>
      <c r="U116" s="68"/>
      <c r="V116" s="68"/>
      <c r="W116" s="68"/>
      <c r="Y116" s="3">
        <v>2019</v>
      </c>
      <c r="Z116" s="4">
        <v>135710.12463642668</v>
      </c>
      <c r="AA116" s="4">
        <v>2221.8063360249389</v>
      </c>
      <c r="AB116" s="4">
        <v>286865.87586335855</v>
      </c>
      <c r="AC116" s="4">
        <v>0</v>
      </c>
      <c r="AD116" s="4">
        <v>783647.27598226897</v>
      </c>
      <c r="AE116" s="4">
        <v>101710.58011370982</v>
      </c>
      <c r="AF116" s="4">
        <v>35915.090395623294</v>
      </c>
      <c r="AG116" s="4">
        <v>0</v>
      </c>
      <c r="AH116" s="4">
        <v>68357.142857142855</v>
      </c>
      <c r="AI116" s="4">
        <v>1123.9113435495931</v>
      </c>
      <c r="AJ116" s="4">
        <v>3912.9259356614816</v>
      </c>
      <c r="AK116" s="7">
        <v>1419464.7334637663</v>
      </c>
      <c r="AM116" s="3">
        <v>2019</v>
      </c>
      <c r="AN116" s="40">
        <v>0.2456353255919323</v>
      </c>
      <c r="AO116" s="40">
        <v>1.710790878739203E-4</v>
      </c>
      <c r="AP116" s="40">
        <v>0.41021820248460272</v>
      </c>
      <c r="AQ116" s="40">
        <v>0</v>
      </c>
      <c r="AR116" s="40">
        <v>1.6362555122509774</v>
      </c>
      <c r="AS116" s="40">
        <v>0.18043456912172121</v>
      </c>
      <c r="AT116" s="40">
        <v>2.4242686017045725E-2</v>
      </c>
      <c r="AU116" s="40">
        <v>0</v>
      </c>
      <c r="AV116" s="40">
        <v>0.10253571428571429</v>
      </c>
      <c r="AW116" s="40">
        <v>5.6195567177479654E-4</v>
      </c>
      <c r="AX116" s="40">
        <v>1.5651703742645928E-5</v>
      </c>
      <c r="AY116" s="38">
        <v>2.6000706962153854</v>
      </c>
    </row>
    <row r="117" spans="2:52" x14ac:dyDescent="0.25">
      <c r="B117" s="68"/>
      <c r="C117" s="68"/>
      <c r="D117" s="68"/>
      <c r="E117" s="68"/>
      <c r="F117" s="68"/>
      <c r="G117" s="68"/>
      <c r="H117" s="68"/>
      <c r="I117" s="68"/>
      <c r="J117" s="68"/>
      <c r="K117" s="68"/>
      <c r="L117" s="68"/>
      <c r="M117" s="68"/>
      <c r="N117" s="68"/>
      <c r="O117" s="68"/>
      <c r="P117" s="68"/>
      <c r="Q117" s="68"/>
      <c r="R117" s="68"/>
      <c r="S117" s="68"/>
      <c r="T117" s="68"/>
      <c r="U117" s="68"/>
      <c r="V117" s="68"/>
      <c r="W117" s="68"/>
      <c r="Y117" s="1">
        <v>2020</v>
      </c>
      <c r="Z117" s="4">
        <v>108943.40728250571</v>
      </c>
      <c r="AA117" s="4">
        <v>2131.80315330958</v>
      </c>
      <c r="AB117" s="4">
        <v>282141.53130583867</v>
      </c>
      <c r="AC117" s="4">
        <v>0</v>
      </c>
      <c r="AD117" s="4">
        <v>792564.82547810359</v>
      </c>
      <c r="AE117" s="4">
        <v>92160.829063293728</v>
      </c>
      <c r="AF117" s="4">
        <v>78967.373949061017</v>
      </c>
      <c r="AG117" s="4">
        <v>0</v>
      </c>
      <c r="AH117" s="4">
        <v>62142.857142857145</v>
      </c>
      <c r="AI117" s="4">
        <v>1911.2714117315029</v>
      </c>
      <c r="AJ117" s="4">
        <v>13535.507038737107</v>
      </c>
      <c r="AK117" s="7">
        <v>1434499.405825438</v>
      </c>
      <c r="AM117" s="1">
        <v>2020</v>
      </c>
      <c r="AN117" s="40">
        <v>0.19718756718133534</v>
      </c>
      <c r="AO117" s="40">
        <v>1.6414884280483764E-4</v>
      </c>
      <c r="AP117" s="40">
        <v>0.40346238976734933</v>
      </c>
      <c r="AQ117" s="40">
        <v>0</v>
      </c>
      <c r="AR117" s="40">
        <v>1.6548753555982803</v>
      </c>
      <c r="AS117" s="40">
        <v>0.16349331075828308</v>
      </c>
      <c r="AT117" s="40">
        <v>5.3302977415616182E-2</v>
      </c>
      <c r="AU117" s="40">
        <v>0</v>
      </c>
      <c r="AV117" s="40">
        <v>9.3214285714285722E-2</v>
      </c>
      <c r="AW117" s="40">
        <v>9.5563570586575152E-4</v>
      </c>
      <c r="AX117" s="40">
        <v>5.4142028154948429E-5</v>
      </c>
      <c r="AY117" s="38">
        <v>2.566709813011975</v>
      </c>
    </row>
    <row r="118" spans="2:52" x14ac:dyDescent="0.25">
      <c r="B118" s="68"/>
      <c r="C118" s="68"/>
      <c r="D118" s="68"/>
      <c r="E118" s="68"/>
      <c r="F118" s="68"/>
      <c r="G118" s="68"/>
      <c r="H118" s="68"/>
      <c r="I118" s="68"/>
      <c r="J118" s="68"/>
      <c r="K118" s="68"/>
      <c r="L118" s="68"/>
      <c r="M118" s="68"/>
      <c r="N118" s="68"/>
      <c r="O118" s="68"/>
      <c r="P118" s="68"/>
      <c r="Q118" s="68"/>
      <c r="R118" s="68"/>
      <c r="S118" s="68"/>
      <c r="T118" s="68"/>
      <c r="U118" s="68"/>
      <c r="V118" s="68"/>
      <c r="W118" s="68"/>
      <c r="Y118" s="3">
        <v>2021</v>
      </c>
      <c r="Z118" s="4">
        <v>86028.695712382585</v>
      </c>
      <c r="AA118" s="4">
        <v>2043.9554733589337</v>
      </c>
      <c r="AB118" s="4">
        <v>274612.80068915262</v>
      </c>
      <c r="AC118" s="4">
        <v>0</v>
      </c>
      <c r="AD118" s="4">
        <v>782277.89537012321</v>
      </c>
      <c r="AE118" s="4">
        <v>82370.526564779706</v>
      </c>
      <c r="AF118" s="4">
        <v>108638.4417518829</v>
      </c>
      <c r="AG118" s="4">
        <v>0</v>
      </c>
      <c r="AH118" s="4">
        <v>55928.571428571428</v>
      </c>
      <c r="AI118" s="4">
        <v>11240.71594928468</v>
      </c>
      <c r="AJ118" s="4">
        <v>24110.235058636634</v>
      </c>
      <c r="AK118" s="7">
        <v>1427251.8379981727</v>
      </c>
      <c r="AM118" s="3">
        <v>2021</v>
      </c>
      <c r="AN118" s="40">
        <v>0.15571193923941248</v>
      </c>
      <c r="AO118" s="40">
        <v>1.5738457144863789E-4</v>
      </c>
      <c r="AP118" s="40">
        <v>0.39269630498548824</v>
      </c>
      <c r="AQ118" s="40">
        <v>0</v>
      </c>
      <c r="AR118" s="40">
        <v>1.6333962455328173</v>
      </c>
      <c r="AS118" s="40">
        <v>0.1461253141259192</v>
      </c>
      <c r="AT118" s="40">
        <v>7.333094818252095E-2</v>
      </c>
      <c r="AU118" s="40">
        <v>0</v>
      </c>
      <c r="AV118" s="40">
        <v>8.389285714285713E-2</v>
      </c>
      <c r="AW118" s="40">
        <v>5.6203579746423402E-3</v>
      </c>
      <c r="AX118" s="40">
        <v>9.644094023454653E-5</v>
      </c>
      <c r="AY118" s="38">
        <v>2.4910277926953408</v>
      </c>
    </row>
    <row r="119" spans="2:52" x14ac:dyDescent="0.25">
      <c r="B119" s="68"/>
      <c r="C119" s="68"/>
      <c r="D119" s="68"/>
      <c r="E119" s="68"/>
      <c r="F119" s="68"/>
      <c r="G119" s="68"/>
      <c r="H119" s="68"/>
      <c r="I119" s="68"/>
      <c r="J119" s="68"/>
      <c r="K119" s="68"/>
      <c r="L119" s="68"/>
      <c r="M119" s="68"/>
      <c r="N119" s="68"/>
      <c r="O119" s="68"/>
      <c r="P119" s="68"/>
      <c r="Q119" s="68"/>
      <c r="R119" s="68"/>
      <c r="S119" s="68"/>
      <c r="T119" s="68"/>
      <c r="U119" s="68"/>
      <c r="V119" s="68"/>
      <c r="W119" s="68"/>
      <c r="Y119" s="1">
        <v>2022</v>
      </c>
      <c r="Z119" s="4">
        <v>67039.774646127684</v>
      </c>
      <c r="AA119" s="4">
        <v>1955.7867392135872</v>
      </c>
      <c r="AB119" s="4">
        <v>265952.35301598656</v>
      </c>
      <c r="AC119" s="4">
        <v>0</v>
      </c>
      <c r="AD119" s="4">
        <v>764742.64870214346</v>
      </c>
      <c r="AE119" s="4">
        <v>72761.11181189843</v>
      </c>
      <c r="AF119" s="4">
        <v>139675.78888716552</v>
      </c>
      <c r="AG119" s="4">
        <v>0</v>
      </c>
      <c r="AH119" s="4">
        <v>49714.285714285717</v>
      </c>
      <c r="AI119" s="4">
        <v>21491.009533821172</v>
      </c>
      <c r="AJ119" s="4">
        <v>35100.920755469539</v>
      </c>
      <c r="AK119" s="7">
        <v>1418433.6798061114</v>
      </c>
      <c r="AM119" s="1">
        <v>2022</v>
      </c>
      <c r="AN119" s="40">
        <v>0.12134199210949111</v>
      </c>
      <c r="AO119" s="40">
        <v>1.5059557891944621E-4</v>
      </c>
      <c r="AP119" s="40">
        <v>0.38031186481286078</v>
      </c>
      <c r="AQ119" s="40">
        <v>0</v>
      </c>
      <c r="AR119" s="40">
        <v>1.5967826504900755</v>
      </c>
      <c r="AS119" s="40">
        <v>0.1290782123543078</v>
      </c>
      <c r="AT119" s="40">
        <v>9.4281157498836726E-2</v>
      </c>
      <c r="AU119" s="40">
        <v>0</v>
      </c>
      <c r="AV119" s="40">
        <v>7.457142857142858E-2</v>
      </c>
      <c r="AW119" s="40">
        <v>1.0745504766910587E-2</v>
      </c>
      <c r="AX119" s="40">
        <v>1.4040368302187814E-4</v>
      </c>
      <c r="AY119" s="38">
        <v>2.4074038098658521</v>
      </c>
    </row>
    <row r="120" spans="2:52" x14ac:dyDescent="0.25">
      <c r="B120" s="68"/>
      <c r="C120" s="68"/>
      <c r="D120" s="68"/>
      <c r="E120" s="68"/>
      <c r="F120" s="68"/>
      <c r="G120" s="68"/>
      <c r="H120" s="68"/>
      <c r="I120" s="68"/>
      <c r="J120" s="68"/>
      <c r="K120" s="68"/>
      <c r="L120" s="68"/>
      <c r="M120" s="68"/>
      <c r="N120" s="68"/>
      <c r="O120" s="68"/>
      <c r="P120" s="68"/>
      <c r="Q120" s="68"/>
      <c r="R120" s="68"/>
      <c r="S120" s="68"/>
      <c r="T120" s="68"/>
      <c r="U120" s="68"/>
      <c r="V120" s="68"/>
      <c r="W120" s="68"/>
      <c r="Y120" s="3">
        <v>2023</v>
      </c>
      <c r="Z120" s="4">
        <v>51751.146466609433</v>
      </c>
      <c r="AA120" s="4">
        <v>1864.3009541511251</v>
      </c>
      <c r="AB120" s="4">
        <v>256035.3296857544</v>
      </c>
      <c r="AC120" s="4">
        <v>0</v>
      </c>
      <c r="AD120" s="4">
        <v>741094.58499023656</v>
      </c>
      <c r="AE120" s="4">
        <v>62678.21755675786</v>
      </c>
      <c r="AF120" s="4">
        <v>172732.15617739802</v>
      </c>
      <c r="AG120" s="4">
        <v>0</v>
      </c>
      <c r="AH120" s="4">
        <v>43500</v>
      </c>
      <c r="AI120" s="4">
        <v>32688.766301477095</v>
      </c>
      <c r="AJ120" s="4">
        <v>46513.352390978645</v>
      </c>
      <c r="AK120" s="7">
        <v>1408857.8545233631</v>
      </c>
      <c r="AM120" s="3">
        <v>2023</v>
      </c>
      <c r="AN120" s="40">
        <v>9.3669575104563071E-2</v>
      </c>
      <c r="AO120" s="40">
        <v>1.4355117346963661E-4</v>
      </c>
      <c r="AP120" s="40">
        <v>0.3661305214506288</v>
      </c>
      <c r="AQ120" s="40">
        <v>0</v>
      </c>
      <c r="AR120" s="40">
        <v>1.547405493459614</v>
      </c>
      <c r="AS120" s="40">
        <v>0.11119115794568844</v>
      </c>
      <c r="AT120" s="40">
        <v>0.11659420541974366</v>
      </c>
      <c r="AU120" s="40">
        <v>0</v>
      </c>
      <c r="AV120" s="40">
        <v>6.5250000000000002E-2</v>
      </c>
      <c r="AW120" s="40">
        <v>1.6344383150738547E-2</v>
      </c>
      <c r="AX120" s="40">
        <v>1.8605340956391459E-4</v>
      </c>
      <c r="AY120" s="38">
        <v>2.3169149411140095</v>
      </c>
    </row>
    <row r="121" spans="2:52" x14ac:dyDescent="0.25">
      <c r="B121" s="68"/>
      <c r="C121" s="68"/>
      <c r="D121" s="68"/>
      <c r="E121" s="68"/>
      <c r="F121" s="68"/>
      <c r="G121" s="68"/>
      <c r="H121" s="68"/>
      <c r="I121" s="68"/>
      <c r="J121" s="68"/>
      <c r="K121" s="68"/>
      <c r="L121" s="68"/>
      <c r="M121" s="68"/>
      <c r="N121" s="68"/>
      <c r="O121" s="68"/>
      <c r="P121" s="68"/>
      <c r="Q121" s="68"/>
      <c r="R121" s="68"/>
      <c r="S121" s="68"/>
      <c r="T121" s="68"/>
      <c r="U121" s="68"/>
      <c r="V121" s="68"/>
      <c r="W121" s="68"/>
      <c r="Y121" s="3">
        <v>2024</v>
      </c>
      <c r="Z121" s="4">
        <v>39721.950057974376</v>
      </c>
      <c r="AA121" s="4">
        <v>1767.4418422174629</v>
      </c>
      <c r="AB121" s="4">
        <v>244871.63374079179</v>
      </c>
      <c r="AC121" s="4">
        <v>0</v>
      </c>
      <c r="AD121" s="4">
        <v>712167.68214947963</v>
      </c>
      <c r="AE121" s="4">
        <v>52196.120993411292</v>
      </c>
      <c r="AF121" s="4">
        <v>207718.87064167397</v>
      </c>
      <c r="AG121" s="4">
        <v>0</v>
      </c>
      <c r="AH121" s="4">
        <v>37285.71428571429</v>
      </c>
      <c r="AI121" s="4">
        <v>44861.322990799337</v>
      </c>
      <c r="AJ121" s="4">
        <v>58352.67860579359</v>
      </c>
      <c r="AK121" s="7">
        <v>1398943.4153078557</v>
      </c>
      <c r="AM121" s="3">
        <v>2024</v>
      </c>
      <c r="AN121" s="40">
        <v>7.1896729604933624E-2</v>
      </c>
      <c r="AO121" s="40">
        <v>1.3609302185074463E-4</v>
      </c>
      <c r="AP121" s="40">
        <v>0.35016643624933225</v>
      </c>
      <c r="AQ121" s="40">
        <v>0</v>
      </c>
      <c r="AR121" s="40">
        <v>1.4870061203281135</v>
      </c>
      <c r="AS121" s="40">
        <v>9.2595918642311634E-2</v>
      </c>
      <c r="AT121" s="40">
        <v>0.14021023768312993</v>
      </c>
      <c r="AU121" s="40">
        <v>0</v>
      </c>
      <c r="AV121" s="40">
        <v>5.5928571428571432E-2</v>
      </c>
      <c r="AW121" s="40">
        <v>2.243066149539967E-2</v>
      </c>
      <c r="AX121" s="40">
        <v>2.3341071442317435E-4</v>
      </c>
      <c r="AY121" s="38">
        <v>2.220604179168066</v>
      </c>
      <c r="AZ121" s="13"/>
    </row>
    <row r="122" spans="2:52" x14ac:dyDescent="0.25">
      <c r="B122" s="68"/>
      <c r="C122" s="68"/>
      <c r="D122" s="68"/>
      <c r="E122" s="68"/>
      <c r="F122" s="68"/>
      <c r="G122" s="68"/>
      <c r="H122" s="68"/>
      <c r="I122" s="68"/>
      <c r="J122" s="68"/>
      <c r="K122" s="68"/>
      <c r="L122" s="68"/>
      <c r="M122" s="68"/>
      <c r="N122" s="68"/>
      <c r="O122" s="68"/>
      <c r="P122" s="68"/>
      <c r="Q122" s="68"/>
      <c r="R122" s="68"/>
      <c r="S122" s="68"/>
      <c r="T122" s="68"/>
      <c r="U122" s="68"/>
      <c r="V122" s="68"/>
      <c r="W122" s="68"/>
      <c r="Y122" s="3">
        <v>2025</v>
      </c>
      <c r="Z122" s="4">
        <v>30407.889551244691</v>
      </c>
      <c r="AA122" s="4">
        <v>1665.0767636859737</v>
      </c>
      <c r="AB122" s="4">
        <v>232626.99105573702</v>
      </c>
      <c r="AC122" s="4">
        <v>0</v>
      </c>
      <c r="AD122" s="4">
        <v>678923.54983396572</v>
      </c>
      <c r="AE122" s="4">
        <v>41334.951243191521</v>
      </c>
      <c r="AF122" s="4">
        <v>244457.10761141495</v>
      </c>
      <c r="AG122" s="4">
        <v>0</v>
      </c>
      <c r="AH122" s="4">
        <v>31071.428571428565</v>
      </c>
      <c r="AI122" s="4">
        <v>58036.777947563416</v>
      </c>
      <c r="AJ122" s="4">
        <v>70623.611267703207</v>
      </c>
      <c r="AK122" s="7">
        <v>1389147.3838459351</v>
      </c>
      <c r="AM122" s="3">
        <v>2025</v>
      </c>
      <c r="AN122" s="40">
        <v>5.503828008775289E-2</v>
      </c>
      <c r="AO122" s="40">
        <v>1.2821091080381997E-4</v>
      </c>
      <c r="AP122" s="40">
        <v>0.33265659720970392</v>
      </c>
      <c r="AQ122" s="40">
        <v>0</v>
      </c>
      <c r="AR122" s="40">
        <v>1.4175923720533203</v>
      </c>
      <c r="AS122" s="40">
        <v>7.3328203505421755E-2</v>
      </c>
      <c r="AT122" s="40">
        <v>0.16500854763770509</v>
      </c>
      <c r="AU122" s="40">
        <v>0</v>
      </c>
      <c r="AV122" s="40">
        <v>4.6607142857142854E-2</v>
      </c>
      <c r="AW122" s="40">
        <v>2.9018388973781707E-2</v>
      </c>
      <c r="AX122" s="40">
        <v>2.8249444507081283E-4</v>
      </c>
      <c r="AY122" s="38">
        <v>2.1196602376807032</v>
      </c>
    </row>
    <row r="123" spans="2:52" x14ac:dyDescent="0.25">
      <c r="B123" s="68"/>
      <c r="C123" s="68"/>
      <c r="D123" s="68"/>
      <c r="E123" s="68"/>
      <c r="F123" s="68"/>
      <c r="G123" s="68"/>
      <c r="H123" s="68"/>
      <c r="I123" s="68"/>
      <c r="J123" s="68"/>
      <c r="K123" s="68"/>
      <c r="L123" s="68"/>
      <c r="M123" s="68"/>
      <c r="N123" s="68"/>
      <c r="O123" s="68"/>
      <c r="P123" s="68"/>
      <c r="Q123" s="68"/>
      <c r="R123" s="68"/>
      <c r="S123" s="68"/>
      <c r="T123" s="68"/>
      <c r="U123" s="68"/>
      <c r="V123" s="68"/>
      <c r="W123" s="68"/>
      <c r="Y123" s="1">
        <v>2026</v>
      </c>
      <c r="Z123" s="4">
        <v>23276.785145311274</v>
      </c>
      <c r="AA123" s="4">
        <v>1558.6368324292048</v>
      </c>
      <c r="AB123" s="4">
        <v>215200.02060655333</v>
      </c>
      <c r="AC123" s="4">
        <v>0</v>
      </c>
      <c r="AD123" s="4">
        <v>643381.06930447742</v>
      </c>
      <c r="AE123" s="4">
        <v>36298.443924609062</v>
      </c>
      <c r="AF123" s="4">
        <v>280966.5452996408</v>
      </c>
      <c r="AG123" s="4">
        <v>0</v>
      </c>
      <c r="AH123" s="4">
        <v>24857.142857142855</v>
      </c>
      <c r="AI123" s="4">
        <v>72459.502750617015</v>
      </c>
      <c r="AJ123" s="4">
        <v>83800.267813879211</v>
      </c>
      <c r="AK123" s="7">
        <v>1381798.4145346605</v>
      </c>
      <c r="AM123" s="1">
        <v>2026</v>
      </c>
      <c r="AN123" s="40">
        <v>4.2130981113013409E-2</v>
      </c>
      <c r="AO123" s="40">
        <v>1.2001503609704877E-4</v>
      </c>
      <c r="AP123" s="40">
        <v>0.30773602946737127</v>
      </c>
      <c r="AQ123" s="40">
        <v>0</v>
      </c>
      <c r="AR123" s="40">
        <v>1.3433796727077489</v>
      </c>
      <c r="AS123" s="40">
        <v>6.4393439522256485E-2</v>
      </c>
      <c r="AT123" s="40">
        <v>0.18965241807725755</v>
      </c>
      <c r="AU123" s="40">
        <v>0</v>
      </c>
      <c r="AV123" s="40">
        <v>3.7285714285714283E-2</v>
      </c>
      <c r="AW123" s="40">
        <v>3.6229751375308504E-2</v>
      </c>
      <c r="AX123" s="40">
        <v>3.3520107125551682E-4</v>
      </c>
      <c r="AY123" s="38">
        <v>2.0212632226560232</v>
      </c>
    </row>
    <row r="124" spans="2:52" x14ac:dyDescent="0.25">
      <c r="B124" s="68"/>
      <c r="C124" s="68"/>
      <c r="D124" s="68"/>
      <c r="E124" s="68"/>
      <c r="F124" s="68"/>
      <c r="G124" s="68"/>
      <c r="H124" s="68"/>
      <c r="I124" s="68"/>
      <c r="J124" s="68"/>
      <c r="K124" s="68"/>
      <c r="L124" s="68"/>
      <c r="M124" s="68"/>
      <c r="N124" s="68"/>
      <c r="O124" s="68"/>
      <c r="P124" s="68"/>
      <c r="Q124" s="68"/>
      <c r="R124" s="68"/>
      <c r="S124" s="68"/>
      <c r="T124" s="68"/>
      <c r="U124" s="68"/>
      <c r="V124" s="68"/>
      <c r="W124" s="68"/>
      <c r="Y124" s="3">
        <v>2027</v>
      </c>
      <c r="Z124" s="4">
        <v>17860.46092577709</v>
      </c>
      <c r="AA124" s="4">
        <v>1449.7387167163413</v>
      </c>
      <c r="AB124" s="4">
        <v>195846.4685840756</v>
      </c>
      <c r="AC124" s="4">
        <v>0</v>
      </c>
      <c r="AD124" s="4">
        <v>605748.06911114906</v>
      </c>
      <c r="AE124" s="4">
        <v>31214.963161049185</v>
      </c>
      <c r="AF124" s="4">
        <v>318574.59377886652</v>
      </c>
      <c r="AG124" s="4">
        <v>0</v>
      </c>
      <c r="AH124" s="4">
        <v>18642.857142857145</v>
      </c>
      <c r="AI124" s="4">
        <v>88028.250705639672</v>
      </c>
      <c r="AJ124" s="4">
        <v>97747.60970759987</v>
      </c>
      <c r="AK124" s="7">
        <v>1375113.0118337306</v>
      </c>
      <c r="AL124" s="13"/>
      <c r="AM124" s="3">
        <v>2027</v>
      </c>
      <c r="AN124" s="40">
        <v>3.2327434275656534E-2</v>
      </c>
      <c r="AO124" s="40">
        <v>1.1162988118715827E-4</v>
      </c>
      <c r="AP124" s="40">
        <v>0.28006045007522812</v>
      </c>
      <c r="AQ124" s="40">
        <v>0</v>
      </c>
      <c r="AR124" s="40">
        <v>1.2648019683040792</v>
      </c>
      <c r="AS124" s="40">
        <v>5.5375344647701254E-2</v>
      </c>
      <c r="AT124" s="40">
        <v>0.2150378508007349</v>
      </c>
      <c r="AU124" s="40">
        <v>0</v>
      </c>
      <c r="AV124" s="40">
        <v>2.7964285714285716E-2</v>
      </c>
      <c r="AW124" s="40">
        <v>4.4014125352819837E-2</v>
      </c>
      <c r="AX124" s="40">
        <v>3.909904388303995E-4</v>
      </c>
      <c r="AY124" s="38">
        <v>1.920084079490523</v>
      </c>
    </row>
    <row r="125" spans="2:52" x14ac:dyDescent="0.25">
      <c r="B125" s="68"/>
      <c r="C125" s="68"/>
      <c r="D125" s="68"/>
      <c r="E125" s="68"/>
      <c r="F125" s="68"/>
      <c r="G125" s="68"/>
      <c r="H125" s="68"/>
      <c r="I125" s="68"/>
      <c r="J125" s="68"/>
      <c r="K125" s="68"/>
      <c r="L125" s="68"/>
      <c r="M125" s="68"/>
      <c r="N125" s="68"/>
      <c r="O125" s="68"/>
      <c r="P125" s="68"/>
      <c r="Q125" s="68"/>
      <c r="R125" s="68"/>
      <c r="S125" s="68"/>
      <c r="T125" s="68"/>
      <c r="U125" s="68"/>
      <c r="V125" s="68"/>
      <c r="W125" s="68"/>
      <c r="Y125" s="1">
        <v>2028</v>
      </c>
      <c r="Z125" s="4">
        <v>13750.855193982972</v>
      </c>
      <c r="AA125" s="4">
        <v>1338.9487528706177</v>
      </c>
      <c r="AB125" s="4">
        <v>175457.1477507262</v>
      </c>
      <c r="AC125" s="4">
        <v>0</v>
      </c>
      <c r="AD125" s="4">
        <v>566376.85199393018</v>
      </c>
      <c r="AE125" s="4">
        <v>25979.517735603866</v>
      </c>
      <c r="AF125" s="4">
        <v>356623.43378666556</v>
      </c>
      <c r="AG125" s="4">
        <v>0</v>
      </c>
      <c r="AH125" s="4">
        <v>12428.571428571435</v>
      </c>
      <c r="AI125" s="4">
        <v>104773.6878117153</v>
      </c>
      <c r="AJ125" s="4">
        <v>112472.27760323448</v>
      </c>
      <c r="AK125" s="7">
        <v>1369201.2920573007</v>
      </c>
      <c r="AM125" s="1">
        <v>2028</v>
      </c>
      <c r="AN125" s="40">
        <v>2.4889047901109181E-2</v>
      </c>
      <c r="AO125" s="40">
        <v>1.0309905397103756E-4</v>
      </c>
      <c r="AP125" s="40">
        <v>0.25090372128353844</v>
      </c>
      <c r="AQ125" s="40">
        <v>0</v>
      </c>
      <c r="AR125" s="40">
        <v>1.1825948669633262</v>
      </c>
      <c r="AS125" s="40">
        <v>4.6087664462961253E-2</v>
      </c>
      <c r="AT125" s="40">
        <v>0.24072081780599924</v>
      </c>
      <c r="AU125" s="40">
        <v>0</v>
      </c>
      <c r="AV125" s="40">
        <v>1.8642857142857152E-2</v>
      </c>
      <c r="AW125" s="40">
        <v>5.2386843905857648E-2</v>
      </c>
      <c r="AX125" s="40">
        <v>4.4988911041293794E-4</v>
      </c>
      <c r="AY125" s="38">
        <v>1.8167788076300333</v>
      </c>
    </row>
    <row r="126" spans="2:52" x14ac:dyDescent="0.25">
      <c r="B126" s="68"/>
      <c r="C126" s="68"/>
      <c r="D126" s="68"/>
      <c r="E126" s="68"/>
      <c r="F126" s="68"/>
      <c r="G126" s="68"/>
      <c r="H126" s="68"/>
      <c r="I126" s="68"/>
      <c r="J126" s="68"/>
      <c r="K126" s="68"/>
      <c r="L126" s="68"/>
      <c r="M126" s="68"/>
      <c r="N126" s="68"/>
      <c r="O126" s="68"/>
      <c r="P126" s="68"/>
      <c r="Q126" s="68"/>
      <c r="R126" s="68"/>
      <c r="S126" s="68"/>
      <c r="T126" s="68"/>
      <c r="U126" s="68"/>
      <c r="V126" s="68"/>
      <c r="W126" s="68"/>
      <c r="Y126" s="3">
        <v>2029</v>
      </c>
      <c r="Z126" s="4">
        <v>10596.75750205955</v>
      </c>
      <c r="AA126" s="4">
        <v>1225.4825668658932</v>
      </c>
      <c r="AB126" s="4">
        <v>153992.18675091595</v>
      </c>
      <c r="AC126" s="4">
        <v>0</v>
      </c>
      <c r="AD126" s="4">
        <v>525591.24847379758</v>
      </c>
      <c r="AE126" s="4">
        <v>20497.961053493345</v>
      </c>
      <c r="AF126" s="4">
        <v>395008.61697422515</v>
      </c>
      <c r="AG126" s="4">
        <v>0</v>
      </c>
      <c r="AH126" s="4">
        <v>6214.2857142857101</v>
      </c>
      <c r="AI126" s="4">
        <v>122726.28210608763</v>
      </c>
      <c r="AJ126" s="4">
        <v>127978.87339183365</v>
      </c>
      <c r="AK126" s="7">
        <v>1363831.6945335646</v>
      </c>
      <c r="AM126" s="3">
        <v>2029</v>
      </c>
      <c r="AN126" s="40">
        <v>1.9180131078727784E-2</v>
      </c>
      <c r="AO126" s="40">
        <v>9.4362157648673781E-5</v>
      </c>
      <c r="AP126" s="40">
        <v>0.22020882705380981</v>
      </c>
      <c r="AQ126" s="40">
        <v>0</v>
      </c>
      <c r="AR126" s="40">
        <v>1.0974345268132895</v>
      </c>
      <c r="AS126" s="40">
        <v>3.6363382908897193E-2</v>
      </c>
      <c r="AT126" s="40">
        <v>0.26663081645760195</v>
      </c>
      <c r="AU126" s="40">
        <v>0</v>
      </c>
      <c r="AV126" s="40">
        <v>9.3214285714285656E-3</v>
      </c>
      <c r="AW126" s="40">
        <v>6.1363141053043815E-2</v>
      </c>
      <c r="AX126" s="40">
        <v>5.1191549356733462E-4</v>
      </c>
      <c r="AY126" s="38">
        <v>1.7111085315880143</v>
      </c>
    </row>
    <row r="127" spans="2:52" x14ac:dyDescent="0.25">
      <c r="B127" s="68"/>
      <c r="C127" s="68"/>
      <c r="D127" s="68"/>
      <c r="E127" s="68"/>
      <c r="F127" s="68"/>
      <c r="G127" s="68"/>
      <c r="H127" s="68"/>
      <c r="I127" s="68"/>
      <c r="J127" s="68"/>
      <c r="K127" s="68"/>
      <c r="L127" s="68"/>
      <c r="M127" s="68"/>
      <c r="N127" s="68"/>
      <c r="O127" s="68"/>
      <c r="P127" s="68"/>
      <c r="Q127" s="68"/>
      <c r="R127" s="68"/>
      <c r="S127" s="68"/>
      <c r="T127" s="68"/>
      <c r="U127" s="68"/>
      <c r="V127" s="68"/>
      <c r="W127" s="68"/>
      <c r="Y127" s="6">
        <v>2030</v>
      </c>
      <c r="Z127" s="5">
        <v>8118.8837667909047</v>
      </c>
      <c r="AA127" s="5">
        <v>1107.7934131515644</v>
      </c>
      <c r="AB127" s="5">
        <v>131330.28522787386</v>
      </c>
      <c r="AC127" s="5">
        <v>0</v>
      </c>
      <c r="AD127" s="5">
        <v>484172.91628490965</v>
      </c>
      <c r="AE127" s="5">
        <v>14731.347571442731</v>
      </c>
      <c r="AF127" s="5">
        <v>433735.20643905498</v>
      </c>
      <c r="AG127" s="5">
        <v>0</v>
      </c>
      <c r="AH127" s="5">
        <v>0</v>
      </c>
      <c r="AI127" s="5">
        <v>141914.62831496884</v>
      </c>
      <c r="AJ127" s="5">
        <v>144078.4224510717</v>
      </c>
      <c r="AK127" s="8">
        <v>1359189.4834692643</v>
      </c>
      <c r="AL127" s="13"/>
      <c r="AM127" s="6">
        <v>2030</v>
      </c>
      <c r="AN127" s="41">
        <v>1.4695179617891537E-2</v>
      </c>
      <c r="AO127" s="41">
        <v>8.5300092812670472E-5</v>
      </c>
      <c r="AP127" s="41">
        <v>0.18780230787585961</v>
      </c>
      <c r="AQ127" s="41">
        <v>0</v>
      </c>
      <c r="AR127" s="41">
        <v>1.0109530492028913</v>
      </c>
      <c r="AS127" s="41">
        <v>2.6133410591739403E-2</v>
      </c>
      <c r="AT127" s="41">
        <v>0.29277126434636214</v>
      </c>
      <c r="AU127" s="41">
        <v>0</v>
      </c>
      <c r="AV127" s="41">
        <v>0</v>
      </c>
      <c r="AW127" s="41">
        <v>7.0957314157484408E-2</v>
      </c>
      <c r="AX127" s="41">
        <v>5.7631368980428678E-4</v>
      </c>
      <c r="AY127" s="39">
        <v>1.6039741395748452</v>
      </c>
      <c r="AZ127" s="13"/>
    </row>
    <row r="128" spans="2:52" x14ac:dyDescent="0.25">
      <c r="B128" s="68"/>
      <c r="C128" s="68"/>
      <c r="D128" s="68"/>
      <c r="E128" s="68"/>
      <c r="F128" s="68"/>
      <c r="G128" s="68"/>
      <c r="H128" s="68"/>
      <c r="I128" s="68"/>
      <c r="J128" s="68"/>
      <c r="K128" s="68"/>
      <c r="L128" s="68"/>
      <c r="M128" s="68"/>
      <c r="N128" s="68"/>
      <c r="O128" s="68"/>
      <c r="P128" s="68"/>
      <c r="Q128" s="68"/>
      <c r="R128" s="68"/>
      <c r="S128" s="68"/>
      <c r="T128" s="68"/>
      <c r="U128" s="68"/>
      <c r="V128" s="68"/>
      <c r="W128" s="68"/>
    </row>
    <row r="129" spans="2:52" x14ac:dyDescent="0.25">
      <c r="B129" s="68"/>
      <c r="C129" s="68"/>
      <c r="D129" s="68"/>
      <c r="E129" s="68"/>
      <c r="F129" s="68"/>
      <c r="G129" s="68"/>
      <c r="H129" s="68"/>
      <c r="I129" s="68"/>
      <c r="J129" s="68"/>
      <c r="K129" s="68"/>
      <c r="L129" s="68"/>
      <c r="M129" s="68"/>
      <c r="N129" s="68"/>
      <c r="O129" s="68"/>
      <c r="P129" s="68"/>
      <c r="Q129" s="68"/>
      <c r="R129" s="68"/>
      <c r="S129" s="68"/>
      <c r="T129" s="68"/>
      <c r="U129" s="68"/>
      <c r="V129" s="68"/>
      <c r="W129" s="68"/>
      <c r="AZ129" s="13"/>
    </row>
    <row r="130" spans="2:52" x14ac:dyDescent="0.25">
      <c r="B130" s="68"/>
      <c r="C130" s="68"/>
      <c r="D130" s="68"/>
      <c r="E130" s="68"/>
      <c r="F130" s="68"/>
      <c r="G130" s="68"/>
      <c r="H130" s="68"/>
      <c r="I130" s="68"/>
      <c r="J130" s="68"/>
      <c r="K130" s="68"/>
      <c r="L130" s="68"/>
      <c r="M130" s="68"/>
      <c r="N130" s="68"/>
      <c r="O130" s="68"/>
      <c r="P130" s="68"/>
      <c r="Q130" s="68"/>
      <c r="R130" s="68"/>
      <c r="S130" s="68"/>
      <c r="T130" s="68"/>
      <c r="U130" s="68"/>
      <c r="V130" s="68"/>
      <c r="W130" s="68"/>
    </row>
    <row r="131" spans="2:52" x14ac:dyDescent="0.25">
      <c r="B131" s="68"/>
      <c r="C131" s="68"/>
      <c r="D131" s="68"/>
      <c r="E131" s="68"/>
      <c r="F131" s="68"/>
      <c r="G131" s="68"/>
      <c r="H131" s="68"/>
      <c r="I131" s="68"/>
      <c r="J131" s="68"/>
      <c r="K131" s="68"/>
      <c r="L131" s="68"/>
      <c r="M131" s="68"/>
      <c r="N131" s="68"/>
      <c r="O131" s="68"/>
      <c r="P131" s="68"/>
      <c r="Q131" s="68"/>
      <c r="R131" s="68"/>
      <c r="S131" s="68"/>
      <c r="T131" s="68"/>
      <c r="U131" s="68"/>
      <c r="V131" s="68"/>
      <c r="W131" s="68"/>
    </row>
    <row r="132" spans="2:52" x14ac:dyDescent="0.25">
      <c r="B132" s="68"/>
      <c r="C132" s="68"/>
      <c r="D132" s="68"/>
      <c r="E132" s="68"/>
      <c r="F132" s="68"/>
      <c r="G132" s="68"/>
      <c r="H132" s="68"/>
      <c r="I132" s="68"/>
      <c r="J132" s="68"/>
      <c r="K132" s="68"/>
      <c r="L132" s="68"/>
      <c r="M132" s="68"/>
      <c r="N132" s="68"/>
      <c r="O132" s="68"/>
      <c r="P132" s="68"/>
      <c r="Q132" s="68"/>
      <c r="R132" s="68"/>
      <c r="S132" s="68"/>
      <c r="T132" s="68"/>
      <c r="U132" s="68"/>
      <c r="V132" s="68"/>
      <c r="W132" s="68"/>
    </row>
    <row r="133" spans="2:52" x14ac:dyDescent="0.25">
      <c r="B133" s="68"/>
      <c r="C133" s="68"/>
      <c r="D133" s="68"/>
      <c r="E133" s="68"/>
      <c r="F133" s="68"/>
      <c r="G133" s="68"/>
      <c r="H133" s="68"/>
      <c r="I133" s="68"/>
      <c r="J133" s="68"/>
      <c r="K133" s="68"/>
      <c r="L133" s="68"/>
      <c r="M133" s="68"/>
      <c r="N133" s="68"/>
      <c r="O133" s="68"/>
      <c r="P133" s="68"/>
      <c r="Q133" s="68"/>
      <c r="R133" s="68"/>
      <c r="S133" s="68"/>
      <c r="T133" s="68"/>
      <c r="U133" s="68"/>
      <c r="V133" s="68"/>
      <c r="W133" s="68"/>
    </row>
    <row r="134" spans="2:52" x14ac:dyDescent="0.25">
      <c r="B134" s="68"/>
      <c r="C134" s="68"/>
      <c r="D134" s="68"/>
      <c r="E134" s="68"/>
      <c r="F134" s="68"/>
      <c r="G134" s="68"/>
      <c r="H134" s="68"/>
      <c r="I134" s="68"/>
      <c r="J134" s="68"/>
      <c r="K134" s="68"/>
      <c r="L134" s="68"/>
      <c r="M134" s="68"/>
      <c r="N134" s="68"/>
      <c r="O134" s="68"/>
      <c r="P134" s="68"/>
      <c r="Q134" s="68"/>
      <c r="R134" s="68"/>
      <c r="S134" s="68"/>
      <c r="T134" s="68"/>
      <c r="U134" s="68"/>
      <c r="V134" s="68"/>
      <c r="W134" s="68"/>
    </row>
    <row r="135" spans="2:52" x14ac:dyDescent="0.25">
      <c r="C135" s="68"/>
      <c r="D135" s="68"/>
      <c r="E135" s="68"/>
      <c r="F135" s="68"/>
      <c r="G135" s="68"/>
      <c r="H135" s="68"/>
      <c r="I135" s="68"/>
      <c r="J135" s="68"/>
      <c r="K135" s="68"/>
      <c r="L135" s="68"/>
      <c r="M135" s="68"/>
      <c r="N135" s="68"/>
      <c r="O135" s="68"/>
      <c r="P135" s="68"/>
      <c r="Q135" s="68"/>
      <c r="R135" s="68"/>
      <c r="S135" s="68"/>
      <c r="T135" s="68"/>
      <c r="U135" s="68"/>
      <c r="V135" s="68"/>
      <c r="W135" s="68"/>
    </row>
    <row r="136" spans="2:52" x14ac:dyDescent="0.25">
      <c r="B136" s="68" t="s">
        <v>101</v>
      </c>
      <c r="C136" s="68"/>
      <c r="D136" s="68"/>
      <c r="E136" s="68"/>
      <c r="F136" s="68"/>
      <c r="G136" s="68"/>
      <c r="H136" s="68"/>
      <c r="I136" s="68"/>
      <c r="J136" s="68"/>
      <c r="K136" s="68"/>
      <c r="L136" s="68"/>
      <c r="M136" s="68"/>
      <c r="N136" s="68"/>
      <c r="O136" s="68"/>
      <c r="P136" s="68"/>
      <c r="Q136" s="68"/>
      <c r="R136" s="68"/>
      <c r="S136" s="68"/>
      <c r="T136" s="68"/>
      <c r="U136" s="68"/>
      <c r="V136" s="68"/>
      <c r="W136" s="68"/>
      <c r="Y136" s="58" t="s">
        <v>306</v>
      </c>
      <c r="AM136" s="58" t="s">
        <v>305</v>
      </c>
    </row>
    <row r="137" spans="2:52" ht="15.75" x14ac:dyDescent="0.25">
      <c r="B137" s="68"/>
      <c r="C137" s="68"/>
      <c r="D137" s="68"/>
      <c r="E137" s="68"/>
      <c r="F137" s="68"/>
      <c r="G137" s="68"/>
      <c r="H137" s="68"/>
      <c r="I137" s="68"/>
      <c r="J137" s="68"/>
      <c r="K137" s="68"/>
      <c r="L137" s="68"/>
      <c r="M137" s="68"/>
      <c r="N137" s="68"/>
      <c r="O137" s="68"/>
      <c r="P137" s="68"/>
      <c r="Q137" s="68"/>
      <c r="R137" s="68"/>
      <c r="S137" s="68"/>
      <c r="T137" s="68"/>
      <c r="U137" s="68"/>
      <c r="V137" s="68"/>
      <c r="W137" s="68"/>
      <c r="Y137" s="69"/>
      <c r="Z137" s="66" t="s">
        <v>97</v>
      </c>
      <c r="AA137" s="66" t="s">
        <v>74</v>
      </c>
      <c r="AB137" s="66" t="s">
        <v>4</v>
      </c>
      <c r="AC137" s="66" t="s">
        <v>5</v>
      </c>
      <c r="AD137" s="66" t="s">
        <v>6</v>
      </c>
      <c r="AE137" s="66" t="s">
        <v>7</v>
      </c>
      <c r="AF137" s="66" t="s">
        <v>8</v>
      </c>
      <c r="AG137" s="66" t="s">
        <v>9</v>
      </c>
      <c r="AH137" s="66" t="s">
        <v>18</v>
      </c>
      <c r="AI137" s="66" t="s">
        <v>19</v>
      </c>
      <c r="AJ137" s="66" t="s">
        <v>20</v>
      </c>
      <c r="AK137" s="66" t="s">
        <v>0</v>
      </c>
      <c r="AM137" s="65"/>
      <c r="AN137" s="66" t="s">
        <v>2</v>
      </c>
      <c r="AO137" s="66" t="s">
        <v>3</v>
      </c>
      <c r="AP137" s="66" t="s">
        <v>4</v>
      </c>
      <c r="AQ137" s="66" t="s">
        <v>5</v>
      </c>
      <c r="AR137" s="66" t="s">
        <v>6</v>
      </c>
      <c r="AS137" s="66" t="s">
        <v>7</v>
      </c>
      <c r="AT137" s="66" t="s">
        <v>8</v>
      </c>
      <c r="AU137" s="66" t="s">
        <v>9</v>
      </c>
      <c r="AV137" s="66" t="s">
        <v>18</v>
      </c>
      <c r="AW137" s="66" t="s">
        <v>19</v>
      </c>
      <c r="AX137" s="66" t="s">
        <v>20</v>
      </c>
      <c r="AY137" s="67" t="s">
        <v>0</v>
      </c>
    </row>
    <row r="138" spans="2:52" x14ac:dyDescent="0.25">
      <c r="B138" s="68"/>
      <c r="C138" s="68"/>
      <c r="D138" s="68"/>
      <c r="E138" s="68"/>
      <c r="F138" s="68"/>
      <c r="G138" s="68"/>
      <c r="H138" s="68"/>
      <c r="I138" s="68"/>
      <c r="J138" s="68"/>
      <c r="K138" s="68"/>
      <c r="L138" s="68"/>
      <c r="M138" s="68"/>
      <c r="N138" s="68"/>
      <c r="O138" s="68"/>
      <c r="P138" s="68"/>
      <c r="Q138" s="68"/>
      <c r="R138" s="68"/>
      <c r="S138" s="68"/>
      <c r="T138" s="68"/>
      <c r="U138" s="68"/>
      <c r="V138" s="68"/>
      <c r="W138" s="68"/>
      <c r="Y138" s="3">
        <v>2019</v>
      </c>
      <c r="Z138" s="47">
        <v>0</v>
      </c>
      <c r="AA138" s="4">
        <v>0</v>
      </c>
      <c r="AB138" s="4">
        <v>680420.94477525109</v>
      </c>
      <c r="AC138" s="4">
        <v>0</v>
      </c>
      <c r="AD138" s="4">
        <v>0</v>
      </c>
      <c r="AE138" s="4">
        <v>0</v>
      </c>
      <c r="AF138" s="4">
        <v>0</v>
      </c>
      <c r="AG138" s="4">
        <v>0</v>
      </c>
      <c r="AH138" s="4">
        <v>0</v>
      </c>
      <c r="AI138" s="4">
        <v>0</v>
      </c>
      <c r="AJ138" s="4">
        <v>1280.4815625282858</v>
      </c>
      <c r="AK138" s="7">
        <v>681701.42633777938</v>
      </c>
      <c r="AM138" s="3">
        <v>2019</v>
      </c>
      <c r="AN138" s="40">
        <v>0</v>
      </c>
      <c r="AO138" s="40">
        <v>0</v>
      </c>
      <c r="AP138" s="40">
        <v>0.97300195102860909</v>
      </c>
      <c r="AQ138" s="40">
        <v>0</v>
      </c>
      <c r="AR138" s="40">
        <v>0</v>
      </c>
      <c r="AS138" s="40">
        <v>0</v>
      </c>
      <c r="AT138" s="40">
        <v>0</v>
      </c>
      <c r="AU138" s="40">
        <v>0</v>
      </c>
      <c r="AV138" s="40">
        <v>0</v>
      </c>
      <c r="AW138" s="40">
        <v>0</v>
      </c>
      <c r="AX138" s="40">
        <v>5.1219262501131435E-6</v>
      </c>
      <c r="AY138" s="38">
        <v>0.97300707295485922</v>
      </c>
    </row>
    <row r="139" spans="2:52" x14ac:dyDescent="0.25">
      <c r="B139" s="68"/>
      <c r="C139" s="68"/>
      <c r="D139" s="68"/>
      <c r="E139" s="68"/>
      <c r="F139" s="68"/>
      <c r="G139" s="68"/>
      <c r="H139" s="68"/>
      <c r="I139" s="68"/>
      <c r="J139" s="68"/>
      <c r="K139" s="68"/>
      <c r="L139" s="68"/>
      <c r="M139" s="68"/>
      <c r="N139" s="68"/>
      <c r="O139" s="68"/>
      <c r="P139" s="68"/>
      <c r="Q139" s="68"/>
      <c r="R139" s="68"/>
      <c r="S139" s="68"/>
      <c r="T139" s="68"/>
      <c r="U139" s="68"/>
      <c r="V139" s="68"/>
      <c r="W139" s="68"/>
      <c r="Y139" s="1">
        <v>2020</v>
      </c>
      <c r="Z139" s="47">
        <v>0</v>
      </c>
      <c r="AA139" s="4">
        <v>0</v>
      </c>
      <c r="AB139" s="4">
        <v>664676.64536874322</v>
      </c>
      <c r="AC139" s="4">
        <v>0</v>
      </c>
      <c r="AD139" s="4">
        <v>0</v>
      </c>
      <c r="AE139" s="4">
        <v>0</v>
      </c>
      <c r="AF139" s="4">
        <v>0</v>
      </c>
      <c r="AG139" s="4">
        <v>0</v>
      </c>
      <c r="AH139" s="4">
        <v>0</v>
      </c>
      <c r="AI139" s="4">
        <v>0</v>
      </c>
      <c r="AJ139" s="4">
        <v>2474.5382675708688</v>
      </c>
      <c r="AK139" s="7">
        <v>667151.18363631412</v>
      </c>
      <c r="AM139" s="1">
        <v>2020</v>
      </c>
      <c r="AN139" s="40">
        <v>0</v>
      </c>
      <c r="AO139" s="40">
        <v>0</v>
      </c>
      <c r="AP139" s="40">
        <v>0.95048760287730272</v>
      </c>
      <c r="AQ139" s="40">
        <v>0</v>
      </c>
      <c r="AR139" s="40">
        <v>0</v>
      </c>
      <c r="AS139" s="40">
        <v>0</v>
      </c>
      <c r="AT139" s="40">
        <v>0</v>
      </c>
      <c r="AU139" s="40">
        <v>0</v>
      </c>
      <c r="AV139" s="40">
        <v>0</v>
      </c>
      <c r="AW139" s="40">
        <v>0</v>
      </c>
      <c r="AX139" s="40">
        <v>9.8981530702834746E-6</v>
      </c>
      <c r="AY139" s="38">
        <v>0.950497501030373</v>
      </c>
    </row>
    <row r="140" spans="2:52" x14ac:dyDescent="0.25">
      <c r="B140" s="68"/>
      <c r="C140" s="68"/>
      <c r="D140" s="68"/>
      <c r="E140" s="68"/>
      <c r="F140" s="68"/>
      <c r="G140" s="68"/>
      <c r="H140" s="68"/>
      <c r="I140" s="68"/>
      <c r="J140" s="68"/>
      <c r="K140" s="68"/>
      <c r="L140" s="68"/>
      <c r="M140" s="68"/>
      <c r="N140" s="68"/>
      <c r="O140" s="68"/>
      <c r="P140" s="68"/>
      <c r="Q140" s="68"/>
      <c r="R140" s="68"/>
      <c r="S140" s="68"/>
      <c r="T140" s="68"/>
      <c r="U140" s="68"/>
      <c r="V140" s="68"/>
      <c r="W140" s="68"/>
      <c r="Y140" s="3">
        <v>2021</v>
      </c>
      <c r="Z140" s="47">
        <v>0</v>
      </c>
      <c r="AA140" s="4">
        <v>0</v>
      </c>
      <c r="AB140" s="4">
        <v>653912.19725253712</v>
      </c>
      <c r="AC140" s="4">
        <v>0</v>
      </c>
      <c r="AD140" s="4">
        <v>0</v>
      </c>
      <c r="AE140" s="4">
        <v>0</v>
      </c>
      <c r="AF140" s="4">
        <v>0</v>
      </c>
      <c r="AG140" s="4">
        <v>0</v>
      </c>
      <c r="AH140" s="4">
        <v>0</v>
      </c>
      <c r="AI140" s="4">
        <v>0</v>
      </c>
      <c r="AJ140" s="4">
        <v>9073.8549293958731</v>
      </c>
      <c r="AK140" s="7">
        <v>662986.05218193296</v>
      </c>
      <c r="AL140" s="13"/>
      <c r="AM140" s="3">
        <v>2021</v>
      </c>
      <c r="AN140" s="40">
        <v>0</v>
      </c>
      <c r="AO140" s="40">
        <v>0</v>
      </c>
      <c r="AP140" s="40">
        <v>0.93509444207112813</v>
      </c>
      <c r="AQ140" s="40">
        <v>0</v>
      </c>
      <c r="AR140" s="40">
        <v>0</v>
      </c>
      <c r="AS140" s="40">
        <v>0</v>
      </c>
      <c r="AT140" s="40">
        <v>0</v>
      </c>
      <c r="AU140" s="40">
        <v>0</v>
      </c>
      <c r="AV140" s="40">
        <v>0</v>
      </c>
      <c r="AW140" s="40">
        <v>0</v>
      </c>
      <c r="AX140" s="40">
        <v>3.6295419717583494E-5</v>
      </c>
      <c r="AY140" s="38">
        <v>0.93513073749084574</v>
      </c>
    </row>
    <row r="141" spans="2:52" x14ac:dyDescent="0.25">
      <c r="B141" s="68"/>
      <c r="C141" s="68"/>
      <c r="D141" s="68"/>
      <c r="E141" s="68"/>
      <c r="F141" s="68"/>
      <c r="G141" s="68"/>
      <c r="H141" s="68"/>
      <c r="I141" s="68"/>
      <c r="J141" s="68"/>
      <c r="K141" s="68"/>
      <c r="L141" s="68"/>
      <c r="M141" s="68"/>
      <c r="N141" s="68"/>
      <c r="O141" s="68"/>
      <c r="P141" s="68"/>
      <c r="Q141" s="68"/>
      <c r="R141" s="68"/>
      <c r="S141" s="68"/>
      <c r="T141" s="68"/>
      <c r="U141" s="68"/>
      <c r="V141" s="68"/>
      <c r="W141" s="68"/>
      <c r="Y141" s="1">
        <v>2022</v>
      </c>
      <c r="Z141" s="47">
        <v>0</v>
      </c>
      <c r="AA141" s="4">
        <v>0</v>
      </c>
      <c r="AB141" s="4">
        <v>637994.49265951943</v>
      </c>
      <c r="AC141" s="4">
        <v>0</v>
      </c>
      <c r="AD141" s="4">
        <v>0</v>
      </c>
      <c r="AE141" s="4">
        <v>0</v>
      </c>
      <c r="AF141" s="4">
        <v>0</v>
      </c>
      <c r="AG141" s="4">
        <v>0</v>
      </c>
      <c r="AH141" s="4">
        <v>0</v>
      </c>
      <c r="AI141" s="4">
        <v>0</v>
      </c>
      <c r="AJ141" s="4">
        <v>20561.069100063844</v>
      </c>
      <c r="AK141" s="7">
        <v>658555.5617595833</v>
      </c>
      <c r="AM141" s="1">
        <v>2022</v>
      </c>
      <c r="AN141" s="40">
        <v>0</v>
      </c>
      <c r="AO141" s="40">
        <v>0</v>
      </c>
      <c r="AP141" s="40">
        <v>0.91233212450311274</v>
      </c>
      <c r="AQ141" s="40">
        <v>0</v>
      </c>
      <c r="AR141" s="40">
        <v>0</v>
      </c>
      <c r="AS141" s="40">
        <v>0</v>
      </c>
      <c r="AT141" s="40">
        <v>0</v>
      </c>
      <c r="AU141" s="40">
        <v>0</v>
      </c>
      <c r="AV141" s="40">
        <v>0</v>
      </c>
      <c r="AW141" s="40">
        <v>0</v>
      </c>
      <c r="AX141" s="40">
        <v>8.2244276400255379E-5</v>
      </c>
      <c r="AY141" s="38">
        <v>0.91241436877951299</v>
      </c>
    </row>
    <row r="142" spans="2:52" x14ac:dyDescent="0.25">
      <c r="B142" s="68"/>
      <c r="C142" s="68"/>
      <c r="D142" s="68"/>
      <c r="E142" s="68"/>
      <c r="F142" s="68"/>
      <c r="G142" s="68"/>
      <c r="H142" s="68"/>
      <c r="I142" s="68"/>
      <c r="J142" s="68"/>
      <c r="K142" s="68"/>
      <c r="L142" s="68"/>
      <c r="M142" s="68"/>
      <c r="N142" s="68"/>
      <c r="O142" s="68"/>
      <c r="P142" s="68"/>
      <c r="Q142" s="68"/>
      <c r="R142" s="68"/>
      <c r="S142" s="68"/>
      <c r="T142" s="68"/>
      <c r="U142" s="68"/>
      <c r="V142" s="68"/>
      <c r="W142" s="68"/>
      <c r="Y142" s="3">
        <v>2023</v>
      </c>
      <c r="Z142" s="47">
        <v>0</v>
      </c>
      <c r="AA142" s="4">
        <v>0</v>
      </c>
      <c r="AB142" s="4">
        <v>617300.95524480764</v>
      </c>
      <c r="AC142" s="4">
        <v>0</v>
      </c>
      <c r="AD142" s="4">
        <v>0</v>
      </c>
      <c r="AE142" s="4">
        <v>0</v>
      </c>
      <c r="AF142" s="4">
        <v>0</v>
      </c>
      <c r="AG142" s="4">
        <v>0</v>
      </c>
      <c r="AH142" s="4">
        <v>0</v>
      </c>
      <c r="AI142" s="4">
        <v>0</v>
      </c>
      <c r="AJ142" s="4">
        <v>36951.314010289381</v>
      </c>
      <c r="AK142" s="7">
        <v>654252.26925509702</v>
      </c>
      <c r="AM142" s="3">
        <v>2023</v>
      </c>
      <c r="AN142" s="40">
        <v>0</v>
      </c>
      <c r="AO142" s="40">
        <v>0</v>
      </c>
      <c r="AP142" s="40">
        <v>0.88274036600007499</v>
      </c>
      <c r="AQ142" s="40">
        <v>0</v>
      </c>
      <c r="AR142" s="40">
        <v>0</v>
      </c>
      <c r="AS142" s="40">
        <v>0</v>
      </c>
      <c r="AT142" s="40">
        <v>0</v>
      </c>
      <c r="AU142" s="40">
        <v>0</v>
      </c>
      <c r="AV142" s="40">
        <v>0</v>
      </c>
      <c r="AW142" s="40">
        <v>0</v>
      </c>
      <c r="AX142" s="40">
        <v>1.4780525604115753E-4</v>
      </c>
      <c r="AY142" s="38">
        <v>0.88288817125611618</v>
      </c>
    </row>
    <row r="143" spans="2:52" x14ac:dyDescent="0.25">
      <c r="B143" s="68"/>
      <c r="C143" s="68"/>
      <c r="D143" s="68"/>
      <c r="E143" s="68"/>
      <c r="F143" s="68"/>
      <c r="G143" s="68"/>
      <c r="H143" s="68"/>
      <c r="I143" s="68"/>
      <c r="J143" s="68"/>
      <c r="K143" s="68"/>
      <c r="L143" s="68"/>
      <c r="M143" s="68"/>
      <c r="N143" s="68"/>
      <c r="O143" s="68"/>
      <c r="P143" s="68"/>
      <c r="Q143" s="68"/>
      <c r="R143" s="68"/>
      <c r="S143" s="68"/>
      <c r="T143" s="68"/>
      <c r="U143" s="68"/>
      <c r="V143" s="68"/>
      <c r="W143" s="68"/>
      <c r="Y143" s="3">
        <v>2024</v>
      </c>
      <c r="Z143" s="47">
        <v>0</v>
      </c>
      <c r="AA143" s="4">
        <v>0</v>
      </c>
      <c r="AB143" s="4">
        <v>591554.80703073635</v>
      </c>
      <c r="AC143" s="4">
        <v>0</v>
      </c>
      <c r="AD143" s="4">
        <v>0</v>
      </c>
      <c r="AE143" s="4">
        <v>0</v>
      </c>
      <c r="AF143" s="4">
        <v>0</v>
      </c>
      <c r="AG143" s="4">
        <v>0</v>
      </c>
      <c r="AH143" s="4">
        <v>0</v>
      </c>
      <c r="AI143" s="4">
        <v>0</v>
      </c>
      <c r="AJ143" s="4">
        <v>58418.177755951037</v>
      </c>
      <c r="AK143" s="7">
        <v>649972.98478668742</v>
      </c>
      <c r="AM143" s="3">
        <v>2024</v>
      </c>
      <c r="AN143" s="40">
        <v>0</v>
      </c>
      <c r="AO143" s="40">
        <v>0</v>
      </c>
      <c r="AP143" s="40">
        <v>0.8459233740539529</v>
      </c>
      <c r="AQ143" s="40">
        <v>0</v>
      </c>
      <c r="AR143" s="40">
        <v>0</v>
      </c>
      <c r="AS143" s="40">
        <v>0</v>
      </c>
      <c r="AT143" s="40">
        <v>0</v>
      </c>
      <c r="AU143" s="40">
        <v>0</v>
      </c>
      <c r="AV143" s="40">
        <v>0</v>
      </c>
      <c r="AW143" s="40">
        <v>0</v>
      </c>
      <c r="AX143" s="40">
        <v>2.3367271102380416E-4</v>
      </c>
      <c r="AY143" s="38">
        <v>0.84615704676497672</v>
      </c>
    </row>
    <row r="144" spans="2:52" x14ac:dyDescent="0.25">
      <c r="B144" s="68"/>
      <c r="C144" s="68"/>
      <c r="D144" s="68"/>
      <c r="E144" s="68"/>
      <c r="F144" s="68"/>
      <c r="G144" s="68"/>
      <c r="H144" s="68"/>
      <c r="I144" s="68"/>
      <c r="J144" s="68"/>
      <c r="K144" s="68"/>
      <c r="L144" s="68"/>
      <c r="M144" s="68"/>
      <c r="N144" s="68"/>
      <c r="O144" s="68"/>
      <c r="P144" s="68"/>
      <c r="Q144" s="68"/>
      <c r="R144" s="68"/>
      <c r="S144" s="68"/>
      <c r="T144" s="68"/>
      <c r="U144" s="68"/>
      <c r="V144" s="68"/>
      <c r="W144" s="68"/>
      <c r="Y144" s="3">
        <v>2025</v>
      </c>
      <c r="Z144" s="47">
        <v>0</v>
      </c>
      <c r="AA144" s="4">
        <v>0</v>
      </c>
      <c r="AB144" s="4">
        <v>561000.86504629999</v>
      </c>
      <c r="AC144" s="4">
        <v>0</v>
      </c>
      <c r="AD144" s="4">
        <v>0</v>
      </c>
      <c r="AE144" s="4">
        <v>0</v>
      </c>
      <c r="AF144" s="4">
        <v>0</v>
      </c>
      <c r="AG144" s="4">
        <v>0</v>
      </c>
      <c r="AH144" s="4">
        <v>0</v>
      </c>
      <c r="AI144" s="4">
        <v>0</v>
      </c>
      <c r="AJ144" s="4">
        <v>84772.490612316265</v>
      </c>
      <c r="AK144" s="7">
        <v>645773.35565861629</v>
      </c>
      <c r="AM144" s="3">
        <v>2025</v>
      </c>
      <c r="AN144" s="40">
        <v>0</v>
      </c>
      <c r="AO144" s="40">
        <v>0</v>
      </c>
      <c r="AP144" s="40">
        <v>0.80223123701620902</v>
      </c>
      <c r="AQ144" s="40">
        <v>0</v>
      </c>
      <c r="AR144" s="40">
        <v>0</v>
      </c>
      <c r="AS144" s="40">
        <v>0</v>
      </c>
      <c r="AT144" s="40">
        <v>0</v>
      </c>
      <c r="AU144" s="40">
        <v>0</v>
      </c>
      <c r="AV144" s="40">
        <v>0</v>
      </c>
      <c r="AW144" s="40">
        <v>0</v>
      </c>
      <c r="AX144" s="40">
        <v>3.3908996244926508E-4</v>
      </c>
      <c r="AY144" s="38">
        <v>0.80257032697865827</v>
      </c>
    </row>
    <row r="145" spans="2:52" x14ac:dyDescent="0.25">
      <c r="B145" s="68"/>
      <c r="C145" s="68"/>
      <c r="D145" s="68"/>
      <c r="E145" s="68"/>
      <c r="F145" s="68"/>
      <c r="G145" s="68"/>
      <c r="H145" s="68"/>
      <c r="I145" s="68"/>
      <c r="J145" s="68"/>
      <c r="K145" s="68"/>
      <c r="L145" s="68"/>
      <c r="M145" s="68"/>
      <c r="N145" s="68"/>
      <c r="O145" s="68"/>
      <c r="P145" s="68"/>
      <c r="Q145" s="68"/>
      <c r="R145" s="68"/>
      <c r="S145" s="68"/>
      <c r="T145" s="68"/>
      <c r="U145" s="68"/>
      <c r="V145" s="68"/>
      <c r="W145" s="68"/>
      <c r="Y145" s="1">
        <v>2026</v>
      </c>
      <c r="Z145" s="47">
        <v>0</v>
      </c>
      <c r="AA145" s="4">
        <v>0</v>
      </c>
      <c r="AB145" s="4">
        <v>529282.15167904983</v>
      </c>
      <c r="AC145" s="4">
        <v>0</v>
      </c>
      <c r="AD145" s="4">
        <v>0</v>
      </c>
      <c r="AE145" s="4">
        <v>0</v>
      </c>
      <c r="AF145" s="4">
        <v>0</v>
      </c>
      <c r="AG145" s="4">
        <v>0</v>
      </c>
      <c r="AH145" s="4">
        <v>0</v>
      </c>
      <c r="AI145" s="4">
        <v>0</v>
      </c>
      <c r="AJ145" s="4">
        <v>112575.36527581848</v>
      </c>
      <c r="AK145" s="7">
        <v>641857.51695486833</v>
      </c>
      <c r="AM145" s="1">
        <v>2026</v>
      </c>
      <c r="AN145" s="40">
        <v>0</v>
      </c>
      <c r="AO145" s="40">
        <v>0</v>
      </c>
      <c r="AP145" s="40">
        <v>0.75687347690104123</v>
      </c>
      <c r="AQ145" s="40">
        <v>0</v>
      </c>
      <c r="AR145" s="40">
        <v>0</v>
      </c>
      <c r="AS145" s="40">
        <v>0</v>
      </c>
      <c r="AT145" s="40">
        <v>0</v>
      </c>
      <c r="AU145" s="40">
        <v>0</v>
      </c>
      <c r="AV145" s="40">
        <v>0</v>
      </c>
      <c r="AW145" s="40">
        <v>0</v>
      </c>
      <c r="AX145" s="40">
        <v>4.503014611032739E-4</v>
      </c>
      <c r="AY145" s="38">
        <v>0.75732377836214448</v>
      </c>
    </row>
    <row r="146" spans="2:52" x14ac:dyDescent="0.25">
      <c r="B146" s="68"/>
      <c r="C146" s="68"/>
      <c r="D146" s="68"/>
      <c r="E146" s="68"/>
      <c r="F146" s="68"/>
      <c r="G146" s="68"/>
      <c r="H146" s="68"/>
      <c r="I146" s="68"/>
      <c r="J146" s="68"/>
      <c r="K146" s="68"/>
      <c r="L146" s="68"/>
      <c r="M146" s="68"/>
      <c r="N146" s="68"/>
      <c r="O146" s="68"/>
      <c r="P146" s="68"/>
      <c r="Q146" s="68"/>
      <c r="R146" s="68"/>
      <c r="S146" s="68"/>
      <c r="T146" s="68"/>
      <c r="U146" s="68"/>
      <c r="V146" s="68"/>
      <c r="W146" s="68"/>
      <c r="Y146" s="3">
        <v>2027</v>
      </c>
      <c r="Z146" s="47">
        <v>0</v>
      </c>
      <c r="AA146" s="4">
        <v>0</v>
      </c>
      <c r="AB146" s="4">
        <v>496382.49210839963</v>
      </c>
      <c r="AC146" s="4">
        <v>0</v>
      </c>
      <c r="AD146" s="4">
        <v>0</v>
      </c>
      <c r="AE146" s="4">
        <v>0</v>
      </c>
      <c r="AF146" s="4">
        <v>0</v>
      </c>
      <c r="AG146" s="4">
        <v>0</v>
      </c>
      <c r="AH146" s="4">
        <v>0</v>
      </c>
      <c r="AI146" s="4">
        <v>0</v>
      </c>
      <c r="AJ146" s="4">
        <v>141776.79818442441</v>
      </c>
      <c r="AK146" s="7">
        <v>638159.29029282404</v>
      </c>
      <c r="AM146" s="3">
        <v>2027</v>
      </c>
      <c r="AN146" s="40">
        <v>0</v>
      </c>
      <c r="AO146" s="40">
        <v>0</v>
      </c>
      <c r="AP146" s="40">
        <v>0.70982696371501153</v>
      </c>
      <c r="AQ146" s="40">
        <v>0</v>
      </c>
      <c r="AR146" s="40">
        <v>0</v>
      </c>
      <c r="AS146" s="40">
        <v>0</v>
      </c>
      <c r="AT146" s="40">
        <v>0</v>
      </c>
      <c r="AU146" s="40">
        <v>0</v>
      </c>
      <c r="AV146" s="40">
        <v>0</v>
      </c>
      <c r="AW146" s="40">
        <v>0</v>
      </c>
      <c r="AX146" s="40">
        <v>5.6710719273769762E-4</v>
      </c>
      <c r="AY146" s="38">
        <v>0.7103940709077492</v>
      </c>
    </row>
    <row r="147" spans="2:52" x14ac:dyDescent="0.25">
      <c r="B147" s="68"/>
      <c r="C147" s="68"/>
      <c r="D147" s="68"/>
      <c r="E147" s="68"/>
      <c r="F147" s="68"/>
      <c r="G147" s="68"/>
      <c r="H147" s="68"/>
      <c r="I147" s="68"/>
      <c r="J147" s="68"/>
      <c r="K147" s="68"/>
      <c r="L147" s="68"/>
      <c r="M147" s="68"/>
      <c r="N147" s="68"/>
      <c r="O147" s="68"/>
      <c r="P147" s="68"/>
      <c r="Q147" s="68"/>
      <c r="R147" s="68"/>
      <c r="S147" s="68"/>
      <c r="T147" s="68"/>
      <c r="U147" s="68"/>
      <c r="V147" s="68"/>
      <c r="W147" s="68"/>
      <c r="Y147" s="1">
        <v>2028</v>
      </c>
      <c r="Z147" s="47">
        <v>0</v>
      </c>
      <c r="AA147" s="4">
        <v>0</v>
      </c>
      <c r="AB147" s="4">
        <v>462434.40109390946</v>
      </c>
      <c r="AC147" s="4">
        <v>0</v>
      </c>
      <c r="AD147" s="4">
        <v>0</v>
      </c>
      <c r="AE147" s="4">
        <v>0</v>
      </c>
      <c r="AF147" s="4">
        <v>0</v>
      </c>
      <c r="AG147" s="4">
        <v>0</v>
      </c>
      <c r="AH147" s="4">
        <v>0</v>
      </c>
      <c r="AI147" s="4">
        <v>0</v>
      </c>
      <c r="AJ147" s="4">
        <v>172315.276622923</v>
      </c>
      <c r="AK147" s="7">
        <v>634749.67771683249</v>
      </c>
      <c r="AM147" s="1">
        <v>2028</v>
      </c>
      <c r="AN147" s="40">
        <v>0</v>
      </c>
      <c r="AO147" s="40">
        <v>0</v>
      </c>
      <c r="AP147" s="40">
        <v>0.66128119356429049</v>
      </c>
      <c r="AQ147" s="40">
        <v>0</v>
      </c>
      <c r="AR147" s="40">
        <v>0</v>
      </c>
      <c r="AS147" s="40">
        <v>0</v>
      </c>
      <c r="AT147" s="40">
        <v>0</v>
      </c>
      <c r="AU147" s="40">
        <v>0</v>
      </c>
      <c r="AV147" s="40">
        <v>0</v>
      </c>
      <c r="AW147" s="40">
        <v>0</v>
      </c>
      <c r="AX147" s="40">
        <v>6.8926110649169202E-4</v>
      </c>
      <c r="AY147" s="38">
        <v>0.66197045467078219</v>
      </c>
    </row>
    <row r="148" spans="2:52" x14ac:dyDescent="0.25">
      <c r="B148" s="68"/>
      <c r="C148" s="68"/>
      <c r="D148" s="68"/>
      <c r="E148" s="68"/>
      <c r="F148" s="68"/>
      <c r="G148" s="68"/>
      <c r="H148" s="68"/>
      <c r="I148" s="68"/>
      <c r="J148" s="68"/>
      <c r="K148" s="68"/>
      <c r="L148" s="68"/>
      <c r="M148" s="68"/>
      <c r="N148" s="68"/>
      <c r="O148" s="68"/>
      <c r="P148" s="68"/>
      <c r="Q148" s="68"/>
      <c r="R148" s="68"/>
      <c r="S148" s="68"/>
      <c r="T148" s="68"/>
      <c r="U148" s="68"/>
      <c r="V148" s="68"/>
      <c r="W148" s="68"/>
      <c r="Y148" s="3">
        <v>2029</v>
      </c>
      <c r="Z148" s="47">
        <v>0</v>
      </c>
      <c r="AA148" s="4">
        <v>0</v>
      </c>
      <c r="AB148" s="4">
        <v>427530.36921624158</v>
      </c>
      <c r="AC148" s="4">
        <v>0</v>
      </c>
      <c r="AD148" s="4">
        <v>0</v>
      </c>
      <c r="AE148" s="4">
        <v>0</v>
      </c>
      <c r="AF148" s="4">
        <v>0</v>
      </c>
      <c r="AG148" s="4">
        <v>0</v>
      </c>
      <c r="AH148" s="4">
        <v>0</v>
      </c>
      <c r="AI148" s="4">
        <v>0</v>
      </c>
      <c r="AJ148" s="4">
        <v>203944.99866307253</v>
      </c>
      <c r="AK148" s="7">
        <v>631475.36787931412</v>
      </c>
      <c r="AM148" s="3">
        <v>2029</v>
      </c>
      <c r="AN148" s="40">
        <v>0</v>
      </c>
      <c r="AO148" s="40">
        <v>0</v>
      </c>
      <c r="AP148" s="40">
        <v>0.61136842797922553</v>
      </c>
      <c r="AQ148" s="40">
        <v>0</v>
      </c>
      <c r="AR148" s="40">
        <v>0</v>
      </c>
      <c r="AS148" s="40">
        <v>0</v>
      </c>
      <c r="AT148" s="40">
        <v>0</v>
      </c>
      <c r="AU148" s="40">
        <v>0</v>
      </c>
      <c r="AV148" s="40">
        <v>0</v>
      </c>
      <c r="AW148" s="40">
        <v>0</v>
      </c>
      <c r="AX148" s="40">
        <v>8.1577999465229009E-4</v>
      </c>
      <c r="AY148" s="38">
        <v>0.61218420797387785</v>
      </c>
    </row>
    <row r="149" spans="2:52" x14ac:dyDescent="0.25">
      <c r="B149" s="68"/>
      <c r="C149" s="68"/>
      <c r="D149" s="68"/>
      <c r="E149" s="68"/>
      <c r="F149" s="68"/>
      <c r="G149" s="68"/>
      <c r="H149" s="68"/>
      <c r="I149" s="68"/>
      <c r="J149" s="68"/>
      <c r="K149" s="68"/>
      <c r="L149" s="68"/>
      <c r="M149" s="68"/>
      <c r="N149" s="68"/>
      <c r="O149" s="68"/>
      <c r="P149" s="68"/>
      <c r="Q149" s="68"/>
      <c r="R149" s="68"/>
      <c r="S149" s="68"/>
      <c r="T149" s="68"/>
      <c r="U149" s="68"/>
      <c r="V149" s="68"/>
      <c r="W149" s="68"/>
      <c r="Y149" s="6">
        <v>2030</v>
      </c>
      <c r="Z149" s="48">
        <v>0</v>
      </c>
      <c r="AA149" s="5">
        <v>0</v>
      </c>
      <c r="AB149" s="5">
        <v>391645.86304156086</v>
      </c>
      <c r="AC149" s="5">
        <v>0</v>
      </c>
      <c r="AD149" s="5">
        <v>0</v>
      </c>
      <c r="AE149" s="5">
        <v>0</v>
      </c>
      <c r="AF149" s="5">
        <v>0</v>
      </c>
      <c r="AG149" s="5">
        <v>0</v>
      </c>
      <c r="AH149" s="5">
        <v>0</v>
      </c>
      <c r="AI149" s="5">
        <v>0</v>
      </c>
      <c r="AJ149" s="5">
        <v>236702.45032209941</v>
      </c>
      <c r="AK149" s="8">
        <v>628348.31336366024</v>
      </c>
      <c r="AL149" s="13"/>
      <c r="AM149" s="6">
        <v>2030</v>
      </c>
      <c r="AN149" s="41">
        <v>0</v>
      </c>
      <c r="AO149" s="41">
        <v>0</v>
      </c>
      <c r="AP149" s="41">
        <v>0.56005358414943207</v>
      </c>
      <c r="AQ149" s="41">
        <v>0</v>
      </c>
      <c r="AR149" s="41">
        <v>0</v>
      </c>
      <c r="AS149" s="41">
        <v>0</v>
      </c>
      <c r="AT149" s="41">
        <v>0</v>
      </c>
      <c r="AU149" s="41">
        <v>0</v>
      </c>
      <c r="AV149" s="41">
        <v>0</v>
      </c>
      <c r="AW149" s="41">
        <v>0</v>
      </c>
      <c r="AX149" s="41">
        <v>9.4680980128839768E-4</v>
      </c>
      <c r="AY149" s="39">
        <v>0.56100039395072043</v>
      </c>
    </row>
    <row r="150" spans="2:52" x14ac:dyDescent="0.25">
      <c r="B150" s="68"/>
      <c r="C150" s="68"/>
      <c r="D150" s="68"/>
      <c r="E150" s="68"/>
      <c r="F150" s="68"/>
      <c r="G150" s="68"/>
      <c r="H150" s="68"/>
      <c r="I150" s="68"/>
      <c r="J150" s="68"/>
      <c r="K150" s="68"/>
      <c r="L150" s="68"/>
      <c r="M150" s="68"/>
      <c r="N150" s="68"/>
      <c r="O150" s="68"/>
      <c r="P150" s="68"/>
      <c r="Q150" s="68"/>
      <c r="R150" s="68"/>
      <c r="S150" s="68"/>
      <c r="T150" s="68"/>
      <c r="U150" s="68"/>
      <c r="V150" s="68"/>
      <c r="W150" s="68"/>
      <c r="Y150" s="58" t="s">
        <v>109</v>
      </c>
      <c r="AZ150" s="13"/>
    </row>
    <row r="151" spans="2:52" x14ac:dyDescent="0.25">
      <c r="B151" s="68"/>
      <c r="C151" s="68"/>
      <c r="D151" s="68"/>
      <c r="E151" s="68"/>
      <c r="F151" s="68"/>
      <c r="G151" s="68"/>
      <c r="H151" s="68"/>
      <c r="I151" s="68"/>
      <c r="J151" s="68"/>
      <c r="K151" s="68"/>
      <c r="L151" s="68"/>
      <c r="M151" s="68"/>
      <c r="N151" s="68"/>
      <c r="O151" s="68"/>
      <c r="P151" s="68"/>
      <c r="Q151" s="68"/>
      <c r="R151" s="68"/>
      <c r="S151" s="68"/>
      <c r="T151" s="68"/>
      <c r="U151" s="68"/>
      <c r="V151" s="68"/>
      <c r="W151" s="68"/>
    </row>
    <row r="152" spans="2:52" x14ac:dyDescent="0.25">
      <c r="B152" s="68"/>
      <c r="C152" s="68"/>
      <c r="D152" s="68"/>
      <c r="E152" s="68"/>
      <c r="F152" s="68"/>
      <c r="G152" s="68"/>
      <c r="H152" s="68"/>
      <c r="I152" s="68"/>
      <c r="J152" s="68"/>
      <c r="K152" s="68"/>
      <c r="L152" s="68"/>
      <c r="M152" s="68"/>
      <c r="N152" s="68"/>
      <c r="O152" s="68"/>
      <c r="P152" s="68"/>
      <c r="Q152" s="68"/>
      <c r="R152" s="68"/>
      <c r="S152" s="68"/>
      <c r="T152" s="68"/>
      <c r="U152" s="68"/>
      <c r="V152" s="68"/>
      <c r="W152" s="68"/>
    </row>
    <row r="153" spans="2:52" x14ac:dyDescent="0.25">
      <c r="B153" s="68"/>
      <c r="C153" s="68"/>
      <c r="D153" s="68"/>
      <c r="E153" s="68"/>
      <c r="F153" s="68"/>
      <c r="G153" s="68"/>
      <c r="H153" s="68"/>
      <c r="I153" s="68"/>
      <c r="J153" s="68"/>
      <c r="K153" s="68"/>
      <c r="L153" s="68"/>
      <c r="M153" s="68"/>
      <c r="N153" s="68"/>
      <c r="O153" s="68"/>
      <c r="P153" s="68"/>
      <c r="Q153" s="68"/>
      <c r="R153" s="68"/>
      <c r="S153" s="68"/>
      <c r="T153" s="68"/>
      <c r="U153" s="68"/>
      <c r="V153" s="68"/>
      <c r="W153" s="68"/>
    </row>
    <row r="154" spans="2:52" x14ac:dyDescent="0.25">
      <c r="B154" s="68"/>
      <c r="C154" s="68"/>
      <c r="D154" s="68"/>
      <c r="E154" s="68"/>
      <c r="F154" s="68"/>
      <c r="G154" s="68"/>
      <c r="H154" s="68"/>
      <c r="I154" s="68"/>
      <c r="J154" s="68"/>
      <c r="K154" s="68"/>
      <c r="L154" s="68"/>
      <c r="M154" s="68"/>
      <c r="N154" s="68"/>
      <c r="O154" s="68"/>
      <c r="P154" s="68"/>
      <c r="Q154" s="68"/>
      <c r="R154" s="68"/>
      <c r="S154" s="68"/>
      <c r="T154" s="68"/>
      <c r="U154" s="68"/>
      <c r="V154" s="68"/>
      <c r="W154" s="68"/>
      <c r="AZ154" s="13"/>
    </row>
    <row r="155" spans="2:52" x14ac:dyDescent="0.25">
      <c r="B155" s="68"/>
      <c r="C155" s="68"/>
      <c r="D155" s="68"/>
      <c r="E155" s="68"/>
      <c r="F155" s="68"/>
      <c r="G155" s="68"/>
      <c r="H155" s="68"/>
      <c r="I155" s="68"/>
      <c r="J155" s="68"/>
      <c r="K155" s="68"/>
      <c r="L155" s="68"/>
      <c r="M155" s="68"/>
      <c r="N155" s="68"/>
      <c r="O155" s="68"/>
      <c r="P155" s="68"/>
      <c r="Q155" s="68"/>
      <c r="R155" s="68"/>
      <c r="S155" s="68"/>
      <c r="T155" s="68"/>
      <c r="U155" s="68"/>
      <c r="V155" s="68"/>
      <c r="W155" s="68"/>
    </row>
    <row r="156" spans="2:52" x14ac:dyDescent="0.25">
      <c r="B156" s="68"/>
      <c r="C156" s="68"/>
      <c r="D156" s="68"/>
      <c r="E156" s="68"/>
      <c r="F156" s="68"/>
      <c r="G156" s="68"/>
      <c r="H156" s="68"/>
      <c r="I156" s="68"/>
      <c r="J156" s="68"/>
      <c r="K156" s="68"/>
      <c r="L156" s="68"/>
      <c r="M156" s="68"/>
      <c r="N156" s="68"/>
      <c r="O156" s="68"/>
      <c r="P156" s="68"/>
      <c r="Q156" s="68"/>
      <c r="R156" s="68"/>
      <c r="S156" s="68"/>
      <c r="T156" s="68"/>
      <c r="U156" s="68"/>
      <c r="V156" s="68"/>
      <c r="W156" s="68"/>
    </row>
    <row r="157" spans="2:52" x14ac:dyDescent="0.25">
      <c r="C157" s="68"/>
      <c r="D157" s="68"/>
      <c r="E157" s="68"/>
      <c r="F157" s="68"/>
      <c r="G157" s="68"/>
      <c r="H157" s="68"/>
      <c r="I157" s="68"/>
      <c r="J157" s="68"/>
      <c r="K157" s="68"/>
      <c r="L157" s="68"/>
      <c r="M157" s="68"/>
      <c r="N157" s="68"/>
      <c r="O157" s="68"/>
      <c r="P157" s="68"/>
      <c r="Q157" s="68"/>
      <c r="R157" s="68"/>
      <c r="S157" s="68"/>
      <c r="T157" s="68"/>
      <c r="U157" s="68"/>
      <c r="V157" s="68"/>
      <c r="W157" s="68"/>
    </row>
    <row r="158" spans="2:52" x14ac:dyDescent="0.25">
      <c r="B158" s="68" t="s">
        <v>102</v>
      </c>
      <c r="C158" s="68"/>
      <c r="D158" s="68"/>
      <c r="E158" s="68"/>
      <c r="F158" s="68"/>
      <c r="G158" s="68"/>
      <c r="H158" s="68"/>
      <c r="I158" s="68"/>
      <c r="J158" s="68"/>
      <c r="K158" s="68"/>
      <c r="L158" s="68"/>
      <c r="M158" s="68"/>
      <c r="N158" s="68"/>
      <c r="O158" s="68"/>
      <c r="P158" s="68"/>
      <c r="Q158" s="68"/>
      <c r="R158" s="68"/>
      <c r="S158" s="68"/>
      <c r="T158" s="68"/>
      <c r="U158" s="68"/>
      <c r="V158" s="68"/>
      <c r="W158" s="68"/>
      <c r="Y158" s="58" t="s">
        <v>306</v>
      </c>
      <c r="AM158" s="58" t="s">
        <v>305</v>
      </c>
    </row>
    <row r="159" spans="2:52" ht="15.75" x14ac:dyDescent="0.25">
      <c r="B159" s="68"/>
      <c r="C159" s="68"/>
      <c r="D159" s="68"/>
      <c r="E159" s="68"/>
      <c r="F159" s="68"/>
      <c r="G159" s="68"/>
      <c r="H159" s="68"/>
      <c r="I159" s="68"/>
      <c r="J159" s="68"/>
      <c r="K159" s="68"/>
      <c r="L159" s="68"/>
      <c r="M159" s="68"/>
      <c r="N159" s="68"/>
      <c r="O159" s="68"/>
      <c r="P159" s="68"/>
      <c r="Q159" s="68"/>
      <c r="R159" s="68"/>
      <c r="S159" s="68"/>
      <c r="T159" s="68"/>
      <c r="U159" s="68"/>
      <c r="V159" s="68"/>
      <c r="W159" s="68"/>
      <c r="Y159" s="69"/>
      <c r="Z159" s="66" t="s">
        <v>2</v>
      </c>
      <c r="AA159" s="66" t="s">
        <v>3</v>
      </c>
      <c r="AB159" s="66" t="s">
        <v>4</v>
      </c>
      <c r="AC159" s="66" t="s">
        <v>5</v>
      </c>
      <c r="AD159" s="66" t="s">
        <v>6</v>
      </c>
      <c r="AE159" s="66" t="s">
        <v>7</v>
      </c>
      <c r="AF159" s="66" t="s">
        <v>8</v>
      </c>
      <c r="AG159" s="66" t="s">
        <v>9</v>
      </c>
      <c r="AH159" s="66" t="s">
        <v>18</v>
      </c>
      <c r="AI159" s="66" t="s">
        <v>19</v>
      </c>
      <c r="AJ159" s="66" t="s">
        <v>20</v>
      </c>
      <c r="AK159" s="66" t="s">
        <v>0</v>
      </c>
      <c r="AM159" s="65"/>
      <c r="AN159" s="66" t="s">
        <v>2</v>
      </c>
      <c r="AO159" s="66" t="s">
        <v>3</v>
      </c>
      <c r="AP159" s="66" t="s">
        <v>4</v>
      </c>
      <c r="AQ159" s="66" t="s">
        <v>5</v>
      </c>
      <c r="AR159" s="66" t="s">
        <v>6</v>
      </c>
      <c r="AS159" s="66" t="s">
        <v>7</v>
      </c>
      <c r="AT159" s="66" t="s">
        <v>8</v>
      </c>
      <c r="AU159" s="66" t="s">
        <v>9</v>
      </c>
      <c r="AV159" s="66" t="s">
        <v>18</v>
      </c>
      <c r="AW159" s="66" t="s">
        <v>19</v>
      </c>
      <c r="AX159" s="66" t="s">
        <v>20</v>
      </c>
      <c r="AY159" s="67" t="s">
        <v>0</v>
      </c>
    </row>
    <row r="160" spans="2:52" x14ac:dyDescent="0.25">
      <c r="B160" s="68"/>
      <c r="C160" s="68"/>
      <c r="D160" s="68"/>
      <c r="E160" s="68"/>
      <c r="F160" s="68"/>
      <c r="G160" s="68"/>
      <c r="H160" s="68"/>
      <c r="I160" s="68"/>
      <c r="J160" s="68"/>
      <c r="K160" s="68"/>
      <c r="L160" s="68"/>
      <c r="M160" s="68"/>
      <c r="N160" s="68"/>
      <c r="O160" s="68"/>
      <c r="P160" s="68"/>
      <c r="Q160" s="68"/>
      <c r="R160" s="68"/>
      <c r="S160" s="68"/>
      <c r="T160" s="68"/>
      <c r="U160" s="68"/>
      <c r="V160" s="68"/>
      <c r="W160" s="68"/>
      <c r="Y160" s="3">
        <v>2019</v>
      </c>
      <c r="Z160" s="4">
        <v>1706.2842859502343</v>
      </c>
      <c r="AA160" s="4">
        <v>0</v>
      </c>
      <c r="AB160" s="4">
        <v>20893.090865100938</v>
      </c>
      <c r="AC160" s="4">
        <v>0</v>
      </c>
      <c r="AD160" s="4">
        <v>8421.7860966665776</v>
      </c>
      <c r="AE160" s="4">
        <v>41988.992697046611</v>
      </c>
      <c r="AF160" s="4">
        <v>0</v>
      </c>
      <c r="AG160" s="4">
        <v>0</v>
      </c>
      <c r="AH160" s="4">
        <v>0</v>
      </c>
      <c r="AI160" s="4">
        <v>0</v>
      </c>
      <c r="AJ160" s="4">
        <v>0</v>
      </c>
      <c r="AK160" s="7">
        <v>73010.153944764359</v>
      </c>
      <c r="AM160" s="3">
        <v>2019</v>
      </c>
      <c r="AN160" s="40">
        <v>3.0883745575699243E-3</v>
      </c>
      <c r="AO160" s="40">
        <v>0</v>
      </c>
      <c r="AP160" s="40">
        <v>2.9877119937094344E-2</v>
      </c>
      <c r="AQ160" s="40">
        <v>0</v>
      </c>
      <c r="AR160" s="40">
        <v>1.7584689369839812E-2</v>
      </c>
      <c r="AS160" s="40">
        <v>7.4488473044560688E-2</v>
      </c>
      <c r="AT160" s="40">
        <v>0</v>
      </c>
      <c r="AU160" s="40">
        <v>0</v>
      </c>
      <c r="AV160" s="40">
        <v>0</v>
      </c>
      <c r="AW160" s="40">
        <v>0</v>
      </c>
      <c r="AX160" s="40">
        <v>0</v>
      </c>
      <c r="AY160" s="38">
        <v>0.12503865690906477</v>
      </c>
    </row>
    <row r="161" spans="2:51" x14ac:dyDescent="0.25">
      <c r="B161" s="68"/>
      <c r="C161" s="68"/>
      <c r="D161" s="68"/>
      <c r="E161" s="68"/>
      <c r="F161" s="68"/>
      <c r="G161" s="68"/>
      <c r="H161" s="68"/>
      <c r="I161" s="68"/>
      <c r="J161" s="68"/>
      <c r="K161" s="68"/>
      <c r="L161" s="68"/>
      <c r="M161" s="68"/>
      <c r="N161" s="68"/>
      <c r="O161" s="68"/>
      <c r="P161" s="68"/>
      <c r="Q161" s="68"/>
      <c r="R161" s="68"/>
      <c r="S161" s="68"/>
      <c r="T161" s="68"/>
      <c r="U161" s="68"/>
      <c r="V161" s="68"/>
      <c r="W161" s="68"/>
      <c r="Y161" s="1">
        <v>2020</v>
      </c>
      <c r="Z161" s="4">
        <v>1369.950971062256</v>
      </c>
      <c r="AA161" s="4">
        <v>0</v>
      </c>
      <c r="AB161" s="4">
        <v>20762.214563335125</v>
      </c>
      <c r="AC161" s="4">
        <v>0</v>
      </c>
      <c r="AD161" s="4">
        <v>8998.2633610379744</v>
      </c>
      <c r="AE161" s="4">
        <v>41802.651649967345</v>
      </c>
      <c r="AF161" s="4">
        <v>0</v>
      </c>
      <c r="AG161" s="4">
        <v>0</v>
      </c>
      <c r="AH161" s="4">
        <v>0</v>
      </c>
      <c r="AI161" s="4">
        <v>0</v>
      </c>
      <c r="AJ161" s="4">
        <v>0</v>
      </c>
      <c r="AK161" s="7">
        <v>72933.080545402699</v>
      </c>
      <c r="AM161" s="1">
        <v>2020</v>
      </c>
      <c r="AN161" s="40">
        <v>2.4796112576226832E-3</v>
      </c>
      <c r="AO161" s="40">
        <v>0</v>
      </c>
      <c r="AP161" s="40">
        <v>2.9689966825569226E-2</v>
      </c>
      <c r="AQ161" s="40">
        <v>0</v>
      </c>
      <c r="AR161" s="40">
        <v>1.878837389784729E-2</v>
      </c>
      <c r="AS161" s="40">
        <v>7.4157904027042074E-2</v>
      </c>
      <c r="AT161" s="40">
        <v>0</v>
      </c>
      <c r="AU161" s="40">
        <v>0</v>
      </c>
      <c r="AV161" s="40">
        <v>0</v>
      </c>
      <c r="AW161" s="40">
        <v>0</v>
      </c>
      <c r="AX161" s="40">
        <v>0</v>
      </c>
      <c r="AY161" s="38">
        <v>0.12511585600808128</v>
      </c>
    </row>
    <row r="162" spans="2:51" x14ac:dyDescent="0.25">
      <c r="B162" s="68"/>
      <c r="C162" s="68"/>
      <c r="D162" s="68"/>
      <c r="E162" s="68"/>
      <c r="F162" s="68"/>
      <c r="G162" s="68"/>
      <c r="H162" s="68"/>
      <c r="I162" s="68"/>
      <c r="J162" s="68"/>
      <c r="K162" s="68"/>
      <c r="L162" s="68"/>
      <c r="M162" s="68"/>
      <c r="N162" s="68"/>
      <c r="O162" s="68"/>
      <c r="P162" s="68"/>
      <c r="Q162" s="68"/>
      <c r="R162" s="68"/>
      <c r="S162" s="68"/>
      <c r="T162" s="68"/>
      <c r="U162" s="68"/>
      <c r="V162" s="68"/>
      <c r="W162" s="68"/>
      <c r="Y162" s="3">
        <v>2021</v>
      </c>
      <c r="Z162" s="4">
        <v>1108.4972471325677</v>
      </c>
      <c r="AA162" s="4">
        <v>0</v>
      </c>
      <c r="AB162" s="4">
        <v>20283.357132079156</v>
      </c>
      <c r="AC162" s="4">
        <v>0</v>
      </c>
      <c r="AD162" s="4">
        <v>9513.24921638042</v>
      </c>
      <c r="AE162" s="4">
        <v>41953.370726506277</v>
      </c>
      <c r="AF162" s="4">
        <v>54.105886574204057</v>
      </c>
      <c r="AG162" s="4">
        <v>0</v>
      </c>
      <c r="AH162" s="4">
        <v>0</v>
      </c>
      <c r="AI162" s="4">
        <v>234.21090486637229</v>
      </c>
      <c r="AJ162" s="4">
        <v>29.806710879231268</v>
      </c>
      <c r="AK162" s="7">
        <v>73176.597824418233</v>
      </c>
      <c r="AM162" s="3">
        <v>2021</v>
      </c>
      <c r="AN162" s="40">
        <v>2.0063800173099476E-3</v>
      </c>
      <c r="AO162" s="40">
        <v>0</v>
      </c>
      <c r="AP162" s="40">
        <v>2.9005200698873194E-2</v>
      </c>
      <c r="AQ162" s="40">
        <v>0</v>
      </c>
      <c r="AR162" s="40">
        <v>1.9863664363802318E-2</v>
      </c>
      <c r="AS162" s="40">
        <v>7.4425279668822134E-2</v>
      </c>
      <c r="AT162" s="40">
        <v>3.6521473437587736E-5</v>
      </c>
      <c r="AU162" s="40">
        <v>0</v>
      </c>
      <c r="AV162" s="40">
        <v>0</v>
      </c>
      <c r="AW162" s="40">
        <v>1.1710545243318614E-4</v>
      </c>
      <c r="AX162" s="40">
        <v>1.1922684351692507E-7</v>
      </c>
      <c r="AY162" s="38">
        <v>0.12545427090152186</v>
      </c>
    </row>
    <row r="163" spans="2:51" x14ac:dyDescent="0.25">
      <c r="B163" s="68"/>
      <c r="C163" s="68"/>
      <c r="D163" s="68"/>
      <c r="E163" s="68"/>
      <c r="F163" s="68"/>
      <c r="G163" s="68"/>
      <c r="H163" s="68"/>
      <c r="I163" s="68"/>
      <c r="J163" s="68"/>
      <c r="K163" s="68"/>
      <c r="L163" s="68"/>
      <c r="M163" s="68"/>
      <c r="N163" s="68"/>
      <c r="O163" s="68"/>
      <c r="P163" s="68"/>
      <c r="Q163" s="68"/>
      <c r="R163" s="68"/>
      <c r="S163" s="68"/>
      <c r="T163" s="68"/>
      <c r="U163" s="68"/>
      <c r="V163" s="68"/>
      <c r="W163" s="68"/>
      <c r="Y163" s="1">
        <v>2022</v>
      </c>
      <c r="Z163" s="4">
        <v>911.03841022078097</v>
      </c>
      <c r="AA163" s="4">
        <v>0</v>
      </c>
      <c r="AB163" s="4">
        <v>19741.550182147141</v>
      </c>
      <c r="AC163" s="4">
        <v>0</v>
      </c>
      <c r="AD163" s="4">
        <v>9954.9529904314586</v>
      </c>
      <c r="AE163" s="4">
        <v>41792.148202917604</v>
      </c>
      <c r="AF163" s="4">
        <v>163.94083631944955</v>
      </c>
      <c r="AG163" s="4">
        <v>0</v>
      </c>
      <c r="AH163" s="4">
        <v>0</v>
      </c>
      <c r="AI163" s="4">
        <v>548.71142511859864</v>
      </c>
      <c r="AJ163" s="4">
        <v>73.148402970124096</v>
      </c>
      <c r="AK163" s="7">
        <v>73185.490450125159</v>
      </c>
      <c r="AM163" s="1">
        <v>2022</v>
      </c>
      <c r="AN163" s="40">
        <v>1.6489795224996135E-3</v>
      </c>
      <c r="AO163" s="40">
        <v>0</v>
      </c>
      <c r="AP163" s="40">
        <v>2.8230416760470414E-2</v>
      </c>
      <c r="AQ163" s="40">
        <v>0</v>
      </c>
      <c r="AR163" s="40">
        <v>2.0785941844020883E-2</v>
      </c>
      <c r="AS163" s="40">
        <v>7.4139270911975835E-2</v>
      </c>
      <c r="AT163" s="40">
        <v>1.1066006451562845E-4</v>
      </c>
      <c r="AU163" s="40">
        <v>0</v>
      </c>
      <c r="AV163" s="40">
        <v>0</v>
      </c>
      <c r="AW163" s="40">
        <v>2.7435571255929932E-4</v>
      </c>
      <c r="AX163" s="40">
        <v>2.9259361188049638E-7</v>
      </c>
      <c r="AY163" s="38">
        <v>0.12518991740965354</v>
      </c>
    </row>
    <row r="164" spans="2:51" x14ac:dyDescent="0.25">
      <c r="B164" s="68"/>
      <c r="C164" s="68"/>
      <c r="D164" s="68"/>
      <c r="E164" s="68"/>
      <c r="F164" s="68"/>
      <c r="G164" s="68"/>
      <c r="H164" s="68"/>
      <c r="I164" s="68"/>
      <c r="J164" s="68"/>
      <c r="K164" s="68"/>
      <c r="L164" s="68"/>
      <c r="M164" s="68"/>
      <c r="N164" s="68"/>
      <c r="O164" s="68"/>
      <c r="P164" s="68"/>
      <c r="Q164" s="68"/>
      <c r="R164" s="68"/>
      <c r="S164" s="68"/>
      <c r="T164" s="68"/>
      <c r="U164" s="68"/>
      <c r="V164" s="68"/>
      <c r="W164" s="68"/>
      <c r="Y164" s="3">
        <v>2023</v>
      </c>
      <c r="Z164" s="4">
        <v>759.88279574253716</v>
      </c>
      <c r="AA164" s="4">
        <v>0</v>
      </c>
      <c r="AB164" s="4">
        <v>19150.300598720154</v>
      </c>
      <c r="AC164" s="4">
        <v>0</v>
      </c>
      <c r="AD164" s="4">
        <v>10309.307062892194</v>
      </c>
      <c r="AE164" s="4">
        <v>41312.138480791211</v>
      </c>
      <c r="AF164" s="4">
        <v>331.1645472956846</v>
      </c>
      <c r="AG164" s="4">
        <v>0</v>
      </c>
      <c r="AH164" s="4">
        <v>0</v>
      </c>
      <c r="AI164" s="4">
        <v>943.11672681468781</v>
      </c>
      <c r="AJ164" s="4">
        <v>130.22879240645153</v>
      </c>
      <c r="AK164" s="7">
        <v>72936.139004662924</v>
      </c>
      <c r="AM164" s="3">
        <v>2023</v>
      </c>
      <c r="AN164" s="40">
        <v>1.3753878602939923E-3</v>
      </c>
      <c r="AO164" s="40">
        <v>0</v>
      </c>
      <c r="AP164" s="40">
        <v>2.7384929856169821E-2</v>
      </c>
      <c r="AQ164" s="40">
        <v>0</v>
      </c>
      <c r="AR164" s="40">
        <v>2.1525833147318901E-2</v>
      </c>
      <c r="AS164" s="40">
        <v>7.328773366492361E-2</v>
      </c>
      <c r="AT164" s="40">
        <v>2.235360694245871E-4</v>
      </c>
      <c r="AU164" s="40">
        <v>0</v>
      </c>
      <c r="AV164" s="40">
        <v>0</v>
      </c>
      <c r="AW164" s="40">
        <v>4.7155836340734389E-4</v>
      </c>
      <c r="AX164" s="40">
        <v>5.2091516962580608E-7</v>
      </c>
      <c r="AY164" s="38">
        <v>0.12426949987670788</v>
      </c>
    </row>
    <row r="165" spans="2:51" x14ac:dyDescent="0.25">
      <c r="B165" s="68"/>
      <c r="C165" s="68"/>
      <c r="D165" s="68"/>
      <c r="E165" s="68"/>
      <c r="F165" s="68"/>
      <c r="G165" s="68"/>
      <c r="H165" s="68"/>
      <c r="I165" s="68"/>
      <c r="J165" s="68"/>
      <c r="K165" s="68"/>
      <c r="L165" s="68"/>
      <c r="M165" s="68"/>
      <c r="N165" s="68"/>
      <c r="O165" s="68"/>
      <c r="P165" s="68"/>
      <c r="Q165" s="68"/>
      <c r="R165" s="68"/>
      <c r="S165" s="68"/>
      <c r="T165" s="68"/>
      <c r="U165" s="68"/>
      <c r="V165" s="68"/>
      <c r="W165" s="68"/>
      <c r="Y165" s="3">
        <v>2024</v>
      </c>
      <c r="Z165" s="4">
        <v>637.2785281454685</v>
      </c>
      <c r="AA165" s="4">
        <v>0</v>
      </c>
      <c r="AB165" s="4">
        <v>18520.501649920639</v>
      </c>
      <c r="AC165" s="4">
        <v>0</v>
      </c>
      <c r="AD165" s="4">
        <v>10560.916081345775</v>
      </c>
      <c r="AE165" s="4">
        <v>40503.129813037463</v>
      </c>
      <c r="AF165" s="4">
        <v>557.47396924582029</v>
      </c>
      <c r="AG165" s="4">
        <v>0</v>
      </c>
      <c r="AH165" s="4">
        <v>0</v>
      </c>
      <c r="AI165" s="4">
        <v>1417.0523588469937</v>
      </c>
      <c r="AJ165" s="4">
        <v>201.25745481234367</v>
      </c>
      <c r="AK165" s="7">
        <v>72397.609855354502</v>
      </c>
      <c r="AM165" s="3">
        <v>2024</v>
      </c>
      <c r="AN165" s="40">
        <v>1.1534741359432979E-3</v>
      </c>
      <c r="AO165" s="40">
        <v>0</v>
      </c>
      <c r="AP165" s="40">
        <v>2.6484317359386514E-2</v>
      </c>
      <c r="AQ165" s="40">
        <v>0</v>
      </c>
      <c r="AR165" s="40">
        <v>2.2051192777849976E-2</v>
      </c>
      <c r="AS165" s="40">
        <v>7.1852552288328458E-2</v>
      </c>
      <c r="AT165" s="40">
        <v>3.7629492924092867E-4</v>
      </c>
      <c r="AU165" s="40">
        <v>0</v>
      </c>
      <c r="AV165" s="40">
        <v>0</v>
      </c>
      <c r="AW165" s="40">
        <v>7.085261794234968E-4</v>
      </c>
      <c r="AX165" s="40">
        <v>8.0502981924937463E-7</v>
      </c>
      <c r="AY165" s="38">
        <v>0.12262716269999192</v>
      </c>
    </row>
    <row r="166" spans="2:51" x14ac:dyDescent="0.25">
      <c r="B166" s="68"/>
      <c r="C166" s="68"/>
      <c r="D166" s="68"/>
      <c r="E166" s="68"/>
      <c r="F166" s="68"/>
      <c r="G166" s="68"/>
      <c r="H166" s="68"/>
      <c r="I166" s="68"/>
      <c r="J166" s="68"/>
      <c r="K166" s="68"/>
      <c r="L166" s="68"/>
      <c r="M166" s="68"/>
      <c r="N166" s="68"/>
      <c r="O166" s="68"/>
      <c r="P166" s="68"/>
      <c r="Q166" s="68"/>
      <c r="R166" s="68"/>
      <c r="S166" s="68"/>
      <c r="T166" s="68"/>
      <c r="U166" s="68"/>
      <c r="V166" s="68"/>
      <c r="W166" s="68"/>
      <c r="Y166" s="3">
        <v>2025</v>
      </c>
      <c r="Z166" s="4">
        <v>529.4873968568794</v>
      </c>
      <c r="AA166" s="4">
        <v>0</v>
      </c>
      <c r="AB166" s="4">
        <v>17860.16403856545</v>
      </c>
      <c r="AC166" s="4">
        <v>0</v>
      </c>
      <c r="AD166" s="4">
        <v>10695.085175448812</v>
      </c>
      <c r="AE166" s="4">
        <v>39357.20317762882</v>
      </c>
      <c r="AF166" s="4">
        <v>844.60404429080245</v>
      </c>
      <c r="AG166" s="4">
        <v>0</v>
      </c>
      <c r="AH166" s="4">
        <v>0</v>
      </c>
      <c r="AI166" s="4">
        <v>1970.1543292111212</v>
      </c>
      <c r="AJ166" s="4">
        <v>286.44993266140455</v>
      </c>
      <c r="AK166" s="7">
        <v>71543.14809466328</v>
      </c>
      <c r="AM166" s="3">
        <v>2025</v>
      </c>
      <c r="AN166" s="40">
        <v>9.5837218831095166E-4</v>
      </c>
      <c r="AO166" s="40">
        <v>0</v>
      </c>
      <c r="AP166" s="40">
        <v>2.5540034575148595E-2</v>
      </c>
      <c r="AQ166" s="40">
        <v>0</v>
      </c>
      <c r="AR166" s="40">
        <v>2.2331337846337122E-2</v>
      </c>
      <c r="AS166" s="40">
        <v>6.9819678437113522E-2</v>
      </c>
      <c r="AT166" s="40">
        <v>5.7010772989629166E-4</v>
      </c>
      <c r="AU166" s="40">
        <v>0</v>
      </c>
      <c r="AV166" s="40">
        <v>0</v>
      </c>
      <c r="AW166" s="40">
        <v>9.8507716460556052E-4</v>
      </c>
      <c r="AX166" s="40">
        <v>1.1457997306456182E-6</v>
      </c>
      <c r="AY166" s="38">
        <v>0.1202057537411427</v>
      </c>
    </row>
    <row r="167" spans="2:51" x14ac:dyDescent="0.25">
      <c r="B167" s="68"/>
      <c r="C167" s="68"/>
      <c r="D167" s="68"/>
      <c r="E167" s="68"/>
      <c r="F167" s="68"/>
      <c r="G167" s="68"/>
      <c r="H167" s="68"/>
      <c r="I167" s="68"/>
      <c r="J167" s="68"/>
      <c r="K167" s="68"/>
      <c r="L167" s="68"/>
      <c r="M167" s="68"/>
      <c r="N167" s="68"/>
      <c r="O167" s="68"/>
      <c r="P167" s="68"/>
      <c r="Q167" s="68"/>
      <c r="R167" s="68"/>
      <c r="S167" s="68"/>
      <c r="T167" s="68"/>
      <c r="U167" s="68"/>
      <c r="V167" s="68"/>
      <c r="W167" s="68"/>
      <c r="Y167" s="1">
        <v>2026</v>
      </c>
      <c r="Z167" s="4">
        <v>428.33107584746369</v>
      </c>
      <c r="AA167" s="4">
        <v>0</v>
      </c>
      <c r="AB167" s="4">
        <v>16770.034120624561</v>
      </c>
      <c r="AC167" s="4">
        <v>0</v>
      </c>
      <c r="AD167" s="4">
        <v>10700.213300496318</v>
      </c>
      <c r="AE167" s="4">
        <v>37842.070490859194</v>
      </c>
      <c r="AF167" s="4">
        <v>1194.3284214880784</v>
      </c>
      <c r="AG167" s="4">
        <v>0</v>
      </c>
      <c r="AH167" s="4">
        <v>0</v>
      </c>
      <c r="AI167" s="4">
        <v>2705.1100969399595</v>
      </c>
      <c r="AJ167" s="4">
        <v>438.25869642494246</v>
      </c>
      <c r="AK167" s="7">
        <v>70078.346202680521</v>
      </c>
      <c r="AM167" s="1">
        <v>2026</v>
      </c>
      <c r="AN167" s="40">
        <v>7.752792472839092E-4</v>
      </c>
      <c r="AO167" s="40">
        <v>0</v>
      </c>
      <c r="AP167" s="40">
        <v>2.3981148792493124E-2</v>
      </c>
      <c r="AQ167" s="40">
        <v>0</v>
      </c>
      <c r="AR167" s="40">
        <v>2.2342045371436314E-2</v>
      </c>
      <c r="AS167" s="40">
        <v>6.7131833050784212E-2</v>
      </c>
      <c r="AT167" s="40">
        <v>8.0617168450445296E-4</v>
      </c>
      <c r="AU167" s="40">
        <v>0</v>
      </c>
      <c r="AV167" s="40">
        <v>0</v>
      </c>
      <c r="AW167" s="40">
        <v>1.3525550484699798E-3</v>
      </c>
      <c r="AX167" s="40">
        <v>1.7530347856997698E-6</v>
      </c>
      <c r="AY167" s="38">
        <v>0.11639078622975768</v>
      </c>
    </row>
    <row r="168" spans="2:51" x14ac:dyDescent="0.25">
      <c r="B168" s="68"/>
      <c r="C168" s="68"/>
      <c r="D168" s="68"/>
      <c r="E168" s="68"/>
      <c r="F168" s="68"/>
      <c r="G168" s="68"/>
      <c r="H168" s="68"/>
      <c r="I168" s="68"/>
      <c r="J168" s="68"/>
      <c r="K168" s="68"/>
      <c r="L168" s="68"/>
      <c r="M168" s="68"/>
      <c r="N168" s="68"/>
      <c r="O168" s="68"/>
      <c r="P168" s="68"/>
      <c r="Q168" s="68"/>
      <c r="R168" s="68"/>
      <c r="S168" s="68"/>
      <c r="T168" s="68"/>
      <c r="U168" s="68"/>
      <c r="V168" s="68"/>
      <c r="W168" s="68"/>
      <c r="Y168" s="3">
        <v>2027</v>
      </c>
      <c r="Z168" s="4">
        <v>331.45848429929379</v>
      </c>
      <c r="AA168" s="4">
        <v>0</v>
      </c>
      <c r="AB168" s="4">
        <v>15616.278320456615</v>
      </c>
      <c r="AC168" s="4">
        <v>0</v>
      </c>
      <c r="AD168" s="4">
        <v>10569.080941348177</v>
      </c>
      <c r="AE168" s="4">
        <v>36009.328725034873</v>
      </c>
      <c r="AF168" s="4">
        <v>1608.4598023533595</v>
      </c>
      <c r="AG168" s="4">
        <v>0</v>
      </c>
      <c r="AH168" s="4">
        <v>0</v>
      </c>
      <c r="AI168" s="4">
        <v>3553.1861579482579</v>
      </c>
      <c r="AJ168" s="4">
        <v>622.8277766556364</v>
      </c>
      <c r="AK168" s="7">
        <v>68310.620208096225</v>
      </c>
      <c r="AM168" s="3">
        <v>2027</v>
      </c>
      <c r="AN168" s="40">
        <v>5.9993985658172186E-4</v>
      </c>
      <c r="AO168" s="40">
        <v>0</v>
      </c>
      <c r="AP168" s="40">
        <v>2.233127799825296E-2</v>
      </c>
      <c r="AQ168" s="40">
        <v>0</v>
      </c>
      <c r="AR168" s="40">
        <v>2.2068241005534991E-2</v>
      </c>
      <c r="AS168" s="40">
        <v>6.3880549158211869E-2</v>
      </c>
      <c r="AT168" s="40">
        <v>1.0857103665885175E-3</v>
      </c>
      <c r="AU168" s="40">
        <v>0</v>
      </c>
      <c r="AV168" s="40">
        <v>0</v>
      </c>
      <c r="AW168" s="40">
        <v>1.776593078974129E-3</v>
      </c>
      <c r="AX168" s="40">
        <v>2.4913111066225455E-6</v>
      </c>
      <c r="AY168" s="38">
        <v>0.1117448027752508</v>
      </c>
    </row>
    <row r="169" spans="2:51" x14ac:dyDescent="0.25">
      <c r="B169" s="68"/>
      <c r="C169" s="68"/>
      <c r="D169" s="68"/>
      <c r="E169" s="68"/>
      <c r="F169" s="68"/>
      <c r="G169" s="68"/>
      <c r="H169" s="68"/>
      <c r="I169" s="68"/>
      <c r="J169" s="68"/>
      <c r="K169" s="68"/>
      <c r="L169" s="68"/>
      <c r="M169" s="68"/>
      <c r="N169" s="68"/>
      <c r="O169" s="68"/>
      <c r="P169" s="68"/>
      <c r="Q169" s="68"/>
      <c r="R169" s="68"/>
      <c r="S169" s="68"/>
      <c r="T169" s="68"/>
      <c r="U169" s="68"/>
      <c r="V169" s="68"/>
      <c r="W169" s="68"/>
      <c r="Y169" s="1">
        <v>2028</v>
      </c>
      <c r="Z169" s="4">
        <v>241.52131424427159</v>
      </c>
      <c r="AA169" s="4">
        <v>0</v>
      </c>
      <c r="AB169" s="4">
        <v>14402.32708668608</v>
      </c>
      <c r="AC169" s="4">
        <v>0</v>
      </c>
      <c r="AD169" s="4">
        <v>10298.120884871294</v>
      </c>
      <c r="AE169" s="4">
        <v>33895.470128668669</v>
      </c>
      <c r="AF169" s="4">
        <v>2088.8475034283747</v>
      </c>
      <c r="AG169" s="4">
        <v>0</v>
      </c>
      <c r="AH169" s="4">
        <v>0</v>
      </c>
      <c r="AI169" s="4">
        <v>4513.6427445171448</v>
      </c>
      <c r="AJ169" s="4">
        <v>840.38251345689173</v>
      </c>
      <c r="AK169" s="7">
        <v>66280.312175872721</v>
      </c>
      <c r="AM169" s="1">
        <v>2028</v>
      </c>
      <c r="AN169" s="40">
        <v>4.3715357878213162E-4</v>
      </c>
      <c r="AO169" s="40">
        <v>0</v>
      </c>
      <c r="AP169" s="40">
        <v>2.0595327733961093E-2</v>
      </c>
      <c r="AQ169" s="40">
        <v>0</v>
      </c>
      <c r="AR169" s="40">
        <v>2.1502476407611264E-2</v>
      </c>
      <c r="AS169" s="40">
        <v>6.0130564008258218E-2</v>
      </c>
      <c r="AT169" s="40">
        <v>1.409972064814153E-3</v>
      </c>
      <c r="AU169" s="40">
        <v>0</v>
      </c>
      <c r="AV169" s="40">
        <v>0</v>
      </c>
      <c r="AW169" s="40">
        <v>2.2568213722585725E-3</v>
      </c>
      <c r="AX169" s="40">
        <v>3.3615300538275668E-6</v>
      </c>
      <c r="AY169" s="38">
        <v>0.10633567669573926</v>
      </c>
    </row>
    <row r="170" spans="2:51" x14ac:dyDescent="0.25">
      <c r="B170" s="68"/>
      <c r="C170" s="68"/>
      <c r="D170" s="68"/>
      <c r="E170" s="68"/>
      <c r="F170" s="68"/>
      <c r="G170" s="68"/>
      <c r="H170" s="68"/>
      <c r="I170" s="68"/>
      <c r="J170" s="68"/>
      <c r="K170" s="68"/>
      <c r="L170" s="68"/>
      <c r="M170" s="68"/>
      <c r="N170" s="68"/>
      <c r="O170" s="68"/>
      <c r="P170" s="68"/>
      <c r="Q170" s="68"/>
      <c r="R170" s="68"/>
      <c r="S170" s="68"/>
      <c r="T170" s="68"/>
      <c r="U170" s="68"/>
      <c r="V170" s="68"/>
      <c r="W170" s="68"/>
      <c r="Y170" s="3">
        <v>2029</v>
      </c>
      <c r="Z170" s="4">
        <v>163.78678287739211</v>
      </c>
      <c r="AA170" s="4">
        <v>0</v>
      </c>
      <c r="AB170" s="4">
        <v>13130.611464073505</v>
      </c>
      <c r="AC170" s="4">
        <v>0</v>
      </c>
      <c r="AD170" s="4">
        <v>9886.1267903828739</v>
      </c>
      <c r="AE170" s="4">
        <v>31541.919222560675</v>
      </c>
      <c r="AF170" s="4">
        <v>2637.3595982028323</v>
      </c>
      <c r="AG170" s="4">
        <v>0</v>
      </c>
      <c r="AH170" s="4">
        <v>0</v>
      </c>
      <c r="AI170" s="4">
        <v>5585.7508478287536</v>
      </c>
      <c r="AJ170" s="4">
        <v>1091.1514706848682</v>
      </c>
      <c r="AK170" s="7">
        <v>64036.706176610904</v>
      </c>
      <c r="AM170" s="3">
        <v>2029</v>
      </c>
      <c r="AN170" s="40">
        <v>2.9645407700807974E-4</v>
      </c>
      <c r="AO170" s="40">
        <v>0</v>
      </c>
      <c r="AP170" s="40">
        <v>1.8776774393625111E-2</v>
      </c>
      <c r="AQ170" s="40">
        <v>0</v>
      </c>
      <c r="AR170" s="40">
        <v>2.064223273831944E-2</v>
      </c>
      <c r="AS170" s="40">
        <v>5.5955364700822637E-2</v>
      </c>
      <c r="AT170" s="40">
        <v>1.7802177287869118E-3</v>
      </c>
      <c r="AU170" s="40">
        <v>0</v>
      </c>
      <c r="AV170" s="40">
        <v>0</v>
      </c>
      <c r="AW170" s="40">
        <v>2.7928754239143765E-3</v>
      </c>
      <c r="AX170" s="40">
        <v>4.3646058827394729E-6</v>
      </c>
      <c r="AY170" s="38">
        <v>0.10024828366835929</v>
      </c>
    </row>
    <row r="171" spans="2:51" x14ac:dyDescent="0.25">
      <c r="B171" s="68"/>
      <c r="C171" s="68"/>
      <c r="D171" s="68"/>
      <c r="E171" s="68"/>
      <c r="F171" s="68"/>
      <c r="G171" s="68"/>
      <c r="H171" s="68"/>
      <c r="I171" s="68"/>
      <c r="J171" s="68"/>
      <c r="K171" s="68"/>
      <c r="L171" s="68"/>
      <c r="M171" s="68"/>
      <c r="N171" s="68"/>
      <c r="O171" s="68"/>
      <c r="P171" s="68"/>
      <c r="Q171" s="68"/>
      <c r="R171" s="68"/>
      <c r="S171" s="68"/>
      <c r="T171" s="68"/>
      <c r="U171" s="68"/>
      <c r="V171" s="68"/>
      <c r="W171" s="68"/>
      <c r="Y171" s="6">
        <v>2030</v>
      </c>
      <c r="Z171" s="5">
        <v>102.77304706183952</v>
      </c>
      <c r="AA171" s="5">
        <v>0</v>
      </c>
      <c r="AB171" s="5">
        <v>11802.746665051367</v>
      </c>
      <c r="AC171" s="5">
        <v>0</v>
      </c>
      <c r="AD171" s="5">
        <v>9335.8852458955171</v>
      </c>
      <c r="AE171" s="5">
        <v>28991.360307741004</v>
      </c>
      <c r="AF171" s="5">
        <v>3255.8017289748541</v>
      </c>
      <c r="AG171" s="5">
        <v>0</v>
      </c>
      <c r="AH171" s="5">
        <v>0</v>
      </c>
      <c r="AI171" s="5">
        <v>6768.7805485839999</v>
      </c>
      <c r="AJ171" s="5">
        <v>1375.3548211911468</v>
      </c>
      <c r="AK171" s="8">
        <v>61632.702364499724</v>
      </c>
      <c r="AL171" s="13"/>
      <c r="AM171" s="6">
        <v>2030</v>
      </c>
      <c r="AN171" s="41">
        <v>1.8601921518192953E-4</v>
      </c>
      <c r="AO171" s="41">
        <v>0</v>
      </c>
      <c r="AP171" s="41">
        <v>1.6877927731023454E-2</v>
      </c>
      <c r="AQ171" s="41">
        <v>0</v>
      </c>
      <c r="AR171" s="41">
        <v>1.9493328393429838E-2</v>
      </c>
      <c r="AS171" s="41">
        <v>5.1430673185932536E-2</v>
      </c>
      <c r="AT171" s="41">
        <v>2.1976661670580263E-3</v>
      </c>
      <c r="AU171" s="41">
        <v>0</v>
      </c>
      <c r="AV171" s="41">
        <v>0</v>
      </c>
      <c r="AW171" s="41">
        <v>3.3843902742920003E-3</v>
      </c>
      <c r="AX171" s="41">
        <v>5.5014192847645875E-6</v>
      </c>
      <c r="AY171" s="39">
        <v>9.3575506386202559E-2</v>
      </c>
    </row>
    <row r="172" spans="2:51" x14ac:dyDescent="0.25">
      <c r="B172" s="68"/>
      <c r="C172" s="68"/>
      <c r="D172" s="68"/>
      <c r="E172" s="68"/>
      <c r="F172" s="68"/>
      <c r="G172" s="68"/>
      <c r="H172" s="68"/>
      <c r="I172" s="68"/>
      <c r="J172" s="68"/>
      <c r="K172" s="68"/>
      <c r="L172" s="68"/>
      <c r="M172" s="68"/>
      <c r="N172" s="68"/>
      <c r="O172" s="68"/>
      <c r="P172" s="68"/>
      <c r="Q172" s="68"/>
      <c r="R172" s="68"/>
      <c r="S172" s="68"/>
      <c r="T172" s="68"/>
      <c r="U172" s="68"/>
      <c r="V172" s="68"/>
      <c r="W172" s="68"/>
    </row>
    <row r="173" spans="2:51" x14ac:dyDescent="0.25">
      <c r="B173" s="68"/>
      <c r="C173" s="68"/>
      <c r="D173" s="68"/>
      <c r="E173" s="68"/>
      <c r="F173" s="68"/>
      <c r="G173" s="68"/>
      <c r="H173" s="68"/>
      <c r="I173" s="68"/>
      <c r="J173" s="68"/>
      <c r="K173" s="68"/>
      <c r="L173" s="68"/>
      <c r="M173" s="68"/>
      <c r="N173" s="68"/>
      <c r="O173" s="68"/>
      <c r="P173" s="68"/>
      <c r="Q173" s="68"/>
      <c r="R173" s="68"/>
      <c r="S173" s="68"/>
      <c r="T173" s="68"/>
      <c r="U173" s="68"/>
      <c r="V173" s="68"/>
      <c r="W173" s="68"/>
    </row>
    <row r="174" spans="2:51" x14ac:dyDescent="0.25">
      <c r="B174" s="68"/>
      <c r="C174" s="68"/>
      <c r="D174" s="68"/>
      <c r="E174" s="68"/>
      <c r="F174" s="68"/>
      <c r="G174" s="68"/>
      <c r="H174" s="68"/>
      <c r="I174" s="68"/>
      <c r="J174" s="68"/>
      <c r="K174" s="68"/>
      <c r="L174" s="68"/>
      <c r="M174" s="68"/>
      <c r="N174" s="68"/>
      <c r="O174" s="68"/>
      <c r="P174" s="68"/>
      <c r="Q174" s="68"/>
      <c r="R174" s="68"/>
      <c r="S174" s="68"/>
      <c r="T174" s="68"/>
      <c r="U174" s="68"/>
      <c r="V174" s="68"/>
      <c r="W174" s="68"/>
    </row>
    <row r="175" spans="2:51" x14ac:dyDescent="0.25">
      <c r="B175" s="68"/>
      <c r="C175" s="68"/>
      <c r="D175" s="68"/>
      <c r="E175" s="68"/>
      <c r="F175" s="68"/>
      <c r="G175" s="68"/>
      <c r="H175" s="68"/>
      <c r="I175" s="68"/>
      <c r="J175" s="68"/>
      <c r="K175" s="68"/>
      <c r="L175" s="68"/>
      <c r="M175" s="68"/>
      <c r="N175" s="68"/>
      <c r="O175" s="68"/>
      <c r="P175" s="68"/>
      <c r="Q175" s="68"/>
      <c r="R175" s="68"/>
      <c r="S175" s="68"/>
      <c r="T175" s="68"/>
      <c r="U175" s="68"/>
      <c r="V175" s="68"/>
      <c r="W175" s="68"/>
    </row>
    <row r="176" spans="2:51" x14ac:dyDescent="0.25">
      <c r="B176" s="68"/>
      <c r="C176" s="68"/>
      <c r="D176" s="68"/>
      <c r="E176" s="68"/>
      <c r="F176" s="68"/>
      <c r="G176" s="68"/>
      <c r="H176" s="68"/>
      <c r="I176" s="68"/>
      <c r="J176" s="68"/>
      <c r="K176" s="68"/>
      <c r="L176" s="68"/>
      <c r="M176" s="68"/>
      <c r="N176" s="68"/>
      <c r="O176" s="68"/>
      <c r="P176" s="68"/>
      <c r="Q176" s="68"/>
      <c r="R176" s="68"/>
      <c r="S176" s="68"/>
      <c r="T176" s="68"/>
      <c r="U176" s="68"/>
      <c r="V176" s="68"/>
      <c r="W176" s="68"/>
    </row>
    <row r="177" spans="2:52" x14ac:dyDescent="0.25">
      <c r="B177" s="68"/>
      <c r="C177" s="68"/>
      <c r="D177" s="68"/>
      <c r="E177" s="68"/>
      <c r="F177" s="68"/>
      <c r="G177" s="68"/>
      <c r="H177" s="68"/>
      <c r="I177" s="68"/>
      <c r="J177" s="68"/>
      <c r="K177" s="68"/>
      <c r="L177" s="68"/>
      <c r="M177" s="68"/>
      <c r="N177" s="68"/>
      <c r="O177" s="68"/>
      <c r="P177" s="68"/>
      <c r="Q177" s="68"/>
      <c r="R177" s="68"/>
      <c r="S177" s="68"/>
      <c r="T177" s="68"/>
      <c r="U177" s="68"/>
      <c r="V177" s="68"/>
      <c r="W177" s="68"/>
    </row>
    <row r="178" spans="2:52" x14ac:dyDescent="0.25">
      <c r="B178" s="68"/>
      <c r="C178" s="68"/>
      <c r="D178" s="68"/>
      <c r="E178" s="68"/>
      <c r="F178" s="68"/>
      <c r="G178" s="68"/>
      <c r="H178" s="68"/>
      <c r="I178" s="68"/>
      <c r="J178" s="68"/>
      <c r="K178" s="68"/>
      <c r="L178" s="68"/>
      <c r="M178" s="68"/>
      <c r="N178" s="68"/>
      <c r="O178" s="68"/>
      <c r="P178" s="68"/>
      <c r="Q178" s="68"/>
      <c r="R178" s="68"/>
      <c r="S178" s="68"/>
      <c r="T178" s="68"/>
      <c r="U178" s="68"/>
      <c r="V178" s="68"/>
      <c r="W178" s="68"/>
    </row>
    <row r="179" spans="2:52" x14ac:dyDescent="0.25">
      <c r="C179" s="68"/>
      <c r="D179" s="68"/>
      <c r="E179" s="68"/>
      <c r="F179" s="68"/>
      <c r="G179" s="68"/>
      <c r="H179" s="68"/>
      <c r="I179" s="68"/>
      <c r="J179" s="68"/>
      <c r="K179" s="68"/>
      <c r="L179" s="68"/>
      <c r="M179" s="68"/>
      <c r="N179" s="68"/>
      <c r="O179" s="68"/>
      <c r="P179" s="68"/>
      <c r="Q179" s="68"/>
      <c r="R179" s="68"/>
      <c r="S179" s="68"/>
      <c r="T179" s="68"/>
      <c r="U179" s="68"/>
      <c r="V179" s="68"/>
      <c r="W179" s="68"/>
      <c r="AL179" s="114"/>
    </row>
    <row r="180" spans="2:52" x14ac:dyDescent="0.25">
      <c r="B180" s="68" t="s">
        <v>183</v>
      </c>
      <c r="C180" s="68"/>
      <c r="D180" s="68"/>
      <c r="E180" s="68"/>
      <c r="F180" s="68"/>
      <c r="G180" s="68"/>
      <c r="H180" s="68"/>
      <c r="I180" s="68"/>
      <c r="J180" s="68"/>
      <c r="K180" s="68"/>
      <c r="L180" s="68"/>
      <c r="M180" s="68"/>
      <c r="N180" s="68"/>
      <c r="O180" s="68"/>
      <c r="P180" s="68"/>
      <c r="Q180" s="68"/>
      <c r="R180" s="68"/>
      <c r="S180" s="68"/>
      <c r="T180" s="68"/>
      <c r="U180" s="68"/>
      <c r="V180" s="68"/>
      <c r="W180" s="68"/>
      <c r="Y180" s="58" t="s">
        <v>306</v>
      </c>
      <c r="AM180" s="58" t="s">
        <v>305</v>
      </c>
    </row>
    <row r="181" spans="2:52" ht="15.75" x14ac:dyDescent="0.25">
      <c r="B181" s="68"/>
      <c r="C181" s="68"/>
      <c r="D181" s="68"/>
      <c r="E181" s="68"/>
      <c r="F181" s="68"/>
      <c r="G181" s="68"/>
      <c r="H181" s="68"/>
      <c r="I181" s="68"/>
      <c r="J181" s="68"/>
      <c r="K181" s="68"/>
      <c r="L181" s="68"/>
      <c r="M181" s="68"/>
      <c r="N181" s="68"/>
      <c r="O181" s="68"/>
      <c r="P181" s="68"/>
      <c r="Q181" s="68"/>
      <c r="R181" s="68"/>
      <c r="S181" s="68"/>
      <c r="T181" s="68"/>
      <c r="U181" s="68"/>
      <c r="V181" s="68"/>
      <c r="W181" s="68"/>
      <c r="Y181" s="69"/>
      <c r="Z181" s="66" t="s">
        <v>2</v>
      </c>
      <c r="AA181" s="66" t="s">
        <v>3</v>
      </c>
      <c r="AB181" s="66" t="s">
        <v>4</v>
      </c>
      <c r="AC181" s="66" t="s">
        <v>5</v>
      </c>
      <c r="AD181" s="66" t="s">
        <v>6</v>
      </c>
      <c r="AE181" s="66" t="s">
        <v>7</v>
      </c>
      <c r="AF181" s="66" t="s">
        <v>8</v>
      </c>
      <c r="AG181" s="66" t="s">
        <v>9</v>
      </c>
      <c r="AH181" s="66" t="s">
        <v>18</v>
      </c>
      <c r="AI181" s="66" t="s">
        <v>19</v>
      </c>
      <c r="AJ181" s="66" t="s">
        <v>20</v>
      </c>
      <c r="AK181" s="66" t="s">
        <v>0</v>
      </c>
      <c r="AM181" s="65"/>
      <c r="AN181" s="66" t="s">
        <v>2</v>
      </c>
      <c r="AO181" s="66" t="s">
        <v>3</v>
      </c>
      <c r="AP181" s="66" t="s">
        <v>4</v>
      </c>
      <c r="AQ181" s="66" t="s">
        <v>5</v>
      </c>
      <c r="AR181" s="66" t="s">
        <v>6</v>
      </c>
      <c r="AS181" s="66" t="s">
        <v>7</v>
      </c>
      <c r="AT181" s="66" t="s">
        <v>8</v>
      </c>
      <c r="AU181" s="66" t="s">
        <v>9</v>
      </c>
      <c r="AV181" s="66" t="s">
        <v>18</v>
      </c>
      <c r="AW181" s="66" t="s">
        <v>19</v>
      </c>
      <c r="AX181" s="66" t="s">
        <v>20</v>
      </c>
      <c r="AY181" s="67" t="s">
        <v>0</v>
      </c>
      <c r="AZ181" s="13"/>
    </row>
    <row r="182" spans="2:52" x14ac:dyDescent="0.25">
      <c r="B182" s="68"/>
      <c r="C182" s="68"/>
      <c r="D182" s="68"/>
      <c r="E182" s="68"/>
      <c r="F182" s="68"/>
      <c r="G182" s="68"/>
      <c r="H182" s="68"/>
      <c r="I182" s="68"/>
      <c r="J182" s="68"/>
      <c r="K182" s="68"/>
      <c r="L182" s="68"/>
      <c r="M182" s="68"/>
      <c r="N182" s="68"/>
      <c r="O182" s="68"/>
      <c r="P182" s="68"/>
      <c r="Q182" s="68"/>
      <c r="R182" s="68"/>
      <c r="S182" s="68"/>
      <c r="T182" s="68"/>
      <c r="U182" s="68"/>
      <c r="V182" s="68"/>
      <c r="W182" s="68"/>
      <c r="Y182" s="3">
        <v>2019</v>
      </c>
      <c r="Z182" s="4">
        <v>1706.2842859502343</v>
      </c>
      <c r="AA182" s="4">
        <v>0</v>
      </c>
      <c r="AB182" s="4">
        <v>701314.03564035206</v>
      </c>
      <c r="AC182" s="4">
        <v>0</v>
      </c>
      <c r="AD182" s="4">
        <v>8421.7860966665776</v>
      </c>
      <c r="AE182" s="4">
        <v>41988.992697046611</v>
      </c>
      <c r="AF182" s="4">
        <v>0</v>
      </c>
      <c r="AG182" s="4">
        <v>0</v>
      </c>
      <c r="AH182" s="4">
        <v>0</v>
      </c>
      <c r="AI182" s="4">
        <v>0</v>
      </c>
      <c r="AJ182" s="4">
        <v>1280.4815625282858</v>
      </c>
      <c r="AK182" s="7">
        <v>754711.58028254379</v>
      </c>
      <c r="AM182" s="3">
        <v>2019</v>
      </c>
      <c r="AN182" s="40">
        <v>3.0883745575699243E-3</v>
      </c>
      <c r="AO182" s="40">
        <v>0</v>
      </c>
      <c r="AP182" s="40">
        <v>1.0028790709657034</v>
      </c>
      <c r="AQ182" s="40">
        <v>0</v>
      </c>
      <c r="AR182" s="40">
        <v>1.7584689369839812E-2</v>
      </c>
      <c r="AS182" s="40">
        <v>7.4488473044560688E-2</v>
      </c>
      <c r="AT182" s="40">
        <v>0</v>
      </c>
      <c r="AU182" s="40">
        <v>0</v>
      </c>
      <c r="AV182" s="40">
        <v>0</v>
      </c>
      <c r="AW182" s="40">
        <v>0</v>
      </c>
      <c r="AX182" s="40">
        <v>5.1219262501131435E-6</v>
      </c>
      <c r="AY182" s="38">
        <v>1.0980457298639239</v>
      </c>
    </row>
    <row r="183" spans="2:52" x14ac:dyDescent="0.25">
      <c r="B183" s="68"/>
      <c r="C183" s="68"/>
      <c r="D183" s="68"/>
      <c r="E183" s="68"/>
      <c r="F183" s="68"/>
      <c r="G183" s="68"/>
      <c r="H183" s="68"/>
      <c r="I183" s="68"/>
      <c r="J183" s="68"/>
      <c r="K183" s="68"/>
      <c r="L183" s="68"/>
      <c r="M183" s="68"/>
      <c r="N183" s="68"/>
      <c r="O183" s="68"/>
      <c r="P183" s="68"/>
      <c r="Q183" s="68"/>
      <c r="R183" s="68"/>
      <c r="S183" s="68"/>
      <c r="T183" s="68"/>
      <c r="U183" s="68"/>
      <c r="V183" s="68"/>
      <c r="W183" s="68"/>
      <c r="Y183" s="1">
        <v>2020</v>
      </c>
      <c r="Z183" s="4">
        <v>1369.950971062256</v>
      </c>
      <c r="AA183" s="4">
        <v>0</v>
      </c>
      <c r="AB183" s="4">
        <v>685438.8599320784</v>
      </c>
      <c r="AC183" s="4">
        <v>0</v>
      </c>
      <c r="AD183" s="4">
        <v>8998.2633610379744</v>
      </c>
      <c r="AE183" s="4">
        <v>41802.651649967345</v>
      </c>
      <c r="AF183" s="4">
        <v>0</v>
      </c>
      <c r="AG183" s="4">
        <v>0</v>
      </c>
      <c r="AH183" s="4">
        <v>0</v>
      </c>
      <c r="AI183" s="4">
        <v>0</v>
      </c>
      <c r="AJ183" s="4">
        <v>2474.5382675708688</v>
      </c>
      <c r="AK183" s="7">
        <v>740084.26418171683</v>
      </c>
      <c r="AM183" s="1">
        <v>2020</v>
      </c>
      <c r="AN183" s="40">
        <v>2.4796112576226832E-3</v>
      </c>
      <c r="AO183" s="40">
        <v>0</v>
      </c>
      <c r="AP183" s="40">
        <v>0.98017756970287218</v>
      </c>
      <c r="AQ183" s="40">
        <v>0</v>
      </c>
      <c r="AR183" s="40">
        <v>1.878837389784729E-2</v>
      </c>
      <c r="AS183" s="40">
        <v>7.4157904027042074E-2</v>
      </c>
      <c r="AT183" s="40">
        <v>0</v>
      </c>
      <c r="AU183" s="40">
        <v>0</v>
      </c>
      <c r="AV183" s="40">
        <v>0</v>
      </c>
      <c r="AW183" s="40">
        <v>0</v>
      </c>
      <c r="AX183" s="40">
        <v>9.8981530702834746E-6</v>
      </c>
      <c r="AY183" s="38">
        <v>1.0756133570384545</v>
      </c>
    </row>
    <row r="184" spans="2:52" x14ac:dyDescent="0.25">
      <c r="B184" s="68"/>
      <c r="C184" s="68"/>
      <c r="D184" s="68"/>
      <c r="E184" s="68"/>
      <c r="F184" s="68"/>
      <c r="G184" s="68"/>
      <c r="H184" s="68"/>
      <c r="I184" s="68"/>
      <c r="J184" s="68"/>
      <c r="K184" s="68"/>
      <c r="L184" s="68"/>
      <c r="M184" s="68"/>
      <c r="N184" s="68"/>
      <c r="O184" s="68"/>
      <c r="P184" s="68"/>
      <c r="Q184" s="68"/>
      <c r="R184" s="68"/>
      <c r="S184" s="68"/>
      <c r="T184" s="68"/>
      <c r="U184" s="68"/>
      <c r="V184" s="68"/>
      <c r="W184" s="68"/>
      <c r="Y184" s="3">
        <v>2021</v>
      </c>
      <c r="Z184" s="4">
        <v>1108.4972471325677</v>
      </c>
      <c r="AA184" s="4">
        <v>0</v>
      </c>
      <c r="AB184" s="4">
        <v>674195.55438461632</v>
      </c>
      <c r="AC184" s="4">
        <v>0</v>
      </c>
      <c r="AD184" s="4">
        <v>9513.24921638042</v>
      </c>
      <c r="AE184" s="4">
        <v>41953.370726506277</v>
      </c>
      <c r="AF184" s="4">
        <v>54.105886574204057</v>
      </c>
      <c r="AG184" s="4">
        <v>0</v>
      </c>
      <c r="AH184" s="4">
        <v>0</v>
      </c>
      <c r="AI184" s="4">
        <v>234.21090486637229</v>
      </c>
      <c r="AJ184" s="4">
        <v>9103.6616402751042</v>
      </c>
      <c r="AK184" s="7">
        <v>736162.65000635118</v>
      </c>
      <c r="AM184" s="3">
        <v>2021</v>
      </c>
      <c r="AN184" s="40">
        <v>2.0063800173099476E-3</v>
      </c>
      <c r="AO184" s="40">
        <v>0</v>
      </c>
      <c r="AP184" s="40">
        <v>0.96409964277000126</v>
      </c>
      <c r="AQ184" s="40">
        <v>0</v>
      </c>
      <c r="AR184" s="40">
        <v>1.9863664363802318E-2</v>
      </c>
      <c r="AS184" s="40">
        <v>7.4425279668822134E-2</v>
      </c>
      <c r="AT184" s="40">
        <v>3.6521473437587736E-5</v>
      </c>
      <c r="AU184" s="40">
        <v>0</v>
      </c>
      <c r="AV184" s="40">
        <v>0</v>
      </c>
      <c r="AW184" s="40">
        <v>1.1710545243318614E-4</v>
      </c>
      <c r="AX184" s="40">
        <v>3.6414646561100416E-5</v>
      </c>
      <c r="AY184" s="38">
        <v>1.0605850083923674</v>
      </c>
    </row>
    <row r="185" spans="2:52" x14ac:dyDescent="0.25">
      <c r="B185" s="68"/>
      <c r="C185" s="68"/>
      <c r="D185" s="68"/>
      <c r="E185" s="68"/>
      <c r="F185" s="68"/>
      <c r="G185" s="68"/>
      <c r="H185" s="68"/>
      <c r="I185" s="68"/>
      <c r="J185" s="68"/>
      <c r="K185" s="68"/>
      <c r="L185" s="68"/>
      <c r="M185" s="68"/>
      <c r="N185" s="68"/>
      <c r="O185" s="68"/>
      <c r="P185" s="68"/>
      <c r="Q185" s="68"/>
      <c r="R185" s="68"/>
      <c r="S185" s="68"/>
      <c r="T185" s="68"/>
      <c r="U185" s="68"/>
      <c r="V185" s="68"/>
      <c r="W185" s="68"/>
      <c r="Y185" s="1">
        <v>2022</v>
      </c>
      <c r="Z185" s="4">
        <v>911.03841022078097</v>
      </c>
      <c r="AA185" s="4">
        <v>0</v>
      </c>
      <c r="AB185" s="4">
        <v>657736.04284166661</v>
      </c>
      <c r="AC185" s="4">
        <v>0</v>
      </c>
      <c r="AD185" s="4">
        <v>9954.9529904314586</v>
      </c>
      <c r="AE185" s="4">
        <v>41792.148202917604</v>
      </c>
      <c r="AF185" s="4">
        <v>163.94083631944955</v>
      </c>
      <c r="AG185" s="4">
        <v>0</v>
      </c>
      <c r="AH185" s="4">
        <v>0</v>
      </c>
      <c r="AI185" s="4">
        <v>548.71142511859864</v>
      </c>
      <c r="AJ185" s="4">
        <v>20634.217503033968</v>
      </c>
      <c r="AK185" s="7">
        <v>731741.05220970849</v>
      </c>
      <c r="AM185" s="1">
        <v>2022</v>
      </c>
      <c r="AN185" s="40">
        <v>1.6489795224996135E-3</v>
      </c>
      <c r="AO185" s="40">
        <v>0</v>
      </c>
      <c r="AP185" s="40">
        <v>0.9405625412635833</v>
      </c>
      <c r="AQ185" s="40">
        <v>0</v>
      </c>
      <c r="AR185" s="40">
        <v>2.0785941844020883E-2</v>
      </c>
      <c r="AS185" s="40">
        <v>7.4139270911975835E-2</v>
      </c>
      <c r="AT185" s="40">
        <v>1.1066006451562845E-4</v>
      </c>
      <c r="AU185" s="40">
        <v>0</v>
      </c>
      <c r="AV185" s="40">
        <v>0</v>
      </c>
      <c r="AW185" s="40">
        <v>2.7435571255929932E-4</v>
      </c>
      <c r="AX185" s="40">
        <v>8.2536870012135872E-5</v>
      </c>
      <c r="AY185" s="38">
        <v>1.0376042861891668</v>
      </c>
    </row>
    <row r="186" spans="2:52" x14ac:dyDescent="0.25">
      <c r="B186" s="68"/>
      <c r="C186" s="68"/>
      <c r="D186" s="68"/>
      <c r="E186" s="68"/>
      <c r="F186" s="68"/>
      <c r="G186" s="68"/>
      <c r="H186" s="68"/>
      <c r="I186" s="68"/>
      <c r="J186" s="68"/>
      <c r="K186" s="68"/>
      <c r="L186" s="68"/>
      <c r="M186" s="68"/>
      <c r="N186" s="68"/>
      <c r="O186" s="68"/>
      <c r="P186" s="68"/>
      <c r="Q186" s="68"/>
      <c r="R186" s="68"/>
      <c r="S186" s="68"/>
      <c r="T186" s="68"/>
      <c r="U186" s="68"/>
      <c r="V186" s="68"/>
      <c r="W186" s="68"/>
      <c r="Y186" s="3">
        <v>2023</v>
      </c>
      <c r="Z186" s="4">
        <v>759.88279574253716</v>
      </c>
      <c r="AA186" s="4">
        <v>0</v>
      </c>
      <c r="AB186" s="4">
        <v>636451.25584352785</v>
      </c>
      <c r="AC186" s="4">
        <v>0</v>
      </c>
      <c r="AD186" s="4">
        <v>10309.307062892194</v>
      </c>
      <c r="AE186" s="4">
        <v>41312.138480791211</v>
      </c>
      <c r="AF186" s="4">
        <v>331.1645472956846</v>
      </c>
      <c r="AG186" s="4">
        <v>0</v>
      </c>
      <c r="AH186" s="4">
        <v>0</v>
      </c>
      <c r="AI186" s="4">
        <v>943.11672681468781</v>
      </c>
      <c r="AJ186" s="4">
        <v>37081.542802695833</v>
      </c>
      <c r="AK186" s="7">
        <v>727188.40825975989</v>
      </c>
      <c r="AM186" s="3">
        <v>2023</v>
      </c>
      <c r="AN186" s="40">
        <v>1.3753878602939923E-3</v>
      </c>
      <c r="AO186" s="40">
        <v>0</v>
      </c>
      <c r="AP186" s="40">
        <v>0.9101252958562448</v>
      </c>
      <c r="AQ186" s="40">
        <v>0</v>
      </c>
      <c r="AR186" s="40">
        <v>2.1525833147318901E-2</v>
      </c>
      <c r="AS186" s="40">
        <v>7.328773366492361E-2</v>
      </c>
      <c r="AT186" s="40">
        <v>2.235360694245871E-4</v>
      </c>
      <c r="AU186" s="40">
        <v>0</v>
      </c>
      <c r="AV186" s="40">
        <v>0</v>
      </c>
      <c r="AW186" s="40">
        <v>4.7155836340734389E-4</v>
      </c>
      <c r="AX186" s="40">
        <v>1.4832617121078332E-4</v>
      </c>
      <c r="AY186" s="38">
        <v>1.0071576711328241</v>
      </c>
    </row>
    <row r="187" spans="2:52" x14ac:dyDescent="0.25">
      <c r="B187" s="68"/>
      <c r="C187" s="68"/>
      <c r="D187" s="68"/>
      <c r="E187" s="68"/>
      <c r="F187" s="68"/>
      <c r="G187" s="68"/>
      <c r="H187" s="68"/>
      <c r="I187" s="68"/>
      <c r="J187" s="68"/>
      <c r="K187" s="68"/>
      <c r="L187" s="68"/>
      <c r="M187" s="68"/>
      <c r="N187" s="68"/>
      <c r="O187" s="68"/>
      <c r="P187" s="68"/>
      <c r="Q187" s="68"/>
      <c r="R187" s="68"/>
      <c r="S187" s="68"/>
      <c r="T187" s="68"/>
      <c r="U187" s="68"/>
      <c r="V187" s="68"/>
      <c r="W187" s="68"/>
      <c r="Y187" s="3">
        <v>2024</v>
      </c>
      <c r="Z187" s="4">
        <v>637.2785281454685</v>
      </c>
      <c r="AA187" s="4">
        <v>0</v>
      </c>
      <c r="AB187" s="4">
        <v>610075.30868065695</v>
      </c>
      <c r="AC187" s="4">
        <v>0</v>
      </c>
      <c r="AD187" s="4">
        <v>10560.916081345775</v>
      </c>
      <c r="AE187" s="4">
        <v>40503.129813037463</v>
      </c>
      <c r="AF187" s="4">
        <v>557.47396924582029</v>
      </c>
      <c r="AG187" s="4">
        <v>0</v>
      </c>
      <c r="AH187" s="4">
        <v>0</v>
      </c>
      <c r="AI187" s="4">
        <v>1417.0523588469937</v>
      </c>
      <c r="AJ187" s="4">
        <v>58619.435210763382</v>
      </c>
      <c r="AK187" s="7">
        <v>722370.59464204195</v>
      </c>
      <c r="AM187" s="3">
        <v>2024</v>
      </c>
      <c r="AN187" s="40">
        <v>1.1534741359432979E-3</v>
      </c>
      <c r="AO187" s="40">
        <v>0</v>
      </c>
      <c r="AP187" s="40">
        <v>0.8724076914133394</v>
      </c>
      <c r="AQ187" s="40">
        <v>0</v>
      </c>
      <c r="AR187" s="40">
        <v>2.2051192777849976E-2</v>
      </c>
      <c r="AS187" s="40">
        <v>7.1852552288328458E-2</v>
      </c>
      <c r="AT187" s="40">
        <v>3.7629492924092867E-4</v>
      </c>
      <c r="AU187" s="40">
        <v>0</v>
      </c>
      <c r="AV187" s="40">
        <v>0</v>
      </c>
      <c r="AW187" s="40">
        <v>7.085261794234968E-4</v>
      </c>
      <c r="AX187" s="40">
        <v>2.3447774084305354E-4</v>
      </c>
      <c r="AY187" s="38">
        <v>0.96878420946496857</v>
      </c>
    </row>
    <row r="188" spans="2:52" x14ac:dyDescent="0.25">
      <c r="B188" s="68"/>
      <c r="C188" s="68"/>
      <c r="D188" s="68"/>
      <c r="E188" s="68"/>
      <c r="F188" s="68"/>
      <c r="G188" s="68"/>
      <c r="H188" s="68"/>
      <c r="I188" s="68"/>
      <c r="J188" s="68"/>
      <c r="K188" s="68"/>
      <c r="L188" s="68"/>
      <c r="M188" s="68"/>
      <c r="N188" s="68"/>
      <c r="O188" s="68"/>
      <c r="P188" s="68"/>
      <c r="Q188" s="68"/>
      <c r="R188" s="68"/>
      <c r="S188" s="68"/>
      <c r="T188" s="68"/>
      <c r="U188" s="68"/>
      <c r="V188" s="68"/>
      <c r="W188" s="68"/>
      <c r="Y188" s="3">
        <v>2025</v>
      </c>
      <c r="Z188" s="4">
        <v>529.4873968568794</v>
      </c>
      <c r="AA188" s="4">
        <v>0</v>
      </c>
      <c r="AB188" s="4">
        <v>578861.02908486547</v>
      </c>
      <c r="AC188" s="4">
        <v>0</v>
      </c>
      <c r="AD188" s="4">
        <v>10695.085175448812</v>
      </c>
      <c r="AE188" s="4">
        <v>39357.20317762882</v>
      </c>
      <c r="AF188" s="4">
        <v>844.60404429080245</v>
      </c>
      <c r="AG188" s="4">
        <v>0</v>
      </c>
      <c r="AH188" s="4">
        <v>0</v>
      </c>
      <c r="AI188" s="4">
        <v>1970.1543292111212</v>
      </c>
      <c r="AJ188" s="4">
        <v>85058.940544977668</v>
      </c>
      <c r="AK188" s="7">
        <v>717316.50375327957</v>
      </c>
      <c r="AM188" s="3">
        <v>2025</v>
      </c>
      <c r="AN188" s="40">
        <v>9.5837218831095166E-4</v>
      </c>
      <c r="AO188" s="40">
        <v>0</v>
      </c>
      <c r="AP188" s="40">
        <v>0.82777127159135755</v>
      </c>
      <c r="AQ188" s="40">
        <v>0</v>
      </c>
      <c r="AR188" s="40">
        <v>2.2331337846337122E-2</v>
      </c>
      <c r="AS188" s="40">
        <v>6.9819678437113522E-2</v>
      </c>
      <c r="AT188" s="40">
        <v>5.7010772989629166E-4</v>
      </c>
      <c r="AU188" s="40">
        <v>0</v>
      </c>
      <c r="AV188" s="40">
        <v>0</v>
      </c>
      <c r="AW188" s="40">
        <v>9.8507716460556052E-4</v>
      </c>
      <c r="AX188" s="40">
        <v>3.4023576217991069E-4</v>
      </c>
      <c r="AY188" s="38">
        <v>0.922776080719801</v>
      </c>
    </row>
    <row r="189" spans="2:52" x14ac:dyDescent="0.25">
      <c r="B189" s="68"/>
      <c r="C189" s="68"/>
      <c r="D189" s="68"/>
      <c r="E189" s="68"/>
      <c r="F189" s="68"/>
      <c r="G189" s="68"/>
      <c r="H189" s="68"/>
      <c r="I189" s="68"/>
      <c r="J189" s="68"/>
      <c r="K189" s="68"/>
      <c r="L189" s="68"/>
      <c r="M189" s="68"/>
      <c r="N189" s="68"/>
      <c r="O189" s="68"/>
      <c r="P189" s="68"/>
      <c r="Q189" s="68"/>
      <c r="R189" s="68"/>
      <c r="S189" s="68"/>
      <c r="T189" s="68"/>
      <c r="U189" s="68"/>
      <c r="V189" s="68"/>
      <c r="W189" s="68"/>
      <c r="Y189" s="1">
        <v>2026</v>
      </c>
      <c r="Z189" s="4">
        <v>428.33107584746369</v>
      </c>
      <c r="AA189" s="4">
        <v>0</v>
      </c>
      <c r="AB189" s="4">
        <v>546052.18579967436</v>
      </c>
      <c r="AC189" s="4">
        <v>0</v>
      </c>
      <c r="AD189" s="4">
        <v>10700.213300496318</v>
      </c>
      <c r="AE189" s="4">
        <v>37842.070490859194</v>
      </c>
      <c r="AF189" s="4">
        <v>1194.3284214880784</v>
      </c>
      <c r="AG189" s="4">
        <v>0</v>
      </c>
      <c r="AH189" s="4">
        <v>0</v>
      </c>
      <c r="AI189" s="4">
        <v>2705.1100969399595</v>
      </c>
      <c r="AJ189" s="4">
        <v>113013.62397224343</v>
      </c>
      <c r="AK189" s="7">
        <v>711935.86315754883</v>
      </c>
      <c r="AM189" s="1">
        <v>2026</v>
      </c>
      <c r="AN189" s="40">
        <v>7.752792472839092E-4</v>
      </c>
      <c r="AO189" s="40">
        <v>0</v>
      </c>
      <c r="AP189" s="40">
        <v>0.78085462569353437</v>
      </c>
      <c r="AQ189" s="40">
        <v>0</v>
      </c>
      <c r="AR189" s="40">
        <v>2.2342045371436314E-2</v>
      </c>
      <c r="AS189" s="40">
        <v>6.7131833050784212E-2</v>
      </c>
      <c r="AT189" s="40">
        <v>8.0617168450445296E-4</v>
      </c>
      <c r="AU189" s="40">
        <v>0</v>
      </c>
      <c r="AV189" s="40">
        <v>0</v>
      </c>
      <c r="AW189" s="40">
        <v>1.3525550484699798E-3</v>
      </c>
      <c r="AX189" s="40">
        <v>4.5205449588897373E-4</v>
      </c>
      <c r="AY189" s="38">
        <v>0.87371456459190222</v>
      </c>
    </row>
    <row r="190" spans="2:52" x14ac:dyDescent="0.25">
      <c r="B190" s="68"/>
      <c r="C190" s="68"/>
      <c r="D190" s="68"/>
      <c r="E190" s="68"/>
      <c r="F190" s="68"/>
      <c r="G190" s="68"/>
      <c r="H190" s="68"/>
      <c r="I190" s="68"/>
      <c r="J190" s="68"/>
      <c r="K190" s="68"/>
      <c r="L190" s="68"/>
      <c r="M190" s="68"/>
      <c r="N190" s="68"/>
      <c r="O190" s="68"/>
      <c r="P190" s="68"/>
      <c r="Q190" s="68"/>
      <c r="R190" s="68"/>
      <c r="S190" s="68"/>
      <c r="T190" s="68"/>
      <c r="U190" s="68"/>
      <c r="V190" s="68"/>
      <c r="W190" s="68"/>
      <c r="Y190" s="3">
        <v>2027</v>
      </c>
      <c r="Z190" s="4">
        <v>331.45848429929379</v>
      </c>
      <c r="AA190" s="4">
        <v>0</v>
      </c>
      <c r="AB190" s="4">
        <v>511998.77042885625</v>
      </c>
      <c r="AC190" s="4">
        <v>0</v>
      </c>
      <c r="AD190" s="4">
        <v>10569.080941348177</v>
      </c>
      <c r="AE190" s="4">
        <v>36009.328725034873</v>
      </c>
      <c r="AF190" s="4">
        <v>1608.4598023533595</v>
      </c>
      <c r="AG190" s="4">
        <v>0</v>
      </c>
      <c r="AH190" s="4">
        <v>0</v>
      </c>
      <c r="AI190" s="4">
        <v>3553.1861579482579</v>
      </c>
      <c r="AJ190" s="4">
        <v>142399.62596108005</v>
      </c>
      <c r="AK190" s="7">
        <v>706469.91050092026</v>
      </c>
      <c r="AM190" s="3">
        <v>2027</v>
      </c>
      <c r="AN190" s="40">
        <v>5.9993985658172186E-4</v>
      </c>
      <c r="AO190" s="40">
        <v>0</v>
      </c>
      <c r="AP190" s="40">
        <v>0.73215824171326449</v>
      </c>
      <c r="AQ190" s="40">
        <v>0</v>
      </c>
      <c r="AR190" s="40">
        <v>2.2068241005534991E-2</v>
      </c>
      <c r="AS190" s="40">
        <v>6.3880549158211869E-2</v>
      </c>
      <c r="AT190" s="40">
        <v>1.0857103665885175E-3</v>
      </c>
      <c r="AU190" s="40">
        <v>0</v>
      </c>
      <c r="AV190" s="40">
        <v>0</v>
      </c>
      <c r="AW190" s="40">
        <v>1.776593078974129E-3</v>
      </c>
      <c r="AX190" s="40">
        <v>5.6959850384432015E-4</v>
      </c>
      <c r="AY190" s="38">
        <v>0.82213887368299998</v>
      </c>
    </row>
    <row r="191" spans="2:52" x14ac:dyDescent="0.25">
      <c r="B191" s="68"/>
      <c r="C191" s="68"/>
      <c r="D191" s="68"/>
      <c r="E191" s="68"/>
      <c r="F191" s="68"/>
      <c r="G191" s="68"/>
      <c r="H191" s="68"/>
      <c r="I191" s="68"/>
      <c r="J191" s="68"/>
      <c r="K191" s="68"/>
      <c r="L191" s="68"/>
      <c r="M191" s="68"/>
      <c r="N191" s="68"/>
      <c r="O191" s="68"/>
      <c r="P191" s="68"/>
      <c r="Q191" s="68"/>
      <c r="R191" s="68"/>
      <c r="S191" s="68"/>
      <c r="T191" s="68"/>
      <c r="U191" s="68"/>
      <c r="V191" s="68"/>
      <c r="W191" s="68"/>
      <c r="Y191" s="1">
        <v>2028</v>
      </c>
      <c r="Z191" s="4">
        <v>241.52131424427159</v>
      </c>
      <c r="AA191" s="4">
        <v>0</v>
      </c>
      <c r="AB191" s="4">
        <v>476836.72818059556</v>
      </c>
      <c r="AC191" s="4">
        <v>0</v>
      </c>
      <c r="AD191" s="4">
        <v>10298.120884871294</v>
      </c>
      <c r="AE191" s="4">
        <v>33895.470128668669</v>
      </c>
      <c r="AF191" s="4">
        <v>2088.8475034283747</v>
      </c>
      <c r="AG191" s="4">
        <v>0</v>
      </c>
      <c r="AH191" s="4">
        <v>0</v>
      </c>
      <c r="AI191" s="4">
        <v>4513.6427445171448</v>
      </c>
      <c r="AJ191" s="4">
        <v>173155.65913637989</v>
      </c>
      <c r="AK191" s="7">
        <v>701029.98989270523</v>
      </c>
      <c r="AM191" s="1">
        <v>2028</v>
      </c>
      <c r="AN191" s="40">
        <v>4.3715357878213162E-4</v>
      </c>
      <c r="AO191" s="40">
        <v>0</v>
      </c>
      <c r="AP191" s="40">
        <v>0.6818765212982516</v>
      </c>
      <c r="AQ191" s="40">
        <v>0</v>
      </c>
      <c r="AR191" s="40">
        <v>2.1502476407611264E-2</v>
      </c>
      <c r="AS191" s="40">
        <v>6.0130564008258218E-2</v>
      </c>
      <c r="AT191" s="40">
        <v>1.409972064814153E-3</v>
      </c>
      <c r="AU191" s="40">
        <v>0</v>
      </c>
      <c r="AV191" s="40">
        <v>0</v>
      </c>
      <c r="AW191" s="40">
        <v>2.2568213722585725E-3</v>
      </c>
      <c r="AX191" s="40">
        <v>6.9262263654551958E-4</v>
      </c>
      <c r="AY191" s="38">
        <v>0.76830613136652159</v>
      </c>
    </row>
    <row r="192" spans="2:52" x14ac:dyDescent="0.25">
      <c r="B192" s="68"/>
      <c r="C192" s="68"/>
      <c r="D192" s="68"/>
      <c r="E192" s="68"/>
      <c r="F192" s="68"/>
      <c r="G192" s="68"/>
      <c r="H192" s="68"/>
      <c r="I192" s="68"/>
      <c r="J192" s="68"/>
      <c r="K192" s="68"/>
      <c r="L192" s="68"/>
      <c r="M192" s="68"/>
      <c r="N192" s="68"/>
      <c r="O192" s="68"/>
      <c r="P192" s="68"/>
      <c r="Q192" s="68"/>
      <c r="R192" s="68"/>
      <c r="S192" s="68"/>
      <c r="T192" s="68"/>
      <c r="U192" s="68"/>
      <c r="V192" s="68"/>
      <c r="W192" s="68"/>
      <c r="Y192" s="3">
        <v>2029</v>
      </c>
      <c r="Z192" s="4">
        <v>163.78678287739211</v>
      </c>
      <c r="AA192" s="4">
        <v>0</v>
      </c>
      <c r="AB192" s="4">
        <v>440660.98068031512</v>
      </c>
      <c r="AC192" s="4">
        <v>0</v>
      </c>
      <c r="AD192" s="4">
        <v>9886.1267903828739</v>
      </c>
      <c r="AE192" s="4">
        <v>31541.919222560675</v>
      </c>
      <c r="AF192" s="4">
        <v>2637.3595982028323</v>
      </c>
      <c r="AG192" s="4">
        <v>0</v>
      </c>
      <c r="AH192" s="4">
        <v>0</v>
      </c>
      <c r="AI192" s="4">
        <v>5585.7508478287536</v>
      </c>
      <c r="AJ192" s="4">
        <v>205036.15013375739</v>
      </c>
      <c r="AK192" s="7">
        <v>695512.07405592501</v>
      </c>
      <c r="AM192" s="3">
        <v>2029</v>
      </c>
      <c r="AN192" s="40">
        <v>2.9645407700807974E-4</v>
      </c>
      <c r="AO192" s="40">
        <v>0</v>
      </c>
      <c r="AP192" s="40">
        <v>0.63014520237285065</v>
      </c>
      <c r="AQ192" s="40">
        <v>0</v>
      </c>
      <c r="AR192" s="40">
        <v>2.064223273831944E-2</v>
      </c>
      <c r="AS192" s="40">
        <v>5.5955364700822637E-2</v>
      </c>
      <c r="AT192" s="40">
        <v>1.7802177287869118E-3</v>
      </c>
      <c r="AU192" s="40">
        <v>0</v>
      </c>
      <c r="AV192" s="40">
        <v>0</v>
      </c>
      <c r="AW192" s="40">
        <v>2.7928754239143765E-3</v>
      </c>
      <c r="AX192" s="40">
        <v>8.2014460053502956E-4</v>
      </c>
      <c r="AY192" s="38">
        <v>0.7124324916422371</v>
      </c>
      <c r="AZ192" s="114"/>
    </row>
    <row r="193" spans="2:52" x14ac:dyDescent="0.25">
      <c r="B193" s="68"/>
      <c r="C193" s="68"/>
      <c r="D193" s="68"/>
      <c r="E193" s="68"/>
      <c r="F193" s="68"/>
      <c r="G193" s="68"/>
      <c r="H193" s="68"/>
      <c r="I193" s="68"/>
      <c r="J193" s="68"/>
      <c r="K193" s="68"/>
      <c r="L193" s="68"/>
      <c r="M193" s="68"/>
      <c r="N193" s="68"/>
      <c r="O193" s="68"/>
      <c r="P193" s="68"/>
      <c r="Q193" s="68"/>
      <c r="R193" s="68"/>
      <c r="S193" s="68"/>
      <c r="T193" s="68"/>
      <c r="U193" s="68"/>
      <c r="V193" s="68"/>
      <c r="W193" s="68"/>
      <c r="Y193" s="6">
        <v>2030</v>
      </c>
      <c r="Z193" s="5">
        <v>102.77304706183952</v>
      </c>
      <c r="AA193" s="5">
        <v>0</v>
      </c>
      <c r="AB193" s="5">
        <v>403448.60970661225</v>
      </c>
      <c r="AC193" s="5">
        <v>0</v>
      </c>
      <c r="AD193" s="5">
        <v>9335.8852458955171</v>
      </c>
      <c r="AE193" s="5">
        <v>28991.360307741004</v>
      </c>
      <c r="AF193" s="5">
        <v>3255.8017289748541</v>
      </c>
      <c r="AG193" s="5">
        <v>0</v>
      </c>
      <c r="AH193" s="5">
        <v>0</v>
      </c>
      <c r="AI193" s="5">
        <v>6768.7805485839999</v>
      </c>
      <c r="AJ193" s="5">
        <v>238077.80514329055</v>
      </c>
      <c r="AK193" s="8">
        <v>689981.01572815992</v>
      </c>
      <c r="AL193" s="115"/>
      <c r="AM193" s="6">
        <v>2030</v>
      </c>
      <c r="AN193" s="41">
        <v>1.8601921518192953E-4</v>
      </c>
      <c r="AO193" s="41">
        <v>0</v>
      </c>
      <c r="AP193" s="41">
        <v>0.57693151188045544</v>
      </c>
      <c r="AQ193" s="41">
        <v>0</v>
      </c>
      <c r="AR193" s="41">
        <v>1.9493328393429838E-2</v>
      </c>
      <c r="AS193" s="41">
        <v>5.1430673185932536E-2</v>
      </c>
      <c r="AT193" s="41">
        <v>2.1976661670580263E-3</v>
      </c>
      <c r="AU193" s="41">
        <v>0</v>
      </c>
      <c r="AV193" s="41">
        <v>0</v>
      </c>
      <c r="AW193" s="41">
        <v>3.3843902742920003E-3</v>
      </c>
      <c r="AX193" s="41">
        <v>9.5231122057316223E-4</v>
      </c>
      <c r="AY193" s="39">
        <v>0.65457590033692303</v>
      </c>
    </row>
    <row r="194" spans="2:52" x14ac:dyDescent="0.25">
      <c r="B194" s="68"/>
      <c r="C194" s="68"/>
      <c r="D194" s="68"/>
      <c r="E194" s="68"/>
      <c r="F194" s="68"/>
      <c r="G194" s="68"/>
      <c r="H194" s="68"/>
      <c r="I194" s="68"/>
      <c r="J194" s="68"/>
      <c r="K194" s="68"/>
      <c r="L194" s="68"/>
      <c r="M194" s="68"/>
      <c r="N194" s="68"/>
      <c r="O194" s="68"/>
      <c r="P194" s="68"/>
      <c r="Q194" s="68"/>
      <c r="R194" s="68"/>
      <c r="S194" s="68"/>
      <c r="T194" s="68"/>
      <c r="U194" s="68"/>
      <c r="V194" s="68"/>
      <c r="W194" s="68"/>
    </row>
    <row r="195" spans="2:52" x14ac:dyDescent="0.25">
      <c r="B195" s="68"/>
      <c r="C195" s="68"/>
      <c r="D195" s="68"/>
      <c r="E195" s="68"/>
      <c r="F195" s="68"/>
      <c r="G195" s="68"/>
      <c r="H195" s="68"/>
      <c r="I195" s="68"/>
      <c r="J195" s="68"/>
      <c r="K195" s="68"/>
      <c r="L195" s="68"/>
      <c r="M195" s="68"/>
      <c r="N195" s="68"/>
      <c r="O195" s="68"/>
      <c r="P195" s="68"/>
      <c r="Q195" s="68"/>
      <c r="R195" s="68"/>
      <c r="S195" s="68"/>
      <c r="T195" s="68"/>
      <c r="U195" s="68"/>
      <c r="V195" s="68"/>
      <c r="W195" s="68"/>
    </row>
    <row r="196" spans="2:52" x14ac:dyDescent="0.25">
      <c r="B196" s="68"/>
      <c r="C196" s="68"/>
      <c r="D196" s="68"/>
      <c r="E196" s="68"/>
      <c r="F196" s="68"/>
      <c r="G196" s="68"/>
      <c r="H196" s="68"/>
      <c r="I196" s="68"/>
      <c r="J196" s="68"/>
      <c r="K196" s="68"/>
      <c r="L196" s="68"/>
      <c r="M196" s="68"/>
      <c r="N196" s="68"/>
      <c r="O196" s="68"/>
      <c r="P196" s="68"/>
      <c r="Q196" s="68"/>
      <c r="R196" s="68"/>
      <c r="S196" s="68"/>
      <c r="T196" s="68"/>
      <c r="U196" s="68"/>
      <c r="V196" s="68"/>
      <c r="W196" s="68"/>
    </row>
    <row r="197" spans="2:52" x14ac:dyDescent="0.25">
      <c r="B197" s="68"/>
      <c r="C197" s="68"/>
      <c r="D197" s="68"/>
      <c r="E197" s="68"/>
      <c r="F197" s="68"/>
      <c r="G197" s="68"/>
      <c r="H197" s="68"/>
      <c r="I197" s="68"/>
      <c r="J197" s="68"/>
      <c r="K197" s="68"/>
      <c r="L197" s="68"/>
      <c r="M197" s="68"/>
      <c r="N197" s="68"/>
      <c r="O197" s="68"/>
      <c r="P197" s="68"/>
      <c r="Q197" s="68"/>
      <c r="R197" s="68"/>
      <c r="S197" s="68"/>
      <c r="T197" s="68"/>
      <c r="U197" s="68"/>
      <c r="V197" s="68"/>
      <c r="W197" s="68"/>
    </row>
    <row r="198" spans="2:52" x14ac:dyDescent="0.25">
      <c r="B198" s="68"/>
      <c r="C198" s="68"/>
      <c r="D198" s="68"/>
      <c r="E198" s="68"/>
      <c r="F198" s="68"/>
      <c r="G198" s="68"/>
      <c r="H198" s="68"/>
      <c r="I198" s="68"/>
      <c r="J198" s="68"/>
      <c r="K198" s="68"/>
      <c r="L198" s="68"/>
      <c r="M198" s="68"/>
      <c r="N198" s="68"/>
      <c r="O198" s="68"/>
      <c r="P198" s="68"/>
      <c r="Q198" s="68"/>
      <c r="R198" s="68"/>
      <c r="S198" s="68"/>
      <c r="T198" s="68"/>
      <c r="U198" s="68"/>
      <c r="V198" s="68"/>
      <c r="W198" s="68"/>
    </row>
    <row r="199" spans="2:52" x14ac:dyDescent="0.25">
      <c r="B199" s="68"/>
      <c r="C199" s="68"/>
      <c r="D199" s="68"/>
      <c r="E199" s="68"/>
      <c r="F199" s="68"/>
      <c r="G199" s="68"/>
      <c r="H199" s="68"/>
      <c r="I199" s="68"/>
      <c r="J199" s="68"/>
      <c r="K199" s="68"/>
      <c r="L199" s="68"/>
      <c r="M199" s="68"/>
      <c r="N199" s="68"/>
      <c r="O199" s="68"/>
      <c r="P199" s="68"/>
      <c r="Q199" s="68"/>
      <c r="R199" s="68"/>
      <c r="S199" s="68"/>
      <c r="T199" s="68"/>
      <c r="U199" s="68"/>
      <c r="V199" s="68"/>
      <c r="W199" s="68"/>
    </row>
    <row r="200" spans="2:52" x14ac:dyDescent="0.25">
      <c r="B200" s="68"/>
      <c r="C200" s="68"/>
      <c r="D200" s="68"/>
      <c r="E200" s="68"/>
      <c r="F200" s="68"/>
      <c r="G200" s="68"/>
      <c r="H200" s="68"/>
      <c r="I200" s="68"/>
      <c r="J200" s="68"/>
      <c r="K200" s="68"/>
      <c r="L200" s="68"/>
      <c r="M200" s="68"/>
      <c r="N200" s="68"/>
      <c r="O200" s="68"/>
      <c r="P200" s="68"/>
      <c r="Q200" s="68"/>
      <c r="R200" s="68"/>
      <c r="S200" s="68"/>
      <c r="T200" s="68"/>
      <c r="U200" s="68"/>
      <c r="V200" s="68"/>
      <c r="W200" s="68"/>
    </row>
    <row r="201" spans="2:52" x14ac:dyDescent="0.25">
      <c r="C201" s="68"/>
      <c r="D201" s="68"/>
      <c r="E201" s="68"/>
      <c r="F201" s="68"/>
      <c r="G201" s="68"/>
      <c r="H201" s="68"/>
      <c r="I201" s="68"/>
      <c r="J201" s="68"/>
      <c r="K201" s="68"/>
      <c r="L201" s="68"/>
      <c r="M201" s="68"/>
      <c r="N201" s="68"/>
      <c r="O201" s="68"/>
      <c r="P201" s="68"/>
      <c r="Q201" s="68"/>
      <c r="R201" s="68"/>
      <c r="S201" s="68"/>
      <c r="T201" s="68"/>
      <c r="U201" s="68"/>
      <c r="V201" s="68"/>
      <c r="W201" s="68"/>
    </row>
    <row r="202" spans="2:52" x14ac:dyDescent="0.25">
      <c r="B202" s="68" t="s">
        <v>103</v>
      </c>
      <c r="C202" s="68"/>
      <c r="D202" s="68"/>
      <c r="E202" s="68"/>
      <c r="F202" s="68"/>
      <c r="G202" s="68"/>
      <c r="H202" s="68"/>
      <c r="I202" s="68"/>
      <c r="J202" s="68"/>
      <c r="K202" s="68"/>
      <c r="L202" s="68"/>
      <c r="M202" s="68"/>
      <c r="N202" s="68"/>
      <c r="O202" s="68"/>
      <c r="P202" s="68"/>
      <c r="Q202" s="68"/>
      <c r="R202" s="68"/>
      <c r="S202" s="68"/>
      <c r="T202" s="68"/>
      <c r="U202" s="68"/>
      <c r="V202" s="68"/>
      <c r="W202" s="68"/>
      <c r="Y202" s="58" t="s">
        <v>306</v>
      </c>
      <c r="AM202" s="58" t="s">
        <v>305</v>
      </c>
    </row>
    <row r="203" spans="2:52" ht="15.75" x14ac:dyDescent="0.25">
      <c r="B203" s="68"/>
      <c r="C203" s="68"/>
      <c r="D203" s="68"/>
      <c r="E203" s="68"/>
      <c r="F203" s="68"/>
      <c r="G203" s="68"/>
      <c r="H203" s="68"/>
      <c r="I203" s="68"/>
      <c r="J203" s="68"/>
      <c r="K203" s="68"/>
      <c r="L203" s="68"/>
      <c r="M203" s="68"/>
      <c r="N203" s="68"/>
      <c r="O203" s="68"/>
      <c r="P203" s="68"/>
      <c r="Q203" s="68"/>
      <c r="R203" s="68"/>
      <c r="S203" s="68"/>
      <c r="T203" s="68"/>
      <c r="U203" s="68"/>
      <c r="V203" s="68"/>
      <c r="W203" s="68"/>
      <c r="Y203" s="69"/>
      <c r="Z203" s="66" t="s">
        <v>2</v>
      </c>
      <c r="AA203" s="66" t="s">
        <v>3</v>
      </c>
      <c r="AB203" s="66" t="s">
        <v>4</v>
      </c>
      <c r="AC203" s="66" t="s">
        <v>5</v>
      </c>
      <c r="AD203" s="66" t="s">
        <v>6</v>
      </c>
      <c r="AE203" s="66" t="s">
        <v>7</v>
      </c>
      <c r="AF203" s="66" t="s">
        <v>8</v>
      </c>
      <c r="AG203" s="66" t="s">
        <v>9</v>
      </c>
      <c r="AH203" s="66" t="s">
        <v>18</v>
      </c>
      <c r="AI203" s="66" t="s">
        <v>19</v>
      </c>
      <c r="AJ203" s="66" t="s">
        <v>20</v>
      </c>
      <c r="AK203" s="66" t="s">
        <v>0</v>
      </c>
      <c r="AM203" s="65"/>
      <c r="AN203" s="66" t="s">
        <v>2</v>
      </c>
      <c r="AO203" s="66" t="s">
        <v>3</v>
      </c>
      <c r="AP203" s="66" t="s">
        <v>4</v>
      </c>
      <c r="AQ203" s="66" t="s">
        <v>5</v>
      </c>
      <c r="AR203" s="66" t="s">
        <v>6</v>
      </c>
      <c r="AS203" s="66" t="s">
        <v>7</v>
      </c>
      <c r="AT203" s="66" t="s">
        <v>8</v>
      </c>
      <c r="AU203" s="66" t="s">
        <v>9</v>
      </c>
      <c r="AV203" s="66" t="s">
        <v>18</v>
      </c>
      <c r="AW203" s="66" t="s">
        <v>19</v>
      </c>
      <c r="AX203" s="66" t="s">
        <v>20</v>
      </c>
      <c r="AY203" s="67" t="s">
        <v>0</v>
      </c>
    </row>
    <row r="204" spans="2:52" x14ac:dyDescent="0.25">
      <c r="B204" s="68"/>
      <c r="C204" s="68"/>
      <c r="D204" s="68"/>
      <c r="E204" s="68"/>
      <c r="F204" s="68"/>
      <c r="G204" s="68"/>
      <c r="H204" s="68"/>
      <c r="I204" s="68"/>
      <c r="J204" s="68"/>
      <c r="K204" s="68"/>
      <c r="L204" s="68"/>
      <c r="M204" s="68"/>
      <c r="N204" s="68"/>
      <c r="O204" s="68"/>
      <c r="P204" s="68"/>
      <c r="Q204" s="68"/>
      <c r="R204" s="68"/>
      <c r="S204" s="68"/>
      <c r="T204" s="68"/>
      <c r="U204" s="68"/>
      <c r="V204" s="68"/>
      <c r="W204" s="68"/>
      <c r="Y204" s="3">
        <v>2019</v>
      </c>
      <c r="Z204" s="4">
        <v>0</v>
      </c>
      <c r="AA204" s="4">
        <v>0</v>
      </c>
      <c r="AB204" s="4">
        <v>4048.2642843115409</v>
      </c>
      <c r="AC204" s="4">
        <v>0</v>
      </c>
      <c r="AD204" s="4">
        <v>0</v>
      </c>
      <c r="AE204" s="4">
        <v>0</v>
      </c>
      <c r="AF204" s="4">
        <v>0</v>
      </c>
      <c r="AG204" s="4">
        <v>0</v>
      </c>
      <c r="AH204" s="4">
        <v>0</v>
      </c>
      <c r="AI204" s="4">
        <v>0</v>
      </c>
      <c r="AJ204" s="4">
        <v>1348.8796520500841</v>
      </c>
      <c r="AK204" s="7">
        <v>5397.1439363616246</v>
      </c>
      <c r="AM204" s="3">
        <v>2019</v>
      </c>
      <c r="AN204" s="40">
        <v>0</v>
      </c>
      <c r="AO204" s="40">
        <v>0</v>
      </c>
      <c r="AP204" s="40">
        <v>5.7890179265655036E-3</v>
      </c>
      <c r="AQ204" s="40">
        <v>0</v>
      </c>
      <c r="AR204" s="40">
        <v>0</v>
      </c>
      <c r="AS204" s="40">
        <v>0</v>
      </c>
      <c r="AT204" s="40">
        <v>0</v>
      </c>
      <c r="AU204" s="40">
        <v>0</v>
      </c>
      <c r="AV204" s="40">
        <v>0</v>
      </c>
      <c r="AW204" s="40">
        <v>0</v>
      </c>
      <c r="AX204" s="40">
        <v>5.3955186082003368E-6</v>
      </c>
      <c r="AY204" s="38">
        <v>5.7944134451737043E-3</v>
      </c>
    </row>
    <row r="205" spans="2:52" x14ac:dyDescent="0.25">
      <c r="B205" s="68"/>
      <c r="C205" s="68"/>
      <c r="D205" s="68"/>
      <c r="E205" s="68"/>
      <c r="F205" s="68"/>
      <c r="G205" s="68"/>
      <c r="H205" s="68"/>
      <c r="I205" s="68"/>
      <c r="J205" s="68"/>
      <c r="K205" s="68"/>
      <c r="L205" s="68"/>
      <c r="M205" s="68"/>
      <c r="N205" s="68"/>
      <c r="O205" s="68"/>
      <c r="P205" s="68"/>
      <c r="Q205" s="68"/>
      <c r="R205" s="68"/>
      <c r="S205" s="68"/>
      <c r="T205" s="68"/>
      <c r="U205" s="68"/>
      <c r="V205" s="68"/>
      <c r="W205" s="68"/>
      <c r="Y205" s="1">
        <v>2020</v>
      </c>
      <c r="Z205" s="4">
        <v>0</v>
      </c>
      <c r="AA205" s="4">
        <v>0</v>
      </c>
      <c r="AB205" s="4">
        <v>3697.8445215193378</v>
      </c>
      <c r="AC205" s="4">
        <v>0</v>
      </c>
      <c r="AD205" s="4">
        <v>0</v>
      </c>
      <c r="AE205" s="4">
        <v>0</v>
      </c>
      <c r="AF205" s="4">
        <v>0</v>
      </c>
      <c r="AG205" s="4">
        <v>0</v>
      </c>
      <c r="AH205" s="4">
        <v>0</v>
      </c>
      <c r="AI205" s="4">
        <v>0</v>
      </c>
      <c r="AJ205" s="4">
        <v>1509.3010980642798</v>
      </c>
      <c r="AK205" s="7">
        <v>5207.1456195836181</v>
      </c>
      <c r="AM205" s="1">
        <v>2020</v>
      </c>
      <c r="AN205" s="40">
        <v>0</v>
      </c>
      <c r="AO205" s="40">
        <v>0</v>
      </c>
      <c r="AP205" s="40">
        <v>5.2879176657726528E-3</v>
      </c>
      <c r="AQ205" s="40">
        <v>0</v>
      </c>
      <c r="AR205" s="40">
        <v>0</v>
      </c>
      <c r="AS205" s="40">
        <v>0</v>
      </c>
      <c r="AT205" s="40">
        <v>0</v>
      </c>
      <c r="AU205" s="40">
        <v>0</v>
      </c>
      <c r="AV205" s="40">
        <v>0</v>
      </c>
      <c r="AW205" s="40">
        <v>0</v>
      </c>
      <c r="AX205" s="40">
        <v>6.0372043922571196E-6</v>
      </c>
      <c r="AY205" s="38">
        <v>5.2939548701649098E-3</v>
      </c>
    </row>
    <row r="206" spans="2:52" x14ac:dyDescent="0.25">
      <c r="B206" s="68"/>
      <c r="C206" s="68"/>
      <c r="D206" s="68"/>
      <c r="E206" s="68"/>
      <c r="F206" s="68"/>
      <c r="G206" s="68"/>
      <c r="H206" s="68"/>
      <c r="I206" s="68"/>
      <c r="J206" s="68"/>
      <c r="K206" s="68"/>
      <c r="L206" s="68"/>
      <c r="M206" s="68"/>
      <c r="N206" s="68"/>
      <c r="O206" s="68"/>
      <c r="P206" s="68"/>
      <c r="Q206" s="68"/>
      <c r="R206" s="68"/>
      <c r="S206" s="68"/>
      <c r="T206" s="68"/>
      <c r="U206" s="68"/>
      <c r="V206" s="68"/>
      <c r="W206" s="68"/>
      <c r="Y206" s="3">
        <v>2021</v>
      </c>
      <c r="Z206" s="4">
        <v>0</v>
      </c>
      <c r="AA206" s="4">
        <v>0</v>
      </c>
      <c r="AB206" s="4">
        <v>3326.1416922032909</v>
      </c>
      <c r="AC206" s="4">
        <v>0</v>
      </c>
      <c r="AD206" s="4">
        <v>0</v>
      </c>
      <c r="AE206" s="4">
        <v>0</v>
      </c>
      <c r="AF206" s="4">
        <v>0</v>
      </c>
      <c r="AG206" s="4">
        <v>0</v>
      </c>
      <c r="AH206" s="4">
        <v>0</v>
      </c>
      <c r="AI206" s="4">
        <v>0</v>
      </c>
      <c r="AJ206" s="4">
        <v>1668.2495267201436</v>
      </c>
      <c r="AK206" s="7">
        <v>4994.3912189234343</v>
      </c>
      <c r="AM206" s="3">
        <v>2021</v>
      </c>
      <c r="AN206" s="40">
        <v>0</v>
      </c>
      <c r="AO206" s="40">
        <v>0</v>
      </c>
      <c r="AP206" s="40">
        <v>4.7563826198507063E-3</v>
      </c>
      <c r="AQ206" s="40">
        <v>0</v>
      </c>
      <c r="AR206" s="40">
        <v>0</v>
      </c>
      <c r="AS206" s="40">
        <v>0</v>
      </c>
      <c r="AT206" s="40">
        <v>0</v>
      </c>
      <c r="AU206" s="40">
        <v>0</v>
      </c>
      <c r="AV206" s="40">
        <v>0</v>
      </c>
      <c r="AW206" s="40">
        <v>0</v>
      </c>
      <c r="AX206" s="40">
        <v>6.6729981068805746E-6</v>
      </c>
      <c r="AY206" s="38">
        <v>4.7630556179575866E-3</v>
      </c>
    </row>
    <row r="207" spans="2:52" x14ac:dyDescent="0.25">
      <c r="B207" s="68"/>
      <c r="C207" s="68"/>
      <c r="D207" s="68"/>
      <c r="E207" s="68"/>
      <c r="F207" s="68"/>
      <c r="G207" s="68"/>
      <c r="H207" s="68"/>
      <c r="I207" s="68"/>
      <c r="J207" s="68"/>
      <c r="K207" s="68"/>
      <c r="L207" s="68"/>
      <c r="M207" s="68"/>
      <c r="N207" s="68"/>
      <c r="O207" s="68"/>
      <c r="P207" s="68"/>
      <c r="Q207" s="68"/>
      <c r="R207" s="68"/>
      <c r="S207" s="68"/>
      <c r="T207" s="68"/>
      <c r="U207" s="68"/>
      <c r="V207" s="68"/>
      <c r="W207" s="68"/>
      <c r="Y207" s="1">
        <v>2022</v>
      </c>
      <c r="Z207" s="4">
        <v>0</v>
      </c>
      <c r="AA207" s="4">
        <v>0</v>
      </c>
      <c r="AB207" s="4">
        <v>2937.1575753673956</v>
      </c>
      <c r="AC207" s="4">
        <v>0</v>
      </c>
      <c r="AD207" s="4">
        <v>0</v>
      </c>
      <c r="AE207" s="4">
        <v>0</v>
      </c>
      <c r="AF207" s="4">
        <v>0</v>
      </c>
      <c r="AG207" s="4">
        <v>0</v>
      </c>
      <c r="AH207" s="4">
        <v>0</v>
      </c>
      <c r="AI207" s="4">
        <v>0</v>
      </c>
      <c r="AJ207" s="4">
        <v>1822.6514325344399</v>
      </c>
      <c r="AK207" s="7">
        <v>4759.8090079018357</v>
      </c>
      <c r="AM207" s="1">
        <v>2022</v>
      </c>
      <c r="AN207" s="40">
        <v>0</v>
      </c>
      <c r="AO207" s="40">
        <v>0</v>
      </c>
      <c r="AP207" s="40">
        <v>4.2001353327753756E-3</v>
      </c>
      <c r="AQ207" s="40">
        <v>0</v>
      </c>
      <c r="AR207" s="40">
        <v>0</v>
      </c>
      <c r="AS207" s="40">
        <v>0</v>
      </c>
      <c r="AT207" s="40">
        <v>0</v>
      </c>
      <c r="AU207" s="40">
        <v>0</v>
      </c>
      <c r="AV207" s="40">
        <v>0</v>
      </c>
      <c r="AW207" s="40">
        <v>0</v>
      </c>
      <c r="AX207" s="40">
        <v>7.2906057301377593E-6</v>
      </c>
      <c r="AY207" s="38">
        <v>4.2074259385055136E-3</v>
      </c>
    </row>
    <row r="208" spans="2:52" x14ac:dyDescent="0.25">
      <c r="B208" s="68"/>
      <c r="C208" s="68"/>
      <c r="D208" s="68"/>
      <c r="E208" s="68"/>
      <c r="F208" s="68"/>
      <c r="G208" s="68"/>
      <c r="H208" s="68"/>
      <c r="I208" s="68"/>
      <c r="J208" s="68"/>
      <c r="K208" s="68"/>
      <c r="L208" s="68"/>
      <c r="M208" s="68"/>
      <c r="N208" s="68"/>
      <c r="O208" s="68"/>
      <c r="P208" s="68"/>
      <c r="Q208" s="68"/>
      <c r="R208" s="68"/>
      <c r="S208" s="68"/>
      <c r="T208" s="68"/>
      <c r="U208" s="68"/>
      <c r="V208" s="68"/>
      <c r="W208" s="68"/>
      <c r="Y208" s="3">
        <v>2023</v>
      </c>
      <c r="Z208" s="4">
        <v>0</v>
      </c>
      <c r="AA208" s="4">
        <v>0</v>
      </c>
      <c r="AB208" s="4">
        <v>2539.6606604552621</v>
      </c>
      <c r="AC208" s="4">
        <v>0</v>
      </c>
      <c r="AD208" s="4">
        <v>0</v>
      </c>
      <c r="AE208" s="4">
        <v>0</v>
      </c>
      <c r="AF208" s="4">
        <v>0</v>
      </c>
      <c r="AG208" s="4">
        <v>0</v>
      </c>
      <c r="AH208" s="4">
        <v>0</v>
      </c>
      <c r="AI208" s="4">
        <v>0</v>
      </c>
      <c r="AJ208" s="4">
        <v>1968.7827919338185</v>
      </c>
      <c r="AK208" s="7">
        <v>4508.4434523890804</v>
      </c>
      <c r="AM208" s="3">
        <v>2023</v>
      </c>
      <c r="AN208" s="40">
        <v>0</v>
      </c>
      <c r="AO208" s="40">
        <v>0</v>
      </c>
      <c r="AP208" s="40">
        <v>3.631714744451025E-3</v>
      </c>
      <c r="AQ208" s="40">
        <v>0</v>
      </c>
      <c r="AR208" s="40">
        <v>0</v>
      </c>
      <c r="AS208" s="40">
        <v>0</v>
      </c>
      <c r="AT208" s="40">
        <v>0</v>
      </c>
      <c r="AU208" s="40">
        <v>0</v>
      </c>
      <c r="AV208" s="40">
        <v>0</v>
      </c>
      <c r="AW208" s="40">
        <v>0</v>
      </c>
      <c r="AX208" s="40">
        <v>7.8751311677352749E-6</v>
      </c>
      <c r="AY208" s="38">
        <v>3.6395898756187602E-3</v>
      </c>
      <c r="AZ208" s="13"/>
    </row>
    <row r="209" spans="2:51" x14ac:dyDescent="0.25">
      <c r="B209" s="68"/>
      <c r="C209" s="68"/>
      <c r="D209" s="68"/>
      <c r="E209" s="68"/>
      <c r="F209" s="68"/>
      <c r="G209" s="68"/>
      <c r="H209" s="68"/>
      <c r="I209" s="68"/>
      <c r="J209" s="68"/>
      <c r="K209" s="68"/>
      <c r="L209" s="68"/>
      <c r="M209" s="68"/>
      <c r="N209" s="68"/>
      <c r="O209" s="68"/>
      <c r="P209" s="68"/>
      <c r="Q209" s="68"/>
      <c r="R209" s="68"/>
      <c r="S209" s="68"/>
      <c r="T209" s="68"/>
      <c r="U209" s="68"/>
      <c r="V209" s="68"/>
      <c r="W209" s="68"/>
      <c r="Y209" s="3">
        <v>2024</v>
      </c>
      <c r="Z209" s="4">
        <v>0</v>
      </c>
      <c r="AA209" s="4">
        <v>0</v>
      </c>
      <c r="AB209" s="4">
        <v>2145.573044564796</v>
      </c>
      <c r="AC209" s="4">
        <v>0</v>
      </c>
      <c r="AD209" s="4">
        <v>0</v>
      </c>
      <c r="AE209" s="4">
        <v>0</v>
      </c>
      <c r="AF209" s="4">
        <v>0</v>
      </c>
      <c r="AG209" s="4">
        <v>0</v>
      </c>
      <c r="AH209" s="4">
        <v>0</v>
      </c>
      <c r="AI209" s="4">
        <v>0</v>
      </c>
      <c r="AJ209" s="4">
        <v>2103.2642790926211</v>
      </c>
      <c r="AK209" s="7">
        <v>4248.8373236574171</v>
      </c>
      <c r="AL209" s="114"/>
      <c r="AM209" s="3">
        <v>2024</v>
      </c>
      <c r="AN209" s="40">
        <v>0</v>
      </c>
      <c r="AO209" s="40">
        <v>0</v>
      </c>
      <c r="AP209" s="40">
        <v>3.0681694537276582E-3</v>
      </c>
      <c r="AQ209" s="40">
        <v>0</v>
      </c>
      <c r="AR209" s="40">
        <v>0</v>
      </c>
      <c r="AS209" s="40">
        <v>0</v>
      </c>
      <c r="AT209" s="40">
        <v>0</v>
      </c>
      <c r="AU209" s="40">
        <v>0</v>
      </c>
      <c r="AV209" s="40">
        <v>0</v>
      </c>
      <c r="AW209" s="40">
        <v>0</v>
      </c>
      <c r="AX209" s="40">
        <v>8.4130571163704853E-6</v>
      </c>
      <c r="AY209" s="38">
        <v>3.0765825108440286E-3</v>
      </c>
    </row>
    <row r="210" spans="2:51" x14ac:dyDescent="0.25">
      <c r="B210" s="68"/>
      <c r="C210" s="68"/>
      <c r="D210" s="68"/>
      <c r="E210" s="68"/>
      <c r="F210" s="68"/>
      <c r="G210" s="68"/>
      <c r="H210" s="68"/>
      <c r="I210" s="68"/>
      <c r="J210" s="68"/>
      <c r="K210" s="68"/>
      <c r="L210" s="68"/>
      <c r="M210" s="68"/>
      <c r="N210" s="68"/>
      <c r="O210" s="68"/>
      <c r="P210" s="68"/>
      <c r="Q210" s="68"/>
      <c r="R210" s="68"/>
      <c r="S210" s="68"/>
      <c r="T210" s="68"/>
      <c r="U210" s="68"/>
      <c r="V210" s="68"/>
      <c r="W210" s="68"/>
      <c r="Y210" s="3">
        <v>2025</v>
      </c>
      <c r="Z210" s="4">
        <v>0</v>
      </c>
      <c r="AA210" s="4">
        <v>0</v>
      </c>
      <c r="AB210" s="4">
        <v>1768.1455558849243</v>
      </c>
      <c r="AC210" s="4">
        <v>0</v>
      </c>
      <c r="AD210" s="4">
        <v>0</v>
      </c>
      <c r="AE210" s="4">
        <v>0</v>
      </c>
      <c r="AF210" s="4">
        <v>0</v>
      </c>
      <c r="AG210" s="4">
        <v>0</v>
      </c>
      <c r="AH210" s="4">
        <v>0</v>
      </c>
      <c r="AI210" s="4">
        <v>0</v>
      </c>
      <c r="AJ210" s="4">
        <v>2224.2570693739763</v>
      </c>
      <c r="AK210" s="7">
        <v>3992.4026252589006</v>
      </c>
      <c r="AM210" s="3">
        <v>2025</v>
      </c>
      <c r="AN210" s="40">
        <v>0</v>
      </c>
      <c r="AO210" s="40">
        <v>0</v>
      </c>
      <c r="AP210" s="40">
        <v>2.528448144915442E-3</v>
      </c>
      <c r="AQ210" s="40">
        <v>0</v>
      </c>
      <c r="AR210" s="40">
        <v>0</v>
      </c>
      <c r="AS210" s="40">
        <v>0</v>
      </c>
      <c r="AT210" s="40">
        <v>0</v>
      </c>
      <c r="AU210" s="40">
        <v>0</v>
      </c>
      <c r="AV210" s="40">
        <v>0</v>
      </c>
      <c r="AW210" s="40">
        <v>0</v>
      </c>
      <c r="AX210" s="40">
        <v>8.8970282774959044E-6</v>
      </c>
      <c r="AY210" s="38">
        <v>2.5373451731929377E-3</v>
      </c>
    </row>
    <row r="211" spans="2:51" x14ac:dyDescent="0.25">
      <c r="B211" s="68"/>
      <c r="C211" s="68"/>
      <c r="D211" s="68"/>
      <c r="E211" s="68"/>
      <c r="F211" s="68"/>
      <c r="G211" s="68"/>
      <c r="H211" s="68"/>
      <c r="I211" s="68"/>
      <c r="J211" s="68"/>
      <c r="K211" s="68"/>
      <c r="L211" s="68"/>
      <c r="M211" s="68"/>
      <c r="N211" s="68"/>
      <c r="O211" s="68"/>
      <c r="P211" s="68"/>
      <c r="Q211" s="68"/>
      <c r="R211" s="68"/>
      <c r="S211" s="68"/>
      <c r="T211" s="68"/>
      <c r="U211" s="68"/>
      <c r="V211" s="68"/>
      <c r="W211" s="68"/>
      <c r="Y211" s="1">
        <v>2026</v>
      </c>
      <c r="Z211" s="4">
        <v>0</v>
      </c>
      <c r="AA211" s="4">
        <v>0</v>
      </c>
      <c r="AB211" s="4">
        <v>1419.589646853655</v>
      </c>
      <c r="AC211" s="4">
        <v>0</v>
      </c>
      <c r="AD211" s="4">
        <v>0</v>
      </c>
      <c r="AE211" s="4">
        <v>0</v>
      </c>
      <c r="AF211" s="4">
        <v>0</v>
      </c>
      <c r="AG211" s="4">
        <v>0</v>
      </c>
      <c r="AH211" s="4">
        <v>0</v>
      </c>
      <c r="AI211" s="4">
        <v>0</v>
      </c>
      <c r="AJ211" s="4">
        <v>2332.9761126282274</v>
      </c>
      <c r="AK211" s="7">
        <v>3752.5657594818822</v>
      </c>
      <c r="AM211" s="1">
        <v>2026</v>
      </c>
      <c r="AN211" s="40">
        <v>0</v>
      </c>
      <c r="AO211" s="40">
        <v>0</v>
      </c>
      <c r="AP211" s="40">
        <v>2.0300131950007267E-3</v>
      </c>
      <c r="AQ211" s="40">
        <v>0</v>
      </c>
      <c r="AR211" s="40">
        <v>0</v>
      </c>
      <c r="AS211" s="40">
        <v>0</v>
      </c>
      <c r="AT211" s="40">
        <v>0</v>
      </c>
      <c r="AU211" s="40">
        <v>0</v>
      </c>
      <c r="AV211" s="40">
        <v>0</v>
      </c>
      <c r="AW211" s="40">
        <v>0</v>
      </c>
      <c r="AX211" s="40">
        <v>9.33190445051291E-6</v>
      </c>
      <c r="AY211" s="38">
        <v>2.0393450994512395E-3</v>
      </c>
    </row>
    <row r="212" spans="2:51" x14ac:dyDescent="0.25">
      <c r="B212" s="68"/>
      <c r="C212" s="68"/>
      <c r="D212" s="68"/>
      <c r="E212" s="68"/>
      <c r="F212" s="68"/>
      <c r="G212" s="68"/>
      <c r="H212" s="68"/>
      <c r="I212" s="68"/>
      <c r="J212" s="68"/>
      <c r="K212" s="68"/>
      <c r="L212" s="68"/>
      <c r="M212" s="68"/>
      <c r="N212" s="68"/>
      <c r="O212" s="68"/>
      <c r="P212" s="68"/>
      <c r="Q212" s="68"/>
      <c r="R212" s="68"/>
      <c r="S212" s="68"/>
      <c r="T212" s="68"/>
      <c r="U212" s="68"/>
      <c r="V212" s="68"/>
      <c r="W212" s="68"/>
      <c r="Y212" s="3">
        <v>2027</v>
      </c>
      <c r="Z212" s="4">
        <v>0</v>
      </c>
      <c r="AA212" s="4">
        <v>0</v>
      </c>
      <c r="AB212" s="4">
        <v>1110.989196484504</v>
      </c>
      <c r="AC212" s="4">
        <v>0</v>
      </c>
      <c r="AD212" s="4">
        <v>0</v>
      </c>
      <c r="AE212" s="4">
        <v>0</v>
      </c>
      <c r="AF212" s="4">
        <v>0</v>
      </c>
      <c r="AG212" s="4">
        <v>0</v>
      </c>
      <c r="AH212" s="4">
        <v>0</v>
      </c>
      <c r="AI212" s="4">
        <v>0</v>
      </c>
      <c r="AJ212" s="4">
        <v>2432.185550260157</v>
      </c>
      <c r="AK212" s="7">
        <v>3543.1747467446612</v>
      </c>
      <c r="AM212" s="3">
        <v>2027</v>
      </c>
      <c r="AN212" s="40">
        <v>0</v>
      </c>
      <c r="AO212" s="40">
        <v>0</v>
      </c>
      <c r="AP212" s="40">
        <v>1.5887145509728407E-3</v>
      </c>
      <c r="AQ212" s="40">
        <v>0</v>
      </c>
      <c r="AR212" s="40">
        <v>0</v>
      </c>
      <c r="AS212" s="40">
        <v>0</v>
      </c>
      <c r="AT212" s="40">
        <v>0</v>
      </c>
      <c r="AU212" s="40">
        <v>0</v>
      </c>
      <c r="AV212" s="40">
        <v>0</v>
      </c>
      <c r="AW212" s="40">
        <v>0</v>
      </c>
      <c r="AX212" s="40">
        <v>9.7287422010406277E-6</v>
      </c>
      <c r="AY212" s="38">
        <v>1.5984432931738814E-3</v>
      </c>
    </row>
    <row r="213" spans="2:51" x14ac:dyDescent="0.25">
      <c r="B213" s="68"/>
      <c r="C213" s="68"/>
      <c r="D213" s="68"/>
      <c r="E213" s="68"/>
      <c r="F213" s="68"/>
      <c r="G213" s="68"/>
      <c r="H213" s="68"/>
      <c r="I213" s="68"/>
      <c r="J213" s="68"/>
      <c r="K213" s="68"/>
      <c r="L213" s="68"/>
      <c r="M213" s="68"/>
      <c r="N213" s="68"/>
      <c r="O213" s="68"/>
      <c r="P213" s="68"/>
      <c r="Q213" s="68"/>
      <c r="R213" s="68"/>
      <c r="S213" s="68"/>
      <c r="T213" s="68"/>
      <c r="U213" s="68"/>
      <c r="V213" s="68"/>
      <c r="W213" s="68"/>
      <c r="Y213" s="1">
        <v>2028</v>
      </c>
      <c r="Z213" s="4">
        <v>0</v>
      </c>
      <c r="AA213" s="4">
        <v>0</v>
      </c>
      <c r="AB213" s="4">
        <v>850.29397126565186</v>
      </c>
      <c r="AC213" s="4">
        <v>0</v>
      </c>
      <c r="AD213" s="4">
        <v>0</v>
      </c>
      <c r="AE213" s="4">
        <v>0</v>
      </c>
      <c r="AF213" s="4">
        <v>0</v>
      </c>
      <c r="AG213" s="4">
        <v>0</v>
      </c>
      <c r="AH213" s="4">
        <v>0</v>
      </c>
      <c r="AI213" s="4">
        <v>0</v>
      </c>
      <c r="AJ213" s="4">
        <v>2525.52883679559</v>
      </c>
      <c r="AK213" s="7">
        <v>3375.8228080612416</v>
      </c>
      <c r="AM213" s="1">
        <v>2028</v>
      </c>
      <c r="AN213" s="40">
        <v>0</v>
      </c>
      <c r="AO213" s="40">
        <v>0</v>
      </c>
      <c r="AP213" s="40">
        <v>1.2159203789098821E-3</v>
      </c>
      <c r="AQ213" s="40">
        <v>0</v>
      </c>
      <c r="AR213" s="40">
        <v>0</v>
      </c>
      <c r="AS213" s="40">
        <v>0</v>
      </c>
      <c r="AT213" s="40">
        <v>0</v>
      </c>
      <c r="AU213" s="40">
        <v>0</v>
      </c>
      <c r="AV213" s="40">
        <v>0</v>
      </c>
      <c r="AW213" s="40">
        <v>0</v>
      </c>
      <c r="AX213" s="40">
        <v>1.010211534718236E-5</v>
      </c>
      <c r="AY213" s="38">
        <v>1.2260224942570645E-3</v>
      </c>
    </row>
    <row r="214" spans="2:51" x14ac:dyDescent="0.25">
      <c r="B214" s="68"/>
      <c r="C214" s="68"/>
      <c r="D214" s="68"/>
      <c r="E214" s="68"/>
      <c r="F214" s="68"/>
      <c r="G214" s="68"/>
      <c r="H214" s="68"/>
      <c r="I214" s="68"/>
      <c r="J214" s="68"/>
      <c r="K214" s="68"/>
      <c r="L214" s="68"/>
      <c r="M214" s="68"/>
      <c r="N214" s="68"/>
      <c r="O214" s="68"/>
      <c r="P214" s="68"/>
      <c r="Q214" s="68"/>
      <c r="R214" s="68"/>
      <c r="S214" s="68"/>
      <c r="T214" s="68"/>
      <c r="U214" s="68"/>
      <c r="V214" s="68"/>
      <c r="W214" s="68"/>
      <c r="Y214" s="3">
        <v>2029</v>
      </c>
      <c r="Z214" s="4">
        <v>0</v>
      </c>
      <c r="AA214" s="4">
        <v>0</v>
      </c>
      <c r="AB214" s="4">
        <v>641.21544750337364</v>
      </c>
      <c r="AC214" s="4">
        <v>0</v>
      </c>
      <c r="AD214" s="4">
        <v>0</v>
      </c>
      <c r="AE214" s="4">
        <v>0</v>
      </c>
      <c r="AF214" s="4">
        <v>0</v>
      </c>
      <c r="AG214" s="4">
        <v>0</v>
      </c>
      <c r="AH214" s="4">
        <v>0</v>
      </c>
      <c r="AI214" s="4">
        <v>0</v>
      </c>
      <c r="AJ214" s="4">
        <v>2615.4354547266062</v>
      </c>
      <c r="AK214" s="7">
        <v>3256.6509022299797</v>
      </c>
      <c r="AM214" s="3">
        <v>2029</v>
      </c>
      <c r="AN214" s="40">
        <v>0</v>
      </c>
      <c r="AO214" s="40">
        <v>0</v>
      </c>
      <c r="AP214" s="40">
        <v>9.1693808992982439E-4</v>
      </c>
      <c r="AQ214" s="40">
        <v>0</v>
      </c>
      <c r="AR214" s="40">
        <v>0</v>
      </c>
      <c r="AS214" s="40">
        <v>0</v>
      </c>
      <c r="AT214" s="40">
        <v>0</v>
      </c>
      <c r="AU214" s="40">
        <v>0</v>
      </c>
      <c r="AV214" s="40">
        <v>0</v>
      </c>
      <c r="AW214" s="40">
        <v>0</v>
      </c>
      <c r="AX214" s="40">
        <v>1.0461741818906424E-5</v>
      </c>
      <c r="AY214" s="38">
        <v>9.2739983174873085E-4</v>
      </c>
    </row>
    <row r="215" spans="2:51" x14ac:dyDescent="0.25">
      <c r="B215" s="68"/>
      <c r="C215" s="68"/>
      <c r="D215" s="68"/>
      <c r="E215" s="68"/>
      <c r="F215" s="68"/>
      <c r="G215" s="68"/>
      <c r="H215" s="68"/>
      <c r="I215" s="68"/>
      <c r="J215" s="68"/>
      <c r="K215" s="68"/>
      <c r="L215" s="68"/>
      <c r="M215" s="68"/>
      <c r="N215" s="68"/>
      <c r="O215" s="68"/>
      <c r="P215" s="68"/>
      <c r="Q215" s="68"/>
      <c r="R215" s="68"/>
      <c r="S215" s="68"/>
      <c r="T215" s="68"/>
      <c r="U215" s="68"/>
      <c r="V215" s="68"/>
      <c r="W215" s="68"/>
      <c r="Y215" s="6">
        <v>2030</v>
      </c>
      <c r="Z215" s="5">
        <v>0</v>
      </c>
      <c r="AA215" s="5">
        <v>0</v>
      </c>
      <c r="AB215" s="5">
        <v>482.65954892898378</v>
      </c>
      <c r="AC215" s="5">
        <v>0</v>
      </c>
      <c r="AD215" s="5">
        <v>0</v>
      </c>
      <c r="AE215" s="5">
        <v>0</v>
      </c>
      <c r="AF215" s="5">
        <v>0</v>
      </c>
      <c r="AG215" s="5">
        <v>0</v>
      </c>
      <c r="AH215" s="5">
        <v>0</v>
      </c>
      <c r="AI215" s="5">
        <v>0</v>
      </c>
      <c r="AJ215" s="5">
        <v>2701.8450765591656</v>
      </c>
      <c r="AK215" s="8">
        <v>3184.5046254881495</v>
      </c>
      <c r="AL215" s="13"/>
      <c r="AM215" s="6">
        <v>2030</v>
      </c>
      <c r="AN215" s="41">
        <v>0</v>
      </c>
      <c r="AO215" s="41">
        <v>0</v>
      </c>
      <c r="AP215" s="41">
        <v>6.9020315496844684E-4</v>
      </c>
      <c r="AQ215" s="41">
        <v>0</v>
      </c>
      <c r="AR215" s="41">
        <v>0</v>
      </c>
      <c r="AS215" s="41">
        <v>0</v>
      </c>
      <c r="AT215" s="41">
        <v>0</v>
      </c>
      <c r="AU215" s="41">
        <v>0</v>
      </c>
      <c r="AV215" s="41">
        <v>0</v>
      </c>
      <c r="AW215" s="41">
        <v>0</v>
      </c>
      <c r="AX215" s="41">
        <v>1.0807380306236662E-5</v>
      </c>
      <c r="AY215" s="39">
        <v>7.0101053527468348E-4</v>
      </c>
    </row>
    <row r="216" spans="2:51" x14ac:dyDescent="0.25">
      <c r="B216" s="68"/>
      <c r="C216" s="68"/>
      <c r="D216" s="68"/>
      <c r="E216" s="68"/>
      <c r="F216" s="68"/>
      <c r="G216" s="68"/>
      <c r="H216" s="68"/>
      <c r="I216" s="68"/>
      <c r="J216" s="68"/>
      <c r="K216" s="68"/>
      <c r="L216" s="68"/>
      <c r="M216" s="68"/>
      <c r="N216" s="68"/>
      <c r="O216" s="68"/>
      <c r="P216" s="68"/>
      <c r="Q216" s="68"/>
      <c r="R216" s="68"/>
      <c r="S216" s="68"/>
      <c r="T216" s="68"/>
      <c r="U216" s="68"/>
      <c r="V216" s="68"/>
      <c r="W216" s="68"/>
    </row>
    <row r="217" spans="2:51" x14ac:dyDescent="0.25">
      <c r="B217" s="68"/>
      <c r="C217" s="68"/>
      <c r="D217" s="68"/>
      <c r="E217" s="68"/>
      <c r="F217" s="68"/>
      <c r="G217" s="68"/>
      <c r="H217" s="68"/>
      <c r="I217" s="68"/>
      <c r="J217" s="68"/>
      <c r="K217" s="68"/>
      <c r="L217" s="68"/>
      <c r="M217" s="68"/>
      <c r="N217" s="68"/>
      <c r="O217" s="68"/>
      <c r="P217" s="68"/>
      <c r="Q217" s="68"/>
      <c r="R217" s="68"/>
      <c r="S217" s="68"/>
      <c r="T217" s="68"/>
      <c r="U217" s="68"/>
      <c r="V217" s="68"/>
      <c r="W217" s="68"/>
    </row>
    <row r="218" spans="2:51" x14ac:dyDescent="0.25">
      <c r="B218" s="68"/>
      <c r="C218" s="68"/>
      <c r="D218" s="68"/>
      <c r="E218" s="68"/>
      <c r="F218" s="68"/>
      <c r="G218" s="68"/>
      <c r="H218" s="68"/>
      <c r="I218" s="68"/>
      <c r="J218" s="68"/>
      <c r="K218" s="68"/>
      <c r="L218" s="68"/>
      <c r="M218" s="68"/>
      <c r="N218" s="68"/>
      <c r="O218" s="68"/>
      <c r="P218" s="68"/>
      <c r="Q218" s="68"/>
      <c r="R218" s="68"/>
      <c r="S218" s="68"/>
      <c r="T218" s="68"/>
      <c r="U218" s="68"/>
      <c r="V218" s="68"/>
      <c r="W218" s="68"/>
    </row>
    <row r="219" spans="2:51" x14ac:dyDescent="0.25">
      <c r="B219" s="68"/>
      <c r="C219" s="68"/>
      <c r="D219" s="68"/>
      <c r="E219" s="68"/>
      <c r="F219" s="68"/>
      <c r="G219" s="68"/>
      <c r="H219" s="68"/>
      <c r="I219" s="68"/>
      <c r="J219" s="68"/>
      <c r="K219" s="68"/>
      <c r="L219" s="68"/>
      <c r="M219" s="68"/>
      <c r="N219" s="68"/>
      <c r="O219" s="68"/>
      <c r="P219" s="68"/>
      <c r="Q219" s="68"/>
      <c r="R219" s="68"/>
      <c r="S219" s="68"/>
      <c r="T219" s="68"/>
      <c r="U219" s="68"/>
      <c r="V219" s="68"/>
      <c r="W219" s="68"/>
    </row>
    <row r="220" spans="2:51" x14ac:dyDescent="0.25">
      <c r="B220" s="68"/>
      <c r="C220" s="68"/>
      <c r="D220" s="68"/>
      <c r="E220" s="68"/>
      <c r="F220" s="68"/>
      <c r="G220" s="68"/>
      <c r="H220" s="68"/>
      <c r="I220" s="68"/>
      <c r="J220" s="68"/>
      <c r="K220" s="68"/>
      <c r="L220" s="68"/>
      <c r="M220" s="68"/>
      <c r="N220" s="68"/>
      <c r="O220" s="68"/>
      <c r="P220" s="68"/>
      <c r="Q220" s="68"/>
      <c r="R220" s="68"/>
      <c r="S220" s="68"/>
      <c r="T220" s="68"/>
      <c r="U220" s="68"/>
      <c r="V220" s="68"/>
      <c r="W220" s="68"/>
    </row>
    <row r="221" spans="2:51" x14ac:dyDescent="0.25">
      <c r="B221" s="68"/>
      <c r="C221" s="68"/>
      <c r="D221" s="68"/>
      <c r="E221" s="68"/>
      <c r="F221" s="68"/>
      <c r="G221" s="68"/>
      <c r="H221" s="68"/>
      <c r="I221" s="68"/>
      <c r="J221" s="68"/>
      <c r="K221" s="68"/>
      <c r="L221" s="68"/>
      <c r="M221" s="68"/>
      <c r="N221" s="68"/>
      <c r="O221" s="68"/>
      <c r="P221" s="68"/>
      <c r="Q221" s="68"/>
      <c r="R221" s="68"/>
      <c r="S221" s="68"/>
      <c r="T221" s="68"/>
      <c r="U221" s="68"/>
      <c r="V221" s="68"/>
      <c r="W221" s="68"/>
    </row>
    <row r="222" spans="2:51" x14ac:dyDescent="0.25">
      <c r="B222" s="68"/>
      <c r="C222" s="68"/>
      <c r="D222" s="68"/>
      <c r="E222" s="68"/>
      <c r="F222" s="68"/>
      <c r="G222" s="68"/>
      <c r="H222" s="68"/>
      <c r="I222" s="68"/>
      <c r="J222" s="68"/>
      <c r="K222" s="68"/>
      <c r="L222" s="68"/>
      <c r="M222" s="68"/>
      <c r="N222" s="68"/>
      <c r="O222" s="68"/>
      <c r="P222" s="68"/>
      <c r="Q222" s="68"/>
      <c r="R222" s="68"/>
      <c r="S222" s="68"/>
      <c r="T222" s="68"/>
      <c r="U222" s="68"/>
      <c r="V222" s="68"/>
      <c r="W222" s="68"/>
    </row>
    <row r="223" spans="2:51" x14ac:dyDescent="0.25">
      <c r="C223" s="68"/>
      <c r="D223" s="68"/>
      <c r="E223" s="68"/>
      <c r="F223" s="68"/>
      <c r="G223" s="68"/>
      <c r="H223" s="68"/>
      <c r="I223" s="68"/>
      <c r="J223" s="68"/>
      <c r="K223" s="68"/>
      <c r="L223" s="68"/>
      <c r="M223" s="68"/>
      <c r="N223" s="68"/>
      <c r="O223" s="68"/>
      <c r="P223" s="68"/>
      <c r="Q223" s="68"/>
      <c r="R223" s="68"/>
      <c r="S223" s="68"/>
      <c r="T223" s="68"/>
      <c r="U223" s="68"/>
      <c r="V223" s="68"/>
      <c r="W223" s="68"/>
    </row>
    <row r="224" spans="2:51" x14ac:dyDescent="0.25">
      <c r="B224" s="68" t="s">
        <v>184</v>
      </c>
      <c r="C224" s="68"/>
      <c r="D224" s="68"/>
      <c r="E224" s="68"/>
      <c r="F224" s="68"/>
      <c r="G224" s="68"/>
      <c r="H224" s="68"/>
      <c r="I224" s="68"/>
      <c r="J224" s="68"/>
      <c r="K224" s="68"/>
      <c r="L224" s="68"/>
      <c r="M224" s="68"/>
      <c r="N224" s="68"/>
      <c r="O224" s="68"/>
      <c r="P224" s="68"/>
      <c r="Q224" s="68"/>
      <c r="R224" s="68"/>
      <c r="S224" s="68"/>
      <c r="T224" s="68"/>
      <c r="U224" s="68"/>
      <c r="V224" s="68"/>
      <c r="W224" s="68"/>
      <c r="Y224" s="58" t="s">
        <v>306</v>
      </c>
      <c r="AM224" s="58" t="s">
        <v>305</v>
      </c>
    </row>
    <row r="225" spans="2:52" ht="15.75" x14ac:dyDescent="0.25">
      <c r="B225" s="68"/>
      <c r="C225" s="68"/>
      <c r="D225" s="68"/>
      <c r="E225" s="68"/>
      <c r="F225" s="68"/>
      <c r="G225" s="68"/>
      <c r="H225" s="68"/>
      <c r="I225" s="68"/>
      <c r="J225" s="68"/>
      <c r="K225" s="68"/>
      <c r="L225" s="68"/>
      <c r="M225" s="68"/>
      <c r="N225" s="68"/>
      <c r="O225" s="68"/>
      <c r="P225" s="68"/>
      <c r="Q225" s="68"/>
      <c r="R225" s="68"/>
      <c r="S225" s="68"/>
      <c r="T225" s="68"/>
      <c r="U225" s="68"/>
      <c r="V225" s="68"/>
      <c r="W225" s="68"/>
      <c r="Y225" s="69"/>
      <c r="Z225" s="66" t="s">
        <v>2</v>
      </c>
      <c r="AA225" s="66" t="s">
        <v>3</v>
      </c>
      <c r="AB225" s="66" t="s">
        <v>4</v>
      </c>
      <c r="AC225" s="66" t="s">
        <v>5</v>
      </c>
      <c r="AD225" s="66" t="s">
        <v>6</v>
      </c>
      <c r="AE225" s="66" t="s">
        <v>7</v>
      </c>
      <c r="AF225" s="66" t="s">
        <v>8</v>
      </c>
      <c r="AG225" s="66" t="s">
        <v>9</v>
      </c>
      <c r="AH225" s="66" t="s">
        <v>18</v>
      </c>
      <c r="AI225" s="66" t="s">
        <v>19</v>
      </c>
      <c r="AJ225" s="66" t="s">
        <v>20</v>
      </c>
      <c r="AK225" s="66" t="s">
        <v>0</v>
      </c>
      <c r="AM225" s="65"/>
      <c r="AN225" s="66" t="s">
        <v>2</v>
      </c>
      <c r="AO225" s="66" t="s">
        <v>3</v>
      </c>
      <c r="AP225" s="66" t="s">
        <v>4</v>
      </c>
      <c r="AQ225" s="66" t="s">
        <v>5</v>
      </c>
      <c r="AR225" s="66" t="s">
        <v>6</v>
      </c>
      <c r="AS225" s="66" t="s">
        <v>7</v>
      </c>
      <c r="AT225" s="66" t="s">
        <v>8</v>
      </c>
      <c r="AU225" s="66" t="s">
        <v>9</v>
      </c>
      <c r="AV225" s="66" t="s">
        <v>18</v>
      </c>
      <c r="AW225" s="66" t="s">
        <v>19</v>
      </c>
      <c r="AX225" s="66" t="s">
        <v>20</v>
      </c>
      <c r="AY225" s="67" t="s">
        <v>0</v>
      </c>
    </row>
    <row r="226" spans="2:52" x14ac:dyDescent="0.25">
      <c r="B226" s="68"/>
      <c r="C226" s="68"/>
      <c r="D226" s="68"/>
      <c r="E226" s="68"/>
      <c r="F226" s="68"/>
      <c r="G226" s="68"/>
      <c r="H226" s="68"/>
      <c r="I226" s="68"/>
      <c r="J226" s="68"/>
      <c r="K226" s="68"/>
      <c r="L226" s="68"/>
      <c r="M226" s="68"/>
      <c r="N226" s="68"/>
      <c r="O226" s="68"/>
      <c r="P226" s="68"/>
      <c r="Q226" s="68"/>
      <c r="R226" s="68"/>
      <c r="S226" s="68"/>
      <c r="T226" s="68"/>
      <c r="U226" s="68"/>
      <c r="V226" s="68"/>
      <c r="W226" s="68"/>
      <c r="Y226" s="3">
        <v>2019</v>
      </c>
      <c r="Z226" s="4">
        <v>188.61972741472533</v>
      </c>
      <c r="AA226" s="4">
        <v>0</v>
      </c>
      <c r="AB226" s="4">
        <v>17059.738991951461</v>
      </c>
      <c r="AC226" s="4">
        <v>16503.816588875277</v>
      </c>
      <c r="AD226" s="4">
        <v>0</v>
      </c>
      <c r="AE226" s="4">
        <v>26.945675344960765</v>
      </c>
      <c r="AF226" s="4">
        <v>0</v>
      </c>
      <c r="AG226" s="4">
        <v>0</v>
      </c>
      <c r="AH226" s="4">
        <v>847.98310218704535</v>
      </c>
      <c r="AI226" s="4">
        <v>321.42857142857139</v>
      </c>
      <c r="AJ226" s="4">
        <v>2178.1540910439098</v>
      </c>
      <c r="AK226" s="7">
        <v>37126.686748245957</v>
      </c>
      <c r="AM226" s="3">
        <v>2019</v>
      </c>
      <c r="AN226" s="40">
        <v>3.4140170662065285E-4</v>
      </c>
      <c r="AO226" s="40">
        <v>0</v>
      </c>
      <c r="AP226" s="40">
        <v>2.4395426758490588E-2</v>
      </c>
      <c r="AQ226" s="40">
        <v>6.4727968661568838E-2</v>
      </c>
      <c r="AR226" s="40">
        <v>0</v>
      </c>
      <c r="AS226" s="40">
        <v>4.7801628061960402E-5</v>
      </c>
      <c r="AT226" s="40">
        <v>0</v>
      </c>
      <c r="AU226" s="40">
        <v>0</v>
      </c>
      <c r="AV226" s="40">
        <v>1.271974653280568E-3</v>
      </c>
      <c r="AW226" s="40">
        <v>1.6071428571428568E-4</v>
      </c>
      <c r="AX226" s="40">
        <v>8.7126163641756398E-6</v>
      </c>
      <c r="AY226" s="38">
        <v>9.0954000310101077E-2</v>
      </c>
    </row>
    <row r="227" spans="2:52" x14ac:dyDescent="0.25">
      <c r="B227" s="68"/>
      <c r="C227" s="68"/>
      <c r="D227" s="68"/>
      <c r="E227" s="68"/>
      <c r="F227" s="68"/>
      <c r="G227" s="68"/>
      <c r="H227" s="68"/>
      <c r="I227" s="68"/>
      <c r="J227" s="68"/>
      <c r="K227" s="68"/>
      <c r="L227" s="68"/>
      <c r="M227" s="68"/>
      <c r="N227" s="68"/>
      <c r="O227" s="68"/>
      <c r="P227" s="68"/>
      <c r="Q227" s="68"/>
      <c r="R227" s="68"/>
      <c r="S227" s="68"/>
      <c r="T227" s="68"/>
      <c r="U227" s="68"/>
      <c r="V227" s="68"/>
      <c r="W227" s="68"/>
      <c r="Y227" s="1">
        <v>2020</v>
      </c>
      <c r="Z227" s="4">
        <v>123.24798305175644</v>
      </c>
      <c r="AA227" s="4">
        <v>0</v>
      </c>
      <c r="AB227" s="4">
        <v>17118.415935499201</v>
      </c>
      <c r="AC227" s="4">
        <v>15173.652023023627</v>
      </c>
      <c r="AD227" s="4">
        <v>0</v>
      </c>
      <c r="AE227" s="4">
        <v>17.60685472167949</v>
      </c>
      <c r="AF227" s="4">
        <v>0</v>
      </c>
      <c r="AG227" s="4">
        <v>0</v>
      </c>
      <c r="AH227" s="4">
        <v>1026.8720215121016</v>
      </c>
      <c r="AI227" s="4">
        <v>428.57142857142856</v>
      </c>
      <c r="AJ227" s="4">
        <v>2769.457587072538</v>
      </c>
      <c r="AK227" s="7">
        <v>36657.823833452327</v>
      </c>
      <c r="AM227" s="1">
        <v>2020</v>
      </c>
      <c r="AN227" s="40">
        <v>2.2307884932367913E-4</v>
      </c>
      <c r="AO227" s="40">
        <v>0</v>
      </c>
      <c r="AP227" s="40">
        <v>2.4479334787763856E-2</v>
      </c>
      <c r="AQ227" s="40">
        <v>5.9511063234298667E-2</v>
      </c>
      <c r="AR227" s="40">
        <v>0</v>
      </c>
      <c r="AS227" s="40">
        <v>3.1234560276259414E-5</v>
      </c>
      <c r="AT227" s="40">
        <v>0</v>
      </c>
      <c r="AU227" s="40">
        <v>0</v>
      </c>
      <c r="AV227" s="40">
        <v>1.5403080322681523E-3</v>
      </c>
      <c r="AW227" s="40">
        <v>2.142857142857143E-4</v>
      </c>
      <c r="AX227" s="40">
        <v>1.1077830348290152E-5</v>
      </c>
      <c r="AY227" s="38">
        <v>8.6010383008564603E-2</v>
      </c>
    </row>
    <row r="228" spans="2:52" x14ac:dyDescent="0.25">
      <c r="B228" s="68"/>
      <c r="C228" s="68"/>
      <c r="D228" s="68"/>
      <c r="E228" s="68"/>
      <c r="F228" s="68"/>
      <c r="G228" s="68"/>
      <c r="H228" s="68"/>
      <c r="I228" s="68"/>
      <c r="J228" s="68"/>
      <c r="K228" s="68"/>
      <c r="L228" s="68"/>
      <c r="M228" s="68"/>
      <c r="N228" s="68"/>
      <c r="O228" s="68"/>
      <c r="P228" s="68"/>
      <c r="Q228" s="68"/>
      <c r="R228" s="68"/>
      <c r="S228" s="68"/>
      <c r="T228" s="68"/>
      <c r="U228" s="68"/>
      <c r="V228" s="68"/>
      <c r="W228" s="68"/>
      <c r="Y228" s="3">
        <v>2021</v>
      </c>
      <c r="Z228" s="4">
        <v>74.21890763201273</v>
      </c>
      <c r="AA228" s="4">
        <v>0</v>
      </c>
      <c r="AB228" s="4">
        <v>17187.612581251557</v>
      </c>
      <c r="AC228" s="4">
        <v>13796.178053531237</v>
      </c>
      <c r="AD228" s="4">
        <v>0</v>
      </c>
      <c r="AE228" s="4">
        <v>10.602701090287532</v>
      </c>
      <c r="AF228" s="4">
        <v>0</v>
      </c>
      <c r="AG228" s="4">
        <v>0</v>
      </c>
      <c r="AH228" s="4">
        <v>1240.4788515088037</v>
      </c>
      <c r="AI228" s="4">
        <v>540.8077640677817</v>
      </c>
      <c r="AJ228" s="4">
        <v>3408.5787122511865</v>
      </c>
      <c r="AK228" s="7">
        <v>36258.477571332871</v>
      </c>
      <c r="AM228" s="3">
        <v>2021</v>
      </c>
      <c r="AN228" s="40">
        <v>1.3433622281394306E-4</v>
      </c>
      <c r="AO228" s="40">
        <v>0</v>
      </c>
      <c r="AP228" s="40">
        <v>2.4578285991189726E-2</v>
      </c>
      <c r="AQ228" s="40">
        <v>5.4108610325949512E-2</v>
      </c>
      <c r="AR228" s="40">
        <v>0</v>
      </c>
      <c r="AS228" s="40">
        <v>1.8809191734170084E-5</v>
      </c>
      <c r="AT228" s="40">
        <v>0</v>
      </c>
      <c r="AU228" s="40">
        <v>0</v>
      </c>
      <c r="AV228" s="40">
        <v>1.8607182772632056E-3</v>
      </c>
      <c r="AW228" s="40">
        <v>2.7040388203389086E-4</v>
      </c>
      <c r="AX228" s="40">
        <v>1.3634314849004746E-5</v>
      </c>
      <c r="AY228" s="38">
        <v>8.0984798205833458E-2</v>
      </c>
    </row>
    <row r="229" spans="2:52" x14ac:dyDescent="0.25">
      <c r="B229" s="68"/>
      <c r="C229" s="68"/>
      <c r="D229" s="68"/>
      <c r="E229" s="68"/>
      <c r="F229" s="68"/>
      <c r="G229" s="68"/>
      <c r="H229" s="68"/>
      <c r="I229" s="68"/>
      <c r="J229" s="68"/>
      <c r="K229" s="68"/>
      <c r="L229" s="68"/>
      <c r="M229" s="68"/>
      <c r="N229" s="68"/>
      <c r="O229" s="68"/>
      <c r="P229" s="68"/>
      <c r="Q229" s="68"/>
      <c r="R229" s="68"/>
      <c r="S229" s="68"/>
      <c r="T229" s="68"/>
      <c r="U229" s="68"/>
      <c r="V229" s="68"/>
      <c r="W229" s="68"/>
      <c r="Y229" s="1">
        <v>2022</v>
      </c>
      <c r="Z229" s="4">
        <v>40.426877134304846</v>
      </c>
      <c r="AA229" s="4">
        <v>0</v>
      </c>
      <c r="AB229" s="4">
        <v>17121.299589139686</v>
      </c>
      <c r="AC229" s="4">
        <v>12351.106174145159</v>
      </c>
      <c r="AD229" s="4">
        <v>0</v>
      </c>
      <c r="AE229" s="4">
        <v>5.775268162043548</v>
      </c>
      <c r="AF229" s="4">
        <v>0</v>
      </c>
      <c r="AG229" s="4">
        <v>0</v>
      </c>
      <c r="AH229" s="4">
        <v>1485.2963354202286</v>
      </c>
      <c r="AI229" s="4">
        <v>658.19639546589997</v>
      </c>
      <c r="AJ229" s="4">
        <v>4069.1854642534749</v>
      </c>
      <c r="AK229" s="7">
        <v>35731.286103720799</v>
      </c>
      <c r="AM229" s="1">
        <v>2022</v>
      </c>
      <c r="AN229" s="40">
        <v>7.3172647613091771E-5</v>
      </c>
      <c r="AO229" s="40">
        <v>0</v>
      </c>
      <c r="AP229" s="40">
        <v>2.4483458412469752E-2</v>
      </c>
      <c r="AQ229" s="40">
        <v>4.844103841499732E-2</v>
      </c>
      <c r="AR229" s="40">
        <v>0</v>
      </c>
      <c r="AS229" s="40">
        <v>1.0245325719465254E-5</v>
      </c>
      <c r="AT229" s="40">
        <v>0</v>
      </c>
      <c r="AU229" s="40">
        <v>0</v>
      </c>
      <c r="AV229" s="40">
        <v>2.2279445031303429E-3</v>
      </c>
      <c r="AW229" s="40">
        <v>3.2909819773294997E-4</v>
      </c>
      <c r="AX229" s="40">
        <v>1.6276741857013901E-5</v>
      </c>
      <c r="AY229" s="38">
        <v>7.5581234243519937E-2</v>
      </c>
    </row>
    <row r="230" spans="2:52" x14ac:dyDescent="0.25">
      <c r="B230" s="68"/>
      <c r="C230" s="68"/>
      <c r="D230" s="68"/>
      <c r="E230" s="68"/>
      <c r="F230" s="68"/>
      <c r="G230" s="68"/>
      <c r="H230" s="68"/>
      <c r="I230" s="68"/>
      <c r="J230" s="68"/>
      <c r="K230" s="68"/>
      <c r="L230" s="68"/>
      <c r="M230" s="68"/>
      <c r="N230" s="68"/>
      <c r="O230" s="68"/>
      <c r="P230" s="68"/>
      <c r="Q230" s="68"/>
      <c r="R230" s="68"/>
      <c r="S230" s="68"/>
      <c r="T230" s="68"/>
      <c r="U230" s="68"/>
      <c r="V230" s="68"/>
      <c r="W230" s="68"/>
      <c r="Y230" s="3">
        <v>2023</v>
      </c>
      <c r="Z230" s="4">
        <v>19.523877809295634</v>
      </c>
      <c r="AA230" s="4">
        <v>0</v>
      </c>
      <c r="AB230" s="4">
        <v>16913.521449985477</v>
      </c>
      <c r="AC230" s="4">
        <v>10870.645732695484</v>
      </c>
      <c r="AD230" s="4">
        <v>0</v>
      </c>
      <c r="AE230" s="4">
        <v>2.7891254013279481</v>
      </c>
      <c r="AF230" s="4">
        <v>0</v>
      </c>
      <c r="AG230" s="4">
        <v>0</v>
      </c>
      <c r="AH230" s="4">
        <v>1761.9392046817622</v>
      </c>
      <c r="AI230" s="4">
        <v>780.79666503312626</v>
      </c>
      <c r="AJ230" s="4">
        <v>4745.1367772999401</v>
      </c>
      <c r="AK230" s="7">
        <v>35094.352832906414</v>
      </c>
      <c r="AM230" s="3">
        <v>2023</v>
      </c>
      <c r="AN230" s="40">
        <v>3.5338218834825098E-5</v>
      </c>
      <c r="AO230" s="40">
        <v>0</v>
      </c>
      <c r="AP230" s="40">
        <v>2.4186335673479234E-2</v>
      </c>
      <c r="AQ230" s="40">
        <v>4.2634672563631688E-2</v>
      </c>
      <c r="AR230" s="40">
        <v>0</v>
      </c>
      <c r="AS230" s="40">
        <v>4.9479084619557799E-6</v>
      </c>
      <c r="AT230" s="40">
        <v>0</v>
      </c>
      <c r="AU230" s="40">
        <v>0</v>
      </c>
      <c r="AV230" s="40">
        <v>2.6429088070226434E-3</v>
      </c>
      <c r="AW230" s="40">
        <v>3.9039833251656314E-4</v>
      </c>
      <c r="AX230" s="40">
        <v>1.8980547109199759E-5</v>
      </c>
      <c r="AY230" s="38">
        <v>6.9913582051056106E-2</v>
      </c>
    </row>
    <row r="231" spans="2:52" x14ac:dyDescent="0.25">
      <c r="B231" s="68"/>
      <c r="C231" s="68"/>
      <c r="D231" s="68"/>
      <c r="E231" s="68"/>
      <c r="F231" s="68"/>
      <c r="G231" s="68"/>
      <c r="H231" s="68"/>
      <c r="I231" s="68"/>
      <c r="J231" s="68"/>
      <c r="K231" s="68"/>
      <c r="L231" s="68"/>
      <c r="M231" s="68"/>
      <c r="N231" s="68"/>
      <c r="O231" s="68"/>
      <c r="P231" s="68"/>
      <c r="Q231" s="68"/>
      <c r="R231" s="68"/>
      <c r="S231" s="68"/>
      <c r="T231" s="68"/>
      <c r="U231" s="68"/>
      <c r="V231" s="68"/>
      <c r="W231" s="68"/>
      <c r="Y231" s="3">
        <v>2024</v>
      </c>
      <c r="Z231" s="4">
        <v>8.196239705461263</v>
      </c>
      <c r="AA231" s="4">
        <v>0</v>
      </c>
      <c r="AB231" s="4">
        <v>16559.823889013223</v>
      </c>
      <c r="AC231" s="4">
        <v>9397.5293022796795</v>
      </c>
      <c r="AD231" s="4">
        <v>0</v>
      </c>
      <c r="AE231" s="4">
        <v>1.1708913864944657</v>
      </c>
      <c r="AF231" s="4">
        <v>0</v>
      </c>
      <c r="AG231" s="4">
        <v>0</v>
      </c>
      <c r="AH231" s="4">
        <v>2070.6300748031108</v>
      </c>
      <c r="AI231" s="4">
        <v>908.66818536930373</v>
      </c>
      <c r="AJ231" s="4">
        <v>5427.9987999904633</v>
      </c>
      <c r="AK231" s="7">
        <v>34374.017382547732</v>
      </c>
      <c r="AM231" s="3">
        <v>2024</v>
      </c>
      <c r="AN231" s="40">
        <v>1.4835193866884885E-5</v>
      </c>
      <c r="AO231" s="40">
        <v>0</v>
      </c>
      <c r="AP231" s="40">
        <v>2.3680548161288908E-2</v>
      </c>
      <c r="AQ231" s="40">
        <v>3.6857109923540902E-2</v>
      </c>
      <c r="AR231" s="40">
        <v>0</v>
      </c>
      <c r="AS231" s="40">
        <v>2.0771613196411821E-6</v>
      </c>
      <c r="AT231" s="40">
        <v>0</v>
      </c>
      <c r="AU231" s="40">
        <v>0</v>
      </c>
      <c r="AV231" s="40">
        <v>3.1059451122046663E-3</v>
      </c>
      <c r="AW231" s="40">
        <v>4.5433409268465187E-4</v>
      </c>
      <c r="AX231" s="40">
        <v>2.1711995199961854E-5</v>
      </c>
      <c r="AY231" s="38">
        <v>6.4136561640105616E-2</v>
      </c>
    </row>
    <row r="232" spans="2:52" x14ac:dyDescent="0.25">
      <c r="B232" s="68"/>
      <c r="C232" s="68"/>
      <c r="D232" s="68"/>
      <c r="E232" s="68"/>
      <c r="F232" s="68"/>
      <c r="G232" s="68"/>
      <c r="H232" s="68"/>
      <c r="I232" s="68"/>
      <c r="J232" s="68"/>
      <c r="K232" s="68"/>
      <c r="L232" s="68"/>
      <c r="M232" s="68"/>
      <c r="N232" s="68"/>
      <c r="O232" s="68"/>
      <c r="P232" s="68"/>
      <c r="Q232" s="68"/>
      <c r="R232" s="68"/>
      <c r="S232" s="68"/>
      <c r="T232" s="68"/>
      <c r="U232" s="68"/>
      <c r="V232" s="68"/>
      <c r="W232" s="68"/>
      <c r="Y232" s="3">
        <v>2025</v>
      </c>
      <c r="Z232" s="4">
        <v>2.9367891173326885</v>
      </c>
      <c r="AA232" s="4">
        <v>0</v>
      </c>
      <c r="AB232" s="4">
        <v>16059.638029969805</v>
      </c>
      <c r="AC232" s="4">
        <v>7980.993868169222</v>
      </c>
      <c r="AD232" s="4">
        <v>0</v>
      </c>
      <c r="AE232" s="4">
        <v>0.41954130247609811</v>
      </c>
      <c r="AF232" s="4">
        <v>0</v>
      </c>
      <c r="AG232" s="4">
        <v>0</v>
      </c>
      <c r="AH232" s="4">
        <v>2410.6759655256728</v>
      </c>
      <c r="AI232" s="4">
        <v>1041.8693313497847</v>
      </c>
      <c r="AJ232" s="4">
        <v>6107.3276667110758</v>
      </c>
      <c r="AK232" s="7">
        <v>33603.86119214537</v>
      </c>
      <c r="AM232" s="3">
        <v>2025</v>
      </c>
      <c r="AN232" s="40">
        <v>5.3155883023721665E-6</v>
      </c>
      <c r="AO232" s="40">
        <v>0</v>
      </c>
      <c r="AP232" s="40">
        <v>2.2965282382856819E-2</v>
      </c>
      <c r="AQ232" s="40">
        <v>3.1301457950959691E-2</v>
      </c>
      <c r="AR232" s="40">
        <v>0</v>
      </c>
      <c r="AS232" s="40">
        <v>7.4426627059259807E-7</v>
      </c>
      <c r="AT232" s="40">
        <v>0</v>
      </c>
      <c r="AU232" s="40">
        <v>0</v>
      </c>
      <c r="AV232" s="40">
        <v>3.6160139482885093E-3</v>
      </c>
      <c r="AW232" s="40">
        <v>5.209346656748924E-4</v>
      </c>
      <c r="AX232" s="40">
        <v>2.4429310666844303E-5</v>
      </c>
      <c r="AY232" s="38">
        <v>5.8434178113019722E-2</v>
      </c>
    </row>
    <row r="233" spans="2:52" x14ac:dyDescent="0.25">
      <c r="B233" s="68"/>
      <c r="C233" s="68"/>
      <c r="D233" s="68"/>
      <c r="E233" s="68"/>
      <c r="F233" s="68"/>
      <c r="G233" s="68"/>
      <c r="H233" s="68"/>
      <c r="I233" s="68"/>
      <c r="J233" s="68"/>
      <c r="K233" s="68"/>
      <c r="L233" s="68"/>
      <c r="M233" s="68"/>
      <c r="N233" s="68"/>
      <c r="O233" s="68"/>
      <c r="P233" s="68"/>
      <c r="Q233" s="68"/>
      <c r="R233" s="68"/>
      <c r="S233" s="68"/>
      <c r="T233" s="68"/>
      <c r="U233" s="68"/>
      <c r="V233" s="68"/>
      <c r="W233" s="68"/>
      <c r="Y233" s="1">
        <v>2026</v>
      </c>
      <c r="Z233" s="4">
        <v>0.88384300109174618</v>
      </c>
      <c r="AA233" s="4">
        <v>0</v>
      </c>
      <c r="AB233" s="4">
        <v>15303.973327281703</v>
      </c>
      <c r="AC233" s="4">
        <v>6660.8748270421893</v>
      </c>
      <c r="AD233" s="4">
        <v>0</v>
      </c>
      <c r="AE233" s="4">
        <v>0.1262632858702494</v>
      </c>
      <c r="AF233" s="4">
        <v>0</v>
      </c>
      <c r="AG233" s="4">
        <v>0</v>
      </c>
      <c r="AH233" s="4">
        <v>2881.0629664160542</v>
      </c>
      <c r="AI233" s="4">
        <v>1180.0136799430977</v>
      </c>
      <c r="AJ233" s="4">
        <v>6799.2899116414092</v>
      </c>
      <c r="AK233" s="7">
        <v>32826.224818611416</v>
      </c>
      <c r="AM233" s="1">
        <v>2026</v>
      </c>
      <c r="AN233" s="40">
        <v>1.5997558319760605E-6</v>
      </c>
      <c r="AO233" s="40">
        <v>0</v>
      </c>
      <c r="AP233" s="40">
        <v>2.1884681858012837E-2</v>
      </c>
      <c r="AQ233" s="40">
        <v>2.6123951071659469E-2</v>
      </c>
      <c r="AR233" s="40">
        <v>0</v>
      </c>
      <c r="AS233" s="40">
        <v>2.2399106913382244E-7</v>
      </c>
      <c r="AT233" s="40">
        <v>0</v>
      </c>
      <c r="AU233" s="40">
        <v>0</v>
      </c>
      <c r="AV233" s="40">
        <v>4.3215944496240808E-3</v>
      </c>
      <c r="AW233" s="40">
        <v>5.9000683997154893E-4</v>
      </c>
      <c r="AX233" s="40">
        <v>2.7197159646565638E-5</v>
      </c>
      <c r="AY233" s="38">
        <v>5.2949255125815609E-2</v>
      </c>
    </row>
    <row r="234" spans="2:52" x14ac:dyDescent="0.25">
      <c r="B234" s="68"/>
      <c r="C234" s="68"/>
      <c r="D234" s="68"/>
      <c r="E234" s="68"/>
      <c r="F234" s="68"/>
      <c r="G234" s="68"/>
      <c r="H234" s="68"/>
      <c r="I234" s="68"/>
      <c r="J234" s="68"/>
      <c r="K234" s="68"/>
      <c r="L234" s="68"/>
      <c r="M234" s="68"/>
      <c r="N234" s="68"/>
      <c r="O234" s="68"/>
      <c r="P234" s="68"/>
      <c r="Q234" s="68"/>
      <c r="R234" s="68"/>
      <c r="S234" s="68"/>
      <c r="T234" s="68"/>
      <c r="U234" s="68"/>
      <c r="V234" s="68"/>
      <c r="W234" s="68"/>
      <c r="Y234" s="3">
        <v>2027</v>
      </c>
      <c r="Z234" s="4">
        <v>0.2204184706757199</v>
      </c>
      <c r="AA234" s="4">
        <v>0</v>
      </c>
      <c r="AB234" s="4">
        <v>14296.572172921567</v>
      </c>
      <c r="AC234" s="4">
        <v>5483.0247768381769</v>
      </c>
      <c r="AD234" s="4">
        <v>0</v>
      </c>
      <c r="AE234" s="4">
        <v>3.1488352953674269E-2</v>
      </c>
      <c r="AF234" s="4">
        <v>0</v>
      </c>
      <c r="AG234" s="4">
        <v>0</v>
      </c>
      <c r="AH234" s="4">
        <v>3422.6647039433851</v>
      </c>
      <c r="AI234" s="4">
        <v>1323.1126481162842</v>
      </c>
      <c r="AJ234" s="4">
        <v>7492.7997527831612</v>
      </c>
      <c r="AK234" s="7">
        <v>32018.425961426201</v>
      </c>
      <c r="AM234" s="3">
        <v>2027</v>
      </c>
      <c r="AN234" s="40">
        <v>3.9895743192305306E-7</v>
      </c>
      <c r="AO234" s="40">
        <v>0</v>
      </c>
      <c r="AP234" s="40">
        <v>2.0444098207277842E-2</v>
      </c>
      <c r="AQ234" s="40">
        <v>2.1504423174759327E-2</v>
      </c>
      <c r="AR234" s="40">
        <v>0</v>
      </c>
      <c r="AS234" s="40">
        <v>5.5860338139818154E-8</v>
      </c>
      <c r="AT234" s="40">
        <v>0</v>
      </c>
      <c r="AU234" s="40">
        <v>0</v>
      </c>
      <c r="AV234" s="40">
        <v>5.1339970559150776E-3</v>
      </c>
      <c r="AW234" s="40">
        <v>6.6155632405814208E-4</v>
      </c>
      <c r="AX234" s="40">
        <v>2.9971199011132645E-5</v>
      </c>
      <c r="AY234" s="38">
        <v>4.7774500778791584E-2</v>
      </c>
    </row>
    <row r="235" spans="2:52" x14ac:dyDescent="0.25">
      <c r="B235" s="68"/>
      <c r="C235" s="68"/>
      <c r="D235" s="68"/>
      <c r="E235" s="68"/>
      <c r="F235" s="68"/>
      <c r="G235" s="68"/>
      <c r="H235" s="68"/>
      <c r="I235" s="68"/>
      <c r="J235" s="68"/>
      <c r="K235" s="68"/>
      <c r="L235" s="68"/>
      <c r="M235" s="68"/>
      <c r="N235" s="68"/>
      <c r="O235" s="68"/>
      <c r="P235" s="68"/>
      <c r="Q235" s="68"/>
      <c r="R235" s="68"/>
      <c r="S235" s="68"/>
      <c r="T235" s="68"/>
      <c r="U235" s="68"/>
      <c r="V235" s="68"/>
      <c r="W235" s="68"/>
      <c r="Y235" s="1">
        <v>2028</v>
      </c>
      <c r="Z235" s="4">
        <v>4.5047166326338574E-2</v>
      </c>
      <c r="AA235" s="4">
        <v>0</v>
      </c>
      <c r="AB235" s="4">
        <v>13044.743855178176</v>
      </c>
      <c r="AC235" s="4">
        <v>4473.6679958967998</v>
      </c>
      <c r="AD235" s="4">
        <v>0</v>
      </c>
      <c r="AE235" s="4">
        <v>6.4353094751912242E-3</v>
      </c>
      <c r="AF235" s="4">
        <v>0</v>
      </c>
      <c r="AG235" s="4">
        <v>0</v>
      </c>
      <c r="AH235" s="4">
        <v>4030.5408831664099</v>
      </c>
      <c r="AI235" s="4">
        <v>1471.0927597920538</v>
      </c>
      <c r="AJ235" s="4">
        <v>8181.3642852138801</v>
      </c>
      <c r="AK235" s="7">
        <v>31201.461261723121</v>
      </c>
      <c r="AM235" s="1">
        <v>2028</v>
      </c>
      <c r="AN235" s="40">
        <v>8.1535371050672824E-8</v>
      </c>
      <c r="AO235" s="40">
        <v>0</v>
      </c>
      <c r="AP235" s="40">
        <v>1.8653983712904793E-2</v>
      </c>
      <c r="AQ235" s="40">
        <v>1.7545725879907249E-2</v>
      </c>
      <c r="AR235" s="40">
        <v>0</v>
      </c>
      <c r="AS235" s="40">
        <v>1.1416239008989231E-8</v>
      </c>
      <c r="AT235" s="40">
        <v>0</v>
      </c>
      <c r="AU235" s="40">
        <v>0</v>
      </c>
      <c r="AV235" s="40">
        <v>6.0458113247496151E-3</v>
      </c>
      <c r="AW235" s="40">
        <v>7.3554637989602697E-4</v>
      </c>
      <c r="AX235" s="40">
        <v>3.2725457140855521E-5</v>
      </c>
      <c r="AY235" s="38">
        <v>4.3013885706208607E-2</v>
      </c>
      <c r="AZ235" s="13"/>
    </row>
    <row r="236" spans="2:52" x14ac:dyDescent="0.25">
      <c r="B236" s="68"/>
      <c r="C236" s="68"/>
      <c r="D236" s="68"/>
      <c r="E236" s="68"/>
      <c r="F236" s="68"/>
      <c r="G236" s="68"/>
      <c r="H236" s="68"/>
      <c r="I236" s="68"/>
      <c r="J236" s="68"/>
      <c r="K236" s="68"/>
      <c r="L236" s="68"/>
      <c r="M236" s="68"/>
      <c r="N236" s="68"/>
      <c r="O236" s="68"/>
      <c r="P236" s="68"/>
      <c r="Q236" s="68"/>
      <c r="R236" s="68"/>
      <c r="S236" s="68"/>
      <c r="T236" s="68"/>
      <c r="U236" s="68"/>
      <c r="V236" s="68"/>
      <c r="W236" s="68"/>
      <c r="Y236" s="3">
        <v>2029</v>
      </c>
      <c r="Z236" s="4">
        <v>7.4771574543393777E-3</v>
      </c>
      <c r="AA236" s="4">
        <v>0</v>
      </c>
      <c r="AB236" s="4">
        <v>11562.343167953817</v>
      </c>
      <c r="AC236" s="4">
        <v>3624.9554275583832</v>
      </c>
      <c r="AD236" s="4">
        <v>0</v>
      </c>
      <c r="AE236" s="4">
        <v>1.068165350619911E-3</v>
      </c>
      <c r="AF236" s="4">
        <v>0</v>
      </c>
      <c r="AG236" s="4">
        <v>0</v>
      </c>
      <c r="AH236" s="4">
        <v>4699.7227954726432</v>
      </c>
      <c r="AI236" s="4">
        <v>1623.703296727841</v>
      </c>
      <c r="AJ236" s="4">
        <v>8866.6289002823178</v>
      </c>
      <c r="AK236" s="7">
        <v>30377.362133317809</v>
      </c>
      <c r="AM236" s="3">
        <v>2029</v>
      </c>
      <c r="AN236" s="40">
        <v>1.3533654992354273E-8</v>
      </c>
      <c r="AO236" s="40">
        <v>0</v>
      </c>
      <c r="AP236" s="40">
        <v>1.6534150730173957E-2</v>
      </c>
      <c r="AQ236" s="40">
        <v>1.4217075186883978E-2</v>
      </c>
      <c r="AR236" s="40">
        <v>0</v>
      </c>
      <c r="AS236" s="40">
        <v>1.8949253319997222E-9</v>
      </c>
      <c r="AT236" s="40">
        <v>0</v>
      </c>
      <c r="AU236" s="40">
        <v>0</v>
      </c>
      <c r="AV236" s="40">
        <v>7.0495841932089647E-3</v>
      </c>
      <c r="AW236" s="40">
        <v>8.1185164836392054E-4</v>
      </c>
      <c r="AX236" s="40">
        <v>3.5466515601129272E-5</v>
      </c>
      <c r="AY236" s="38">
        <v>3.864814370281227E-2</v>
      </c>
    </row>
    <row r="237" spans="2:52" x14ac:dyDescent="0.25">
      <c r="B237" s="68"/>
      <c r="C237" s="68"/>
      <c r="D237" s="68"/>
      <c r="E237" s="68"/>
      <c r="F237" s="68"/>
      <c r="G237" s="68"/>
      <c r="H237" s="68"/>
      <c r="I237" s="68"/>
      <c r="J237" s="68"/>
      <c r="K237" s="68"/>
      <c r="L237" s="68"/>
      <c r="M237" s="68"/>
      <c r="N237" s="68"/>
      <c r="O237" s="68"/>
      <c r="P237" s="68"/>
      <c r="Q237" s="68"/>
      <c r="R237" s="68"/>
      <c r="S237" s="68"/>
      <c r="T237" s="68"/>
      <c r="U237" s="68"/>
      <c r="V237" s="68"/>
      <c r="W237" s="68"/>
      <c r="Y237" s="6">
        <v>2030</v>
      </c>
      <c r="Z237" s="5">
        <v>1.0007707739587493E-3</v>
      </c>
      <c r="AA237" s="5">
        <v>0</v>
      </c>
      <c r="AB237" s="5">
        <v>9870.0233160216685</v>
      </c>
      <c r="AC237" s="5">
        <v>2895.9660438056685</v>
      </c>
      <c r="AD237" s="5">
        <v>0</v>
      </c>
      <c r="AE237" s="5">
        <v>1.4296725342267841E-4</v>
      </c>
      <c r="AF237" s="5">
        <v>0</v>
      </c>
      <c r="AG237" s="5">
        <v>0</v>
      </c>
      <c r="AH237" s="5">
        <v>5426.4748970340625</v>
      </c>
      <c r="AI237" s="5">
        <v>1780.4233359306461</v>
      </c>
      <c r="AJ237" s="5">
        <v>9557.6638365366616</v>
      </c>
      <c r="AK237" s="8">
        <v>29530.552573066736</v>
      </c>
      <c r="AL237" s="13"/>
      <c r="AM237" s="6">
        <v>2030</v>
      </c>
      <c r="AN237" s="41">
        <v>1.8113951008653362E-9</v>
      </c>
      <c r="AO237" s="41">
        <v>0</v>
      </c>
      <c r="AP237" s="41">
        <v>1.4114133341910987E-2</v>
      </c>
      <c r="AQ237" s="41">
        <v>1.1357978823805832E-2</v>
      </c>
      <c r="AR237" s="41">
        <v>0</v>
      </c>
      <c r="AS237" s="41">
        <v>2.5362390757183152E-10</v>
      </c>
      <c r="AT237" s="41">
        <v>0</v>
      </c>
      <c r="AU237" s="41">
        <v>0</v>
      </c>
      <c r="AV237" s="41">
        <v>8.1397123455510933E-3</v>
      </c>
      <c r="AW237" s="41">
        <v>8.9021166796532305E-4</v>
      </c>
      <c r="AX237" s="41">
        <v>3.8230655346146644E-5</v>
      </c>
      <c r="AY237" s="39">
        <v>3.4540268899598388E-2</v>
      </c>
    </row>
    <row r="238" spans="2:52" x14ac:dyDescent="0.25">
      <c r="B238" s="68"/>
      <c r="C238" s="68"/>
      <c r="D238" s="68"/>
      <c r="E238" s="68"/>
      <c r="F238" s="68"/>
      <c r="G238" s="68"/>
      <c r="H238" s="68"/>
      <c r="I238" s="68"/>
      <c r="J238" s="68"/>
      <c r="K238" s="68"/>
      <c r="L238" s="68"/>
      <c r="M238" s="68"/>
      <c r="N238" s="68"/>
      <c r="O238" s="68"/>
      <c r="P238" s="68"/>
      <c r="Q238" s="68"/>
      <c r="R238" s="68"/>
      <c r="S238" s="68"/>
      <c r="T238" s="68"/>
      <c r="U238" s="68"/>
      <c r="V238" s="68"/>
      <c r="W238" s="68"/>
    </row>
    <row r="239" spans="2:52" x14ac:dyDescent="0.25">
      <c r="B239" s="68"/>
      <c r="C239" s="68"/>
      <c r="D239" s="68"/>
      <c r="E239" s="68"/>
      <c r="F239" s="68"/>
      <c r="G239" s="68"/>
      <c r="H239" s="68"/>
      <c r="I239" s="68"/>
      <c r="J239" s="68"/>
      <c r="K239" s="68"/>
      <c r="L239" s="68"/>
      <c r="M239" s="68"/>
      <c r="N239" s="68"/>
      <c r="O239" s="68"/>
      <c r="P239" s="68"/>
      <c r="Q239" s="68"/>
      <c r="R239" s="68"/>
      <c r="S239" s="68"/>
      <c r="T239" s="68"/>
      <c r="U239" s="68"/>
      <c r="V239" s="68"/>
      <c r="W239" s="68"/>
    </row>
    <row r="240" spans="2:52" x14ac:dyDescent="0.25">
      <c r="B240" s="68"/>
      <c r="C240" s="68"/>
      <c r="D240" s="68"/>
      <c r="E240" s="68"/>
      <c r="F240" s="68"/>
      <c r="G240" s="68"/>
      <c r="H240" s="68"/>
      <c r="I240" s="68"/>
      <c r="J240" s="68"/>
      <c r="K240" s="68"/>
      <c r="L240" s="68"/>
      <c r="M240" s="68"/>
      <c r="N240" s="68"/>
      <c r="O240" s="68"/>
      <c r="P240" s="68"/>
      <c r="Q240" s="68"/>
      <c r="R240" s="68"/>
      <c r="S240" s="68"/>
      <c r="T240" s="68"/>
      <c r="U240" s="68"/>
      <c r="V240" s="68"/>
      <c r="W240" s="68"/>
    </row>
    <row r="241" spans="2:51" x14ac:dyDescent="0.25">
      <c r="B241" s="68"/>
      <c r="C241" s="68"/>
      <c r="D241" s="68"/>
      <c r="E241" s="68"/>
      <c r="F241" s="68"/>
      <c r="G241" s="68"/>
      <c r="H241" s="68"/>
      <c r="I241" s="68"/>
      <c r="J241" s="68"/>
      <c r="K241" s="68"/>
      <c r="L241" s="68"/>
      <c r="M241" s="68"/>
      <c r="N241" s="68"/>
      <c r="O241" s="68"/>
      <c r="P241" s="68"/>
      <c r="Q241" s="68"/>
      <c r="R241" s="68"/>
      <c r="S241" s="68"/>
      <c r="T241" s="68"/>
      <c r="U241" s="68"/>
      <c r="V241" s="68"/>
      <c r="W241" s="68"/>
    </row>
    <row r="242" spans="2:51" x14ac:dyDescent="0.25">
      <c r="B242" s="68"/>
      <c r="C242" s="68"/>
      <c r="D242" s="68"/>
      <c r="E242" s="68"/>
      <c r="F242" s="68"/>
      <c r="G242" s="68"/>
      <c r="H242" s="68"/>
      <c r="I242" s="68"/>
      <c r="J242" s="68"/>
      <c r="K242" s="68"/>
      <c r="L242" s="68"/>
      <c r="M242" s="68"/>
      <c r="N242" s="68"/>
      <c r="O242" s="68"/>
      <c r="P242" s="68"/>
      <c r="Q242" s="68"/>
      <c r="R242" s="68"/>
      <c r="S242" s="68"/>
      <c r="T242" s="68"/>
      <c r="U242" s="68"/>
      <c r="V242" s="68"/>
      <c r="W242" s="68"/>
    </row>
    <row r="243" spans="2:51" x14ac:dyDescent="0.25">
      <c r="B243" s="68"/>
      <c r="C243" s="68"/>
      <c r="D243" s="68"/>
      <c r="E243" s="68"/>
      <c r="F243" s="68"/>
      <c r="G243" s="68"/>
      <c r="H243" s="68"/>
      <c r="I243" s="68"/>
      <c r="J243" s="68"/>
      <c r="K243" s="68"/>
      <c r="L243" s="68"/>
      <c r="M243" s="68"/>
      <c r="N243" s="68"/>
      <c r="O243" s="68"/>
      <c r="P243" s="68"/>
      <c r="Q243" s="68"/>
      <c r="R243" s="68"/>
      <c r="S243" s="68"/>
      <c r="T243" s="68"/>
      <c r="U243" s="68"/>
      <c r="V243" s="68"/>
      <c r="W243" s="68"/>
    </row>
    <row r="244" spans="2:51" x14ac:dyDescent="0.25">
      <c r="B244" s="68"/>
      <c r="C244" s="68"/>
      <c r="D244" s="68"/>
      <c r="E244" s="68"/>
      <c r="F244" s="68"/>
      <c r="G244" s="68"/>
      <c r="H244" s="68"/>
      <c r="I244" s="68"/>
      <c r="J244" s="68"/>
      <c r="K244" s="68"/>
      <c r="L244" s="68"/>
      <c r="M244" s="68"/>
      <c r="N244" s="68"/>
      <c r="O244" s="68"/>
      <c r="P244" s="68"/>
      <c r="Q244" s="68"/>
      <c r="R244" s="68"/>
      <c r="S244" s="68"/>
      <c r="T244" s="68"/>
      <c r="U244" s="68"/>
      <c r="V244" s="68"/>
      <c r="W244" s="68"/>
    </row>
    <row r="245" spans="2:51" x14ac:dyDescent="0.25">
      <c r="C245" s="68"/>
      <c r="D245" s="68"/>
      <c r="E245" s="68"/>
      <c r="F245" s="68"/>
      <c r="G245" s="68"/>
      <c r="H245" s="68"/>
      <c r="I245" s="68"/>
      <c r="J245" s="68"/>
      <c r="K245" s="68"/>
      <c r="L245" s="68"/>
      <c r="M245" s="68"/>
      <c r="N245" s="68"/>
      <c r="O245" s="68"/>
      <c r="P245" s="68"/>
      <c r="Q245" s="68"/>
      <c r="R245" s="68"/>
      <c r="S245" s="68"/>
      <c r="T245" s="68"/>
      <c r="U245" s="68"/>
      <c r="V245" s="68"/>
      <c r="W245" s="68"/>
    </row>
    <row r="246" spans="2:51" x14ac:dyDescent="0.25">
      <c r="B246" s="68" t="s">
        <v>185</v>
      </c>
      <c r="C246" s="68"/>
      <c r="D246" s="68"/>
      <c r="E246" s="68"/>
      <c r="F246" s="68"/>
      <c r="G246" s="68"/>
      <c r="H246" s="68"/>
      <c r="I246" s="68"/>
      <c r="J246" s="68"/>
      <c r="K246" s="68"/>
      <c r="L246" s="68"/>
      <c r="M246" s="68"/>
      <c r="N246" s="68"/>
      <c r="O246" s="68"/>
      <c r="P246" s="68"/>
      <c r="Q246" s="68"/>
      <c r="R246" s="68"/>
      <c r="S246" s="68"/>
      <c r="T246" s="68"/>
      <c r="U246" s="68"/>
      <c r="V246" s="68"/>
      <c r="W246" s="68"/>
      <c r="Y246" s="58" t="s">
        <v>306</v>
      </c>
      <c r="AM246" s="58" t="s">
        <v>305</v>
      </c>
    </row>
    <row r="247" spans="2:51" ht="15.75" x14ac:dyDescent="0.25">
      <c r="B247" s="68"/>
      <c r="C247" s="68"/>
      <c r="D247" s="68"/>
      <c r="E247" s="68"/>
      <c r="F247" s="68"/>
      <c r="G247" s="68"/>
      <c r="H247" s="68"/>
      <c r="I247" s="68"/>
      <c r="J247" s="68"/>
      <c r="K247" s="68"/>
      <c r="L247" s="68"/>
      <c r="M247" s="68"/>
      <c r="N247" s="68"/>
      <c r="O247" s="68"/>
      <c r="P247" s="68"/>
      <c r="Q247" s="68"/>
      <c r="R247" s="68"/>
      <c r="S247" s="68"/>
      <c r="T247" s="68"/>
      <c r="U247" s="68"/>
      <c r="V247" s="68"/>
      <c r="W247" s="68"/>
      <c r="Y247" s="69"/>
      <c r="Z247" s="66" t="s">
        <v>2</v>
      </c>
      <c r="AA247" s="66" t="s">
        <v>3</v>
      </c>
      <c r="AB247" s="66" t="s">
        <v>4</v>
      </c>
      <c r="AC247" s="66" t="s">
        <v>5</v>
      </c>
      <c r="AD247" s="66" t="s">
        <v>6</v>
      </c>
      <c r="AE247" s="66" t="s">
        <v>7</v>
      </c>
      <c r="AF247" s="66" t="s">
        <v>8</v>
      </c>
      <c r="AG247" s="66" t="s">
        <v>9</v>
      </c>
      <c r="AH247" s="66" t="s">
        <v>18</v>
      </c>
      <c r="AI247" s="66" t="s">
        <v>19</v>
      </c>
      <c r="AJ247" s="66" t="s">
        <v>20</v>
      </c>
      <c r="AK247" s="66" t="s">
        <v>0</v>
      </c>
      <c r="AM247" s="65"/>
      <c r="AN247" s="66" t="s">
        <v>2</v>
      </c>
      <c r="AO247" s="66" t="s">
        <v>3</v>
      </c>
      <c r="AP247" s="66" t="s">
        <v>4</v>
      </c>
      <c r="AQ247" s="66" t="s">
        <v>5</v>
      </c>
      <c r="AR247" s="66" t="s">
        <v>6</v>
      </c>
      <c r="AS247" s="66" t="s">
        <v>7</v>
      </c>
      <c r="AT247" s="66" t="s">
        <v>8</v>
      </c>
      <c r="AU247" s="66" t="s">
        <v>9</v>
      </c>
      <c r="AV247" s="66" t="s">
        <v>18</v>
      </c>
      <c r="AW247" s="66" t="s">
        <v>19</v>
      </c>
      <c r="AX247" s="66" t="s">
        <v>20</v>
      </c>
      <c r="AY247" s="67" t="s">
        <v>0</v>
      </c>
    </row>
    <row r="248" spans="2:51" x14ac:dyDescent="0.25">
      <c r="B248" s="68"/>
      <c r="C248" s="68"/>
      <c r="D248" s="68"/>
      <c r="E248" s="68"/>
      <c r="F248" s="68"/>
      <c r="G248" s="68"/>
      <c r="H248" s="68"/>
      <c r="I248" s="68"/>
      <c r="J248" s="68"/>
      <c r="K248" s="68"/>
      <c r="L248" s="68"/>
      <c r="M248" s="68"/>
      <c r="N248" s="68"/>
      <c r="O248" s="68"/>
      <c r="P248" s="68"/>
      <c r="Q248" s="68"/>
      <c r="R248" s="68"/>
      <c r="S248" s="68"/>
      <c r="T248" s="68"/>
      <c r="U248" s="68"/>
      <c r="V248" s="68"/>
      <c r="W248" s="68"/>
      <c r="Y248" s="3">
        <v>2019</v>
      </c>
      <c r="Z248" s="4">
        <v>27172.082011001596</v>
      </c>
      <c r="AA248" s="4">
        <v>0</v>
      </c>
      <c r="AB248" s="4">
        <v>284867.8486556866</v>
      </c>
      <c r="AC248" s="4">
        <v>581510.1268182015</v>
      </c>
      <c r="AD248" s="4">
        <v>3365.9577516519212</v>
      </c>
      <c r="AE248" s="4">
        <v>26472.250239831097</v>
      </c>
      <c r="AF248" s="4">
        <v>0</v>
      </c>
      <c r="AG248" s="4">
        <v>0</v>
      </c>
      <c r="AH248" s="4">
        <v>29066.860726337254</v>
      </c>
      <c r="AI248" s="4">
        <v>436.09379903184106</v>
      </c>
      <c r="AJ248" s="4">
        <v>416.30355531009911</v>
      </c>
      <c r="AK248" s="7">
        <v>953307.52355705178</v>
      </c>
      <c r="AM248" s="3">
        <v>2019</v>
      </c>
      <c r="AN248" s="40">
        <v>4.9181468439912883E-2</v>
      </c>
      <c r="AO248" s="40">
        <v>0</v>
      </c>
      <c r="AP248" s="40">
        <v>0.40736102357763182</v>
      </c>
      <c r="AQ248" s="40">
        <v>2.2806827173809863</v>
      </c>
      <c r="AR248" s="40">
        <v>7.0281197854492111E-3</v>
      </c>
      <c r="AS248" s="40">
        <v>4.6961771925460367E-2</v>
      </c>
      <c r="AT248" s="40">
        <v>0</v>
      </c>
      <c r="AU248" s="40">
        <v>0</v>
      </c>
      <c r="AV248" s="40">
        <v>4.3600291089505881E-2</v>
      </c>
      <c r="AW248" s="40">
        <v>2.1804689951592052E-4</v>
      </c>
      <c r="AX248" s="40">
        <v>1.6652142212403964E-6</v>
      </c>
      <c r="AY248" s="38">
        <v>2.8350351043126838</v>
      </c>
    </row>
    <row r="249" spans="2:51" x14ac:dyDescent="0.25">
      <c r="B249" s="68"/>
      <c r="C249" s="68"/>
      <c r="D249" s="68"/>
      <c r="E249" s="68"/>
      <c r="F249" s="68"/>
      <c r="G249" s="68"/>
      <c r="H249" s="68"/>
      <c r="I249" s="68"/>
      <c r="J249" s="68"/>
      <c r="K249" s="68"/>
      <c r="L249" s="68"/>
      <c r="M249" s="68"/>
      <c r="N249" s="68"/>
      <c r="O249" s="68"/>
      <c r="P249" s="68"/>
      <c r="Q249" s="68"/>
      <c r="R249" s="68"/>
      <c r="S249" s="68"/>
      <c r="T249" s="68"/>
      <c r="U249" s="68"/>
      <c r="V249" s="68"/>
      <c r="W249" s="68"/>
      <c r="Y249" s="1">
        <v>2020</v>
      </c>
      <c r="Z249" s="4">
        <v>23160.335114830679</v>
      </c>
      <c r="AA249" s="4">
        <v>0</v>
      </c>
      <c r="AB249" s="4">
        <v>285160.79698816815</v>
      </c>
      <c r="AC249" s="4">
        <v>560375.73349069082</v>
      </c>
      <c r="AD249" s="4">
        <v>4073.9842726846146</v>
      </c>
      <c r="AE249" s="4">
        <v>29357.355990598073</v>
      </c>
      <c r="AF249" s="4">
        <v>0</v>
      </c>
      <c r="AG249" s="4">
        <v>0</v>
      </c>
      <c r="AH249" s="4">
        <v>28442.230662320639</v>
      </c>
      <c r="AI249" s="4">
        <v>561.34751816626147</v>
      </c>
      <c r="AJ249" s="4">
        <v>503.87823277575467</v>
      </c>
      <c r="AK249" s="7">
        <v>931635.66227023513</v>
      </c>
      <c r="AM249" s="1">
        <v>2020</v>
      </c>
      <c r="AN249" s="40">
        <v>4.192020655784353E-2</v>
      </c>
      <c r="AO249" s="40">
        <v>0</v>
      </c>
      <c r="AP249" s="40">
        <v>0.40777993969308041</v>
      </c>
      <c r="AQ249" s="40">
        <v>2.1977936267504892</v>
      </c>
      <c r="AR249" s="40">
        <v>8.5064791613654756E-3</v>
      </c>
      <c r="AS249" s="40">
        <v>5.2079949527320979E-2</v>
      </c>
      <c r="AT249" s="40">
        <v>0</v>
      </c>
      <c r="AU249" s="40">
        <v>0</v>
      </c>
      <c r="AV249" s="40">
        <v>4.2663345993480956E-2</v>
      </c>
      <c r="AW249" s="40">
        <v>2.8067375908313077E-4</v>
      </c>
      <c r="AX249" s="40">
        <v>2.0155129311030187E-6</v>
      </c>
      <c r="AY249" s="38">
        <v>2.7510262369555947</v>
      </c>
    </row>
    <row r="250" spans="2:51" x14ac:dyDescent="0.25">
      <c r="B250" s="68"/>
      <c r="C250" s="68"/>
      <c r="D250" s="68"/>
      <c r="E250" s="68"/>
      <c r="F250" s="68"/>
      <c r="G250" s="68"/>
      <c r="H250" s="68"/>
      <c r="I250" s="68"/>
      <c r="J250" s="68"/>
      <c r="K250" s="68"/>
      <c r="L250" s="68"/>
      <c r="M250" s="68"/>
      <c r="N250" s="68"/>
      <c r="O250" s="68"/>
      <c r="P250" s="68"/>
      <c r="Q250" s="68"/>
      <c r="R250" s="68"/>
      <c r="S250" s="68"/>
      <c r="T250" s="68"/>
      <c r="U250" s="68"/>
      <c r="V250" s="68"/>
      <c r="W250" s="68"/>
      <c r="Y250" s="3">
        <v>2021</v>
      </c>
      <c r="Z250" s="4">
        <v>19433.351079230499</v>
      </c>
      <c r="AA250" s="4">
        <v>0</v>
      </c>
      <c r="AB250" s="4">
        <v>294605.43855206482</v>
      </c>
      <c r="AC250" s="4">
        <v>550706.88018135144</v>
      </c>
      <c r="AD250" s="4">
        <v>4746.4826897119701</v>
      </c>
      <c r="AE250" s="4">
        <v>29766.305502378709</v>
      </c>
      <c r="AF250" s="4">
        <v>0</v>
      </c>
      <c r="AG250" s="4">
        <v>0</v>
      </c>
      <c r="AH250" s="4">
        <v>43610.898353762008</v>
      </c>
      <c r="AI250" s="4">
        <v>9829.2490986616685</v>
      </c>
      <c r="AJ250" s="4">
        <v>1304.8748152181581</v>
      </c>
      <c r="AK250" s="7">
        <v>954003.48027237924</v>
      </c>
      <c r="AM250" s="3">
        <v>2021</v>
      </c>
      <c r="AN250" s="40">
        <v>3.5174365453407207E-2</v>
      </c>
      <c r="AO250" s="40">
        <v>0</v>
      </c>
      <c r="AP250" s="40">
        <v>0.4212857771294527</v>
      </c>
      <c r="AQ250" s="40">
        <v>2.1598723840712606</v>
      </c>
      <c r="AR250" s="40">
        <v>9.9106558561185935E-3</v>
      </c>
      <c r="AS250" s="40">
        <v>5.2805425961219829E-2</v>
      </c>
      <c r="AT250" s="40">
        <v>0</v>
      </c>
      <c r="AU250" s="40">
        <v>0</v>
      </c>
      <c r="AV250" s="40">
        <v>6.5416347530643015E-2</v>
      </c>
      <c r="AW250" s="40">
        <v>4.9146245493308345E-3</v>
      </c>
      <c r="AX250" s="40">
        <v>5.2194992608726329E-6</v>
      </c>
      <c r="AY250" s="38">
        <v>2.7493848000506933</v>
      </c>
    </row>
    <row r="251" spans="2:51" x14ac:dyDescent="0.25">
      <c r="B251" s="68"/>
      <c r="C251" s="68"/>
      <c r="D251" s="68"/>
      <c r="E251" s="68"/>
      <c r="F251" s="68"/>
      <c r="G251" s="68"/>
      <c r="H251" s="68"/>
      <c r="I251" s="68"/>
      <c r="J251" s="68"/>
      <c r="K251" s="68"/>
      <c r="L251" s="68"/>
      <c r="M251" s="68"/>
      <c r="N251" s="68"/>
      <c r="O251" s="68"/>
      <c r="P251" s="68"/>
      <c r="Q251" s="68"/>
      <c r="R251" s="68"/>
      <c r="S251" s="68"/>
      <c r="T251" s="68"/>
      <c r="U251" s="68"/>
      <c r="V251" s="68"/>
      <c r="W251" s="68"/>
      <c r="Y251" s="1">
        <v>2022</v>
      </c>
      <c r="Z251" s="4">
        <v>16031.706151133832</v>
      </c>
      <c r="AA251" s="4">
        <v>0</v>
      </c>
      <c r="AB251" s="4">
        <v>295562.01395048463</v>
      </c>
      <c r="AC251" s="4">
        <v>525497.84456917597</v>
      </c>
      <c r="AD251" s="4">
        <v>5384.562151342775</v>
      </c>
      <c r="AE251" s="4">
        <v>30197.956475066752</v>
      </c>
      <c r="AF251" s="4">
        <v>0</v>
      </c>
      <c r="AG251" s="4">
        <v>0</v>
      </c>
      <c r="AH251" s="4">
        <v>61210.925867137041</v>
      </c>
      <c r="AI251" s="4">
        <v>20419.844728005355</v>
      </c>
      <c r="AJ251" s="4">
        <v>2539.0688586868191</v>
      </c>
      <c r="AK251" s="7">
        <v>956843.9227510331</v>
      </c>
      <c r="AM251" s="1">
        <v>2022</v>
      </c>
      <c r="AN251" s="40">
        <v>2.9017388133552237E-2</v>
      </c>
      <c r="AO251" s="40">
        <v>0</v>
      </c>
      <c r="AP251" s="40">
        <v>0.42265367994919301</v>
      </c>
      <c r="AQ251" s="40">
        <v>2.0610025464003083</v>
      </c>
      <c r="AR251" s="40">
        <v>1.1242965772003713E-2</v>
      </c>
      <c r="AS251" s="40">
        <v>5.357117478676842E-2</v>
      </c>
      <c r="AT251" s="40">
        <v>0</v>
      </c>
      <c r="AU251" s="40">
        <v>0</v>
      </c>
      <c r="AV251" s="40">
        <v>9.181638880070557E-2</v>
      </c>
      <c r="AW251" s="40">
        <v>1.0209922364002677E-2</v>
      </c>
      <c r="AX251" s="40">
        <v>1.0156275434747276E-5</v>
      </c>
      <c r="AY251" s="38">
        <v>2.6795242224819691</v>
      </c>
    </row>
    <row r="252" spans="2:51" x14ac:dyDescent="0.25">
      <c r="B252" s="68"/>
      <c r="C252" s="68"/>
      <c r="D252" s="68"/>
      <c r="E252" s="68"/>
      <c r="F252" s="68"/>
      <c r="G252" s="68"/>
      <c r="H252" s="68"/>
      <c r="I252" s="68"/>
      <c r="J252" s="68"/>
      <c r="K252" s="68"/>
      <c r="L252" s="68"/>
      <c r="M252" s="68"/>
      <c r="N252" s="68"/>
      <c r="O252" s="68"/>
      <c r="P252" s="68"/>
      <c r="Q252" s="68"/>
      <c r="R252" s="68"/>
      <c r="S252" s="68"/>
      <c r="T252" s="68"/>
      <c r="U252" s="68"/>
      <c r="V252" s="68"/>
      <c r="W252" s="68"/>
      <c r="Y252" s="3">
        <v>2023</v>
      </c>
      <c r="Z252" s="4">
        <v>12988.910528324821</v>
      </c>
      <c r="AA252" s="4">
        <v>0</v>
      </c>
      <c r="AB252" s="4">
        <v>294896.79835702269</v>
      </c>
      <c r="AC252" s="4">
        <v>497266.67091458914</v>
      </c>
      <c r="AD252" s="4">
        <v>5979.8271851922045</v>
      </c>
      <c r="AE252" s="4">
        <v>30527.385367764349</v>
      </c>
      <c r="AF252" s="4">
        <v>0</v>
      </c>
      <c r="AG252" s="4">
        <v>0</v>
      </c>
      <c r="AH252" s="4">
        <v>81269.290708410786</v>
      </c>
      <c r="AI252" s="4">
        <v>32403.185210571624</v>
      </c>
      <c r="AJ252" s="4">
        <v>4215.6889448969359</v>
      </c>
      <c r="AK252" s="7">
        <v>959547.75721677265</v>
      </c>
      <c r="AM252" s="3">
        <v>2023</v>
      </c>
      <c r="AN252" s="40">
        <v>2.3509928056267924E-2</v>
      </c>
      <c r="AO252" s="40">
        <v>0</v>
      </c>
      <c r="AP252" s="40">
        <v>0.42170242165054245</v>
      </c>
      <c r="AQ252" s="40">
        <v>1.9502798833270185</v>
      </c>
      <c r="AR252" s="40">
        <v>1.2485879162681323E-2</v>
      </c>
      <c r="AS252" s="40">
        <v>5.4155581642413957E-2</v>
      </c>
      <c r="AT252" s="40">
        <v>0</v>
      </c>
      <c r="AU252" s="40">
        <v>0</v>
      </c>
      <c r="AV252" s="40">
        <v>0.12190393606261618</v>
      </c>
      <c r="AW252" s="40">
        <v>1.6201592605285812E-2</v>
      </c>
      <c r="AX252" s="40">
        <v>1.6862755779587743E-5</v>
      </c>
      <c r="AY252" s="38">
        <v>2.6002560852626058</v>
      </c>
    </row>
    <row r="253" spans="2:51" x14ac:dyDescent="0.25">
      <c r="B253" s="68"/>
      <c r="C253" s="68"/>
      <c r="D253" s="68"/>
      <c r="E253" s="68"/>
      <c r="F253" s="68"/>
      <c r="G253" s="68"/>
      <c r="H253" s="68"/>
      <c r="I253" s="68"/>
      <c r="J253" s="68"/>
      <c r="K253" s="68"/>
      <c r="L253" s="68"/>
      <c r="M253" s="68"/>
      <c r="N253" s="68"/>
      <c r="O253" s="68"/>
      <c r="P253" s="68"/>
      <c r="Q253" s="68"/>
      <c r="R253" s="68"/>
      <c r="S253" s="68"/>
      <c r="T253" s="68"/>
      <c r="U253" s="68"/>
      <c r="V253" s="68"/>
      <c r="W253" s="68"/>
      <c r="Y253" s="3">
        <v>2024</v>
      </c>
      <c r="Z253" s="4">
        <v>10326.530405904383</v>
      </c>
      <c r="AA253" s="4">
        <v>0</v>
      </c>
      <c r="AB253" s="4">
        <v>292551.70997419313</v>
      </c>
      <c r="AC253" s="4">
        <v>466060.95314952586</v>
      </c>
      <c r="AD253" s="4">
        <v>6524.6069544426173</v>
      </c>
      <c r="AE253" s="4">
        <v>30759.196640693885</v>
      </c>
      <c r="AF253" s="4">
        <v>0</v>
      </c>
      <c r="AG253" s="4">
        <v>0</v>
      </c>
      <c r="AH253" s="4">
        <v>103825.04829532986</v>
      </c>
      <c r="AI253" s="4">
        <v>45805.216010861346</v>
      </c>
      <c r="AJ253" s="4">
        <v>6340.7094274789497</v>
      </c>
      <c r="AK253" s="7">
        <v>962193.97085843002</v>
      </c>
      <c r="AM253" s="3">
        <v>2024</v>
      </c>
      <c r="AN253" s="40">
        <v>1.8691020034686933E-2</v>
      </c>
      <c r="AO253" s="40">
        <v>0</v>
      </c>
      <c r="AP253" s="40">
        <v>0.41834894526309613</v>
      </c>
      <c r="AQ253" s="40">
        <v>1.8278910582524404</v>
      </c>
      <c r="AR253" s="40">
        <v>1.3623379320876185E-2</v>
      </c>
      <c r="AS253" s="40">
        <v>5.4566814840590956E-2</v>
      </c>
      <c r="AT253" s="40">
        <v>0</v>
      </c>
      <c r="AU253" s="40">
        <v>0</v>
      </c>
      <c r="AV253" s="40">
        <v>0.1557375724429948</v>
      </c>
      <c r="AW253" s="40">
        <v>2.2902608005430671E-2</v>
      </c>
      <c r="AX253" s="40">
        <v>2.5362837709915798E-5</v>
      </c>
      <c r="AY253" s="38">
        <v>2.5117867609978259</v>
      </c>
    </row>
    <row r="254" spans="2:51" x14ac:dyDescent="0.25">
      <c r="B254" s="68"/>
      <c r="C254" s="68"/>
      <c r="D254" s="68"/>
      <c r="E254" s="68"/>
      <c r="F254" s="68"/>
      <c r="G254" s="68"/>
      <c r="H254" s="68"/>
      <c r="I254" s="68"/>
      <c r="J254" s="68"/>
      <c r="K254" s="68"/>
      <c r="L254" s="68"/>
      <c r="M254" s="68"/>
      <c r="N254" s="68"/>
      <c r="O254" s="68"/>
      <c r="P254" s="68"/>
      <c r="Q254" s="68"/>
      <c r="R254" s="68"/>
      <c r="S254" s="68"/>
      <c r="T254" s="68"/>
      <c r="U254" s="68"/>
      <c r="V254" s="68"/>
      <c r="W254" s="68"/>
      <c r="Y254" s="3">
        <v>2025</v>
      </c>
      <c r="Z254" s="4">
        <v>8048.5310075657371</v>
      </c>
      <c r="AA254" s="4">
        <v>0</v>
      </c>
      <c r="AB254" s="4">
        <v>288465.69139350386</v>
      </c>
      <c r="AC254" s="4">
        <v>431912.29398169694</v>
      </c>
      <c r="AD254" s="4">
        <v>7014.2298339815543</v>
      </c>
      <c r="AE254" s="4">
        <v>30902.465619575167</v>
      </c>
      <c r="AF254" s="4">
        <v>0</v>
      </c>
      <c r="AG254" s="4">
        <v>0</v>
      </c>
      <c r="AH254" s="4">
        <v>128916.72496574093</v>
      </c>
      <c r="AI254" s="4">
        <v>60652.307519522554</v>
      </c>
      <c r="AJ254" s="4">
        <v>8920.153755129857</v>
      </c>
      <c r="AK254" s="7">
        <v>964832.39807671669</v>
      </c>
      <c r="AM254" s="3">
        <v>2025</v>
      </c>
      <c r="AN254" s="40">
        <v>1.4567841123693984E-2</v>
      </c>
      <c r="AO254" s="40">
        <v>0</v>
      </c>
      <c r="AP254" s="40">
        <v>0.41250593869271052</v>
      </c>
      <c r="AQ254" s="40">
        <v>1.6939600169962152</v>
      </c>
      <c r="AR254" s="40">
        <v>1.4645711893353485E-2</v>
      </c>
      <c r="AS254" s="40">
        <v>5.482097400912634E-2</v>
      </c>
      <c r="AT254" s="40">
        <v>0</v>
      </c>
      <c r="AU254" s="40">
        <v>0</v>
      </c>
      <c r="AV254" s="40">
        <v>0.19337508744861137</v>
      </c>
      <c r="AW254" s="40">
        <v>3.0326153759761276E-2</v>
      </c>
      <c r="AX254" s="40">
        <v>3.5680615020519427E-5</v>
      </c>
      <c r="AY254" s="38">
        <v>2.4142374045384929</v>
      </c>
    </row>
    <row r="255" spans="2:51" x14ac:dyDescent="0.25">
      <c r="B255" s="68"/>
      <c r="C255" s="68"/>
      <c r="D255" s="68"/>
      <c r="E255" s="68"/>
      <c r="F255" s="68"/>
      <c r="G255" s="68"/>
      <c r="H255" s="68"/>
      <c r="I255" s="68"/>
      <c r="J255" s="68"/>
      <c r="K255" s="68"/>
      <c r="L255" s="68"/>
      <c r="M255" s="68"/>
      <c r="N255" s="68"/>
      <c r="O255" s="68"/>
      <c r="P255" s="68"/>
      <c r="Q255" s="68"/>
      <c r="R255" s="68"/>
      <c r="S255" s="68"/>
      <c r="T255" s="68"/>
      <c r="U255" s="68"/>
      <c r="V255" s="68"/>
      <c r="W255" s="68"/>
      <c r="Y255" s="1">
        <v>2026</v>
      </c>
      <c r="Z255" s="4">
        <v>6140.0683117599847</v>
      </c>
      <c r="AA255" s="4">
        <v>0</v>
      </c>
      <c r="AB255" s="4">
        <v>279144.14150832628</v>
      </c>
      <c r="AC255" s="4">
        <v>398677.42699197115</v>
      </c>
      <c r="AD255" s="4">
        <v>7356.979779674808</v>
      </c>
      <c r="AE255" s="4">
        <v>29226.185285417363</v>
      </c>
      <c r="AF255" s="4">
        <v>0</v>
      </c>
      <c r="AG255" s="4">
        <v>0</v>
      </c>
      <c r="AH255" s="4">
        <v>156046.09869344611</v>
      </c>
      <c r="AI255" s="4">
        <v>80226.904959127394</v>
      </c>
      <c r="AJ255" s="4">
        <v>12027.30884335297</v>
      </c>
      <c r="AK255" s="7">
        <v>968845.11437307601</v>
      </c>
      <c r="AM255" s="1">
        <v>2026</v>
      </c>
      <c r="AN255" s="40">
        <v>1.1113523644285573E-2</v>
      </c>
      <c r="AO255" s="40">
        <v>0</v>
      </c>
      <c r="AP255" s="40">
        <v>0.39917612235690658</v>
      </c>
      <c r="AQ255" s="40">
        <v>1.5636128686625108</v>
      </c>
      <c r="AR255" s="40">
        <v>1.5361373779961E-2</v>
      </c>
      <c r="AS255" s="40">
        <v>5.18472526963304E-2</v>
      </c>
      <c r="AT255" s="40">
        <v>0</v>
      </c>
      <c r="AU255" s="40">
        <v>0</v>
      </c>
      <c r="AV255" s="40">
        <v>0.23406914804016918</v>
      </c>
      <c r="AW255" s="40">
        <v>4.0113452479563695E-2</v>
      </c>
      <c r="AX255" s="40">
        <v>4.8109235373411879E-5</v>
      </c>
      <c r="AY255" s="38">
        <v>2.3153418508951007</v>
      </c>
    </row>
    <row r="256" spans="2:51" x14ac:dyDescent="0.25">
      <c r="B256" s="68"/>
      <c r="C256" s="68"/>
      <c r="D256" s="68"/>
      <c r="E256" s="68"/>
      <c r="F256" s="68"/>
      <c r="G256" s="68"/>
      <c r="H256" s="68"/>
      <c r="I256" s="68"/>
      <c r="J256" s="68"/>
      <c r="K256" s="68"/>
      <c r="L256" s="68"/>
      <c r="M256" s="68"/>
      <c r="N256" s="68"/>
      <c r="O256" s="68"/>
      <c r="P256" s="68"/>
      <c r="Q256" s="68"/>
      <c r="R256" s="68"/>
      <c r="S256" s="68"/>
      <c r="T256" s="68"/>
      <c r="U256" s="68"/>
      <c r="V256" s="68"/>
      <c r="W256" s="68"/>
      <c r="Y256" s="3">
        <v>2027</v>
      </c>
      <c r="Z256" s="4">
        <v>4572.749650632858</v>
      </c>
      <c r="AA256" s="4">
        <v>0</v>
      </c>
      <c r="AB256" s="4">
        <v>267522.04222572962</v>
      </c>
      <c r="AC256" s="4">
        <v>363032.29743601417</v>
      </c>
      <c r="AD256" s="4">
        <v>7558.0075898336772</v>
      </c>
      <c r="AE256" s="4">
        <v>27233.032317182428</v>
      </c>
      <c r="AF256" s="4">
        <v>0</v>
      </c>
      <c r="AG256" s="4">
        <v>0</v>
      </c>
      <c r="AH256" s="4">
        <v>185730.80442997155</v>
      </c>
      <c r="AI256" s="4">
        <v>101785.11496552231</v>
      </c>
      <c r="AJ256" s="4">
        <v>15642.390630653321</v>
      </c>
      <c r="AK256" s="7">
        <v>973076.43924554007</v>
      </c>
      <c r="AM256" s="3">
        <v>2027</v>
      </c>
      <c r="AN256" s="40">
        <v>8.276676867645473E-3</v>
      </c>
      <c r="AO256" s="40">
        <v>0</v>
      </c>
      <c r="AP256" s="40">
        <v>0.38255652038279336</v>
      </c>
      <c r="AQ256" s="40">
        <v>1.4238126705440477</v>
      </c>
      <c r="AR256" s="40">
        <v>1.5781119847572717E-2</v>
      </c>
      <c r="AS256" s="40">
        <v>4.8311399330681633E-2</v>
      </c>
      <c r="AT256" s="40">
        <v>0</v>
      </c>
      <c r="AU256" s="40">
        <v>0</v>
      </c>
      <c r="AV256" s="40">
        <v>0.27859620664495732</v>
      </c>
      <c r="AW256" s="40">
        <v>5.0892557482761162E-2</v>
      </c>
      <c r="AX256" s="40">
        <v>6.2569562522613278E-5</v>
      </c>
      <c r="AY256" s="38">
        <v>2.2082897206629819</v>
      </c>
    </row>
    <row r="257" spans="2:52" x14ac:dyDescent="0.25">
      <c r="B257" s="68"/>
      <c r="C257" s="68"/>
      <c r="D257" s="68"/>
      <c r="E257" s="68"/>
      <c r="F257" s="68"/>
      <c r="G257" s="68"/>
      <c r="H257" s="68"/>
      <c r="I257" s="68"/>
      <c r="J257" s="68"/>
      <c r="K257" s="68"/>
      <c r="L257" s="68"/>
      <c r="M257" s="68"/>
      <c r="N257" s="68"/>
      <c r="O257" s="68"/>
      <c r="P257" s="68"/>
      <c r="Q257" s="68"/>
      <c r="R257" s="68"/>
      <c r="S257" s="68"/>
      <c r="T257" s="68"/>
      <c r="U257" s="68"/>
      <c r="V257" s="68"/>
      <c r="W257" s="68"/>
      <c r="Y257" s="1">
        <v>2028</v>
      </c>
      <c r="Z257" s="4">
        <v>3313.597842808229</v>
      </c>
      <c r="AA257" s="4">
        <v>0</v>
      </c>
      <c r="AB257" s="4">
        <v>253496.96906705867</v>
      </c>
      <c r="AC257" s="4">
        <v>325047.29790440848</v>
      </c>
      <c r="AD257" s="4">
        <v>7627.5684288930051</v>
      </c>
      <c r="AE257" s="4">
        <v>24940.779733384628</v>
      </c>
      <c r="AF257" s="4">
        <v>0</v>
      </c>
      <c r="AG257" s="4">
        <v>0</v>
      </c>
      <c r="AH257" s="4">
        <v>218010.6717528798</v>
      </c>
      <c r="AI257" s="4">
        <v>125361.29225068464</v>
      </c>
      <c r="AJ257" s="4">
        <v>19771.968982804923</v>
      </c>
      <c r="AK257" s="7">
        <v>977570.14596292248</v>
      </c>
      <c r="AM257" s="1">
        <v>2028</v>
      </c>
      <c r="AN257" s="40">
        <v>5.9976120954828944E-3</v>
      </c>
      <c r="AO257" s="40">
        <v>0</v>
      </c>
      <c r="AP257" s="40">
        <v>0.3625006657658939</v>
      </c>
      <c r="AQ257" s="40">
        <v>1.2748355023810902</v>
      </c>
      <c r="AR257" s="40">
        <v>1.5926362879528595E-2</v>
      </c>
      <c r="AS257" s="40">
        <v>4.4244943247024326E-2</v>
      </c>
      <c r="AT257" s="40">
        <v>0</v>
      </c>
      <c r="AU257" s="40">
        <v>0</v>
      </c>
      <c r="AV257" s="40">
        <v>0.3270160076293197</v>
      </c>
      <c r="AW257" s="40">
        <v>6.2680646125342313E-2</v>
      </c>
      <c r="AX257" s="40">
        <v>7.9087875931219698E-5</v>
      </c>
      <c r="AY257" s="38">
        <v>2.0932808279996133</v>
      </c>
    </row>
    <row r="258" spans="2:52" x14ac:dyDescent="0.25">
      <c r="B258" s="68"/>
      <c r="C258" s="68"/>
      <c r="D258" s="68"/>
      <c r="E258" s="68"/>
      <c r="F258" s="68"/>
      <c r="G258" s="68"/>
      <c r="H258" s="68"/>
      <c r="I258" s="68"/>
      <c r="J258" s="68"/>
      <c r="K258" s="68"/>
      <c r="L258" s="68"/>
      <c r="M258" s="68"/>
      <c r="N258" s="68"/>
      <c r="O258" s="68"/>
      <c r="P258" s="68"/>
      <c r="Q258" s="68"/>
      <c r="R258" s="68"/>
      <c r="S258" s="68"/>
      <c r="T258" s="68"/>
      <c r="U258" s="68"/>
      <c r="V258" s="68"/>
      <c r="W258" s="68"/>
      <c r="Y258" s="3">
        <v>2029</v>
      </c>
      <c r="Z258" s="4">
        <v>2331.8588871865031</v>
      </c>
      <c r="AA258" s="4">
        <v>0</v>
      </c>
      <c r="AB258" s="4">
        <v>236926.51682561962</v>
      </c>
      <c r="AC258" s="4">
        <v>284947.00131573167</v>
      </c>
      <c r="AD258" s="4">
        <v>7576.1082269081244</v>
      </c>
      <c r="AE258" s="4">
        <v>22365.386343171645</v>
      </c>
      <c r="AF258" s="4">
        <v>0</v>
      </c>
      <c r="AG258" s="4">
        <v>0</v>
      </c>
      <c r="AH258" s="4">
        <v>252914.71889882153</v>
      </c>
      <c r="AI258" s="4">
        <v>150985.68628372217</v>
      </c>
      <c r="AJ258" s="4">
        <v>24421.369820092274</v>
      </c>
      <c r="AK258" s="7">
        <v>982468.64660125354</v>
      </c>
      <c r="AM258" s="3">
        <v>2029</v>
      </c>
      <c r="AN258" s="40">
        <v>4.2206645858075698E-3</v>
      </c>
      <c r="AO258" s="40">
        <v>0</v>
      </c>
      <c r="AP258" s="40">
        <v>0.33880491906063603</v>
      </c>
      <c r="AQ258" s="40">
        <v>1.1175621391602995</v>
      </c>
      <c r="AR258" s="40">
        <v>1.5818913977784163E-2</v>
      </c>
      <c r="AS258" s="40">
        <v>3.96761953727865E-2</v>
      </c>
      <c r="AT258" s="40">
        <v>0</v>
      </c>
      <c r="AU258" s="40">
        <v>0</v>
      </c>
      <c r="AV258" s="40">
        <v>0.37937207834823233</v>
      </c>
      <c r="AW258" s="40">
        <v>7.5492843141861082E-2</v>
      </c>
      <c r="AX258" s="40">
        <v>9.7685479280369092E-5</v>
      </c>
      <c r="AY258" s="38">
        <v>1.9710454391266876</v>
      </c>
    </row>
    <row r="259" spans="2:52" x14ac:dyDescent="0.25">
      <c r="B259" s="68"/>
      <c r="C259" s="68"/>
      <c r="D259" s="68"/>
      <c r="E259" s="68"/>
      <c r="F259" s="68"/>
      <c r="G259" s="68"/>
      <c r="H259" s="68"/>
      <c r="I259" s="68"/>
      <c r="J259" s="68"/>
      <c r="K259" s="68"/>
      <c r="L259" s="68"/>
      <c r="M259" s="68"/>
      <c r="N259" s="68"/>
      <c r="O259" s="68"/>
      <c r="P259" s="68"/>
      <c r="Q259" s="68"/>
      <c r="R259" s="68"/>
      <c r="S259" s="68"/>
      <c r="T259" s="68"/>
      <c r="U259" s="68"/>
      <c r="V259" s="68"/>
      <c r="W259" s="68"/>
      <c r="Y259" s="6">
        <v>2030</v>
      </c>
      <c r="Z259" s="5">
        <v>1598.6134794135733</v>
      </c>
      <c r="AA259" s="5">
        <v>0</v>
      </c>
      <c r="AB259" s="5">
        <v>217649.69449940167</v>
      </c>
      <c r="AC259" s="5">
        <v>243126.88152347656</v>
      </c>
      <c r="AD259" s="5">
        <v>7409.4087441413976</v>
      </c>
      <c r="AE259" s="5">
        <v>19518.499190013594</v>
      </c>
      <c r="AF259" s="5">
        <v>0</v>
      </c>
      <c r="AG259" s="5">
        <v>0</v>
      </c>
      <c r="AH259" s="5">
        <v>290444.4605322961</v>
      </c>
      <c r="AI259" s="5">
        <v>178679.05784344175</v>
      </c>
      <c r="AJ259" s="5">
        <v>29592.240290318059</v>
      </c>
      <c r="AK259" s="8">
        <v>988018.85610250267</v>
      </c>
      <c r="AL259" s="13"/>
      <c r="AM259" s="6">
        <v>2030</v>
      </c>
      <c r="AN259" s="41">
        <v>2.8934903977385676E-3</v>
      </c>
      <c r="AO259" s="41">
        <v>0</v>
      </c>
      <c r="AP259" s="41">
        <v>0.31123906313414434</v>
      </c>
      <c r="AQ259" s="41">
        <v>0.95354362933507519</v>
      </c>
      <c r="AR259" s="41">
        <v>1.5470845457767239E-2</v>
      </c>
      <c r="AS259" s="41">
        <v>3.4625817563084117E-2</v>
      </c>
      <c r="AT259" s="41">
        <v>0</v>
      </c>
      <c r="AU259" s="41">
        <v>0</v>
      </c>
      <c r="AV259" s="41">
        <v>0.43566669079844417</v>
      </c>
      <c r="AW259" s="41">
        <v>8.9339528921720882E-2</v>
      </c>
      <c r="AX259" s="41">
        <v>1.1836896116127224E-4</v>
      </c>
      <c r="AY259" s="39">
        <v>1.8428974345691356</v>
      </c>
    </row>
    <row r="260" spans="2:52" x14ac:dyDescent="0.25">
      <c r="B260" s="68"/>
      <c r="C260" s="68"/>
      <c r="D260" s="68"/>
      <c r="E260" s="68"/>
      <c r="F260" s="68"/>
      <c r="G260" s="68"/>
      <c r="H260" s="68"/>
      <c r="I260" s="68"/>
      <c r="J260" s="68"/>
      <c r="K260" s="68"/>
      <c r="L260" s="68"/>
      <c r="M260" s="68"/>
      <c r="N260" s="68"/>
      <c r="O260" s="68"/>
      <c r="P260" s="68"/>
      <c r="Q260" s="68"/>
      <c r="R260" s="68"/>
      <c r="S260" s="68"/>
      <c r="T260" s="68"/>
      <c r="U260" s="68"/>
      <c r="V260" s="68"/>
      <c r="W260" s="68"/>
    </row>
    <row r="261" spans="2:52" x14ac:dyDescent="0.25">
      <c r="B261" s="68"/>
      <c r="C261" s="68"/>
      <c r="D261" s="68"/>
      <c r="E261" s="68"/>
      <c r="F261" s="68"/>
      <c r="G261" s="68"/>
      <c r="H261" s="68"/>
      <c r="I261" s="68"/>
      <c r="J261" s="68"/>
      <c r="K261" s="68"/>
      <c r="L261" s="68"/>
      <c r="M261" s="68"/>
      <c r="N261" s="68"/>
      <c r="O261" s="68"/>
      <c r="P261" s="68"/>
      <c r="Q261" s="68"/>
      <c r="R261" s="68"/>
      <c r="S261" s="68"/>
      <c r="T261" s="68"/>
      <c r="U261" s="68"/>
      <c r="V261" s="68"/>
      <c r="W261" s="68"/>
    </row>
    <row r="262" spans="2:52" x14ac:dyDescent="0.25">
      <c r="B262" s="68"/>
      <c r="C262" s="68"/>
      <c r="D262" s="68"/>
      <c r="E262" s="68"/>
      <c r="F262" s="68"/>
      <c r="G262" s="68"/>
      <c r="H262" s="68"/>
      <c r="I262" s="68"/>
      <c r="J262" s="68"/>
      <c r="K262" s="68"/>
      <c r="L262" s="68"/>
      <c r="M262" s="68"/>
      <c r="N262" s="68"/>
      <c r="O262" s="68"/>
      <c r="P262" s="68"/>
      <c r="Q262" s="68"/>
      <c r="R262" s="68"/>
      <c r="S262" s="68"/>
      <c r="T262" s="68"/>
      <c r="U262" s="68"/>
      <c r="V262" s="68"/>
      <c r="W262" s="68"/>
      <c r="AL262" s="114"/>
      <c r="AZ262" s="13"/>
    </row>
    <row r="263" spans="2:52" x14ac:dyDescent="0.25">
      <c r="B263" s="68"/>
      <c r="C263" s="68"/>
      <c r="D263" s="68"/>
      <c r="E263" s="68"/>
      <c r="F263" s="68"/>
      <c r="G263" s="68"/>
      <c r="H263" s="68"/>
      <c r="I263" s="68"/>
      <c r="J263" s="68"/>
      <c r="K263" s="68"/>
      <c r="L263" s="68"/>
      <c r="M263" s="68"/>
      <c r="N263" s="68"/>
      <c r="O263" s="68"/>
      <c r="P263" s="68"/>
      <c r="Q263" s="68"/>
      <c r="R263" s="68"/>
      <c r="S263" s="68"/>
      <c r="T263" s="68"/>
      <c r="U263" s="68"/>
      <c r="V263" s="68"/>
      <c r="W263" s="68"/>
    </row>
    <row r="264" spans="2:52" x14ac:dyDescent="0.25">
      <c r="B264" s="68"/>
      <c r="C264" s="68"/>
      <c r="D264" s="68"/>
      <c r="E264" s="68"/>
      <c r="F264" s="68"/>
      <c r="G264" s="68"/>
      <c r="H264" s="68"/>
      <c r="I264" s="68"/>
      <c r="J264" s="68"/>
      <c r="K264" s="68"/>
      <c r="L264" s="68"/>
      <c r="M264" s="68"/>
      <c r="N264" s="68"/>
      <c r="O264" s="68"/>
      <c r="P264" s="68"/>
      <c r="Q264" s="68"/>
      <c r="R264" s="68"/>
      <c r="S264" s="68"/>
      <c r="T264" s="68"/>
      <c r="U264" s="68"/>
      <c r="V264" s="68"/>
      <c r="W264" s="68"/>
    </row>
    <row r="265" spans="2:52" x14ac:dyDescent="0.25">
      <c r="B265" s="68"/>
      <c r="C265" s="68"/>
      <c r="D265" s="68"/>
      <c r="E265" s="68"/>
      <c r="F265" s="68"/>
      <c r="G265" s="68"/>
      <c r="H265" s="68"/>
      <c r="I265" s="68"/>
      <c r="J265" s="68"/>
      <c r="K265" s="68"/>
      <c r="L265" s="68"/>
      <c r="M265" s="68"/>
      <c r="N265" s="68"/>
      <c r="O265" s="68"/>
      <c r="P265" s="68"/>
      <c r="Q265" s="68"/>
      <c r="R265" s="68"/>
      <c r="S265" s="68"/>
      <c r="T265" s="68"/>
      <c r="U265" s="68"/>
      <c r="V265" s="68"/>
      <c r="W265" s="68"/>
    </row>
    <row r="266" spans="2:52" x14ac:dyDescent="0.25">
      <c r="B266" s="68"/>
      <c r="C266" s="68"/>
      <c r="D266" s="68"/>
      <c r="E266" s="68"/>
      <c r="F266" s="68"/>
      <c r="G266" s="68"/>
      <c r="H266" s="68"/>
      <c r="I266" s="68"/>
      <c r="J266" s="68"/>
      <c r="K266" s="68"/>
      <c r="L266" s="68"/>
      <c r="M266" s="68"/>
      <c r="N266" s="68"/>
      <c r="O266" s="68"/>
      <c r="P266" s="68"/>
      <c r="Q266" s="68"/>
      <c r="R266" s="68"/>
      <c r="S266" s="68"/>
      <c r="T266" s="68"/>
      <c r="U266" s="68"/>
      <c r="V266" s="68"/>
      <c r="W266" s="68"/>
    </row>
    <row r="267" spans="2:52" x14ac:dyDescent="0.25">
      <c r="C267" s="68"/>
      <c r="D267" s="68"/>
      <c r="E267" s="68"/>
      <c r="F267" s="68"/>
      <c r="G267" s="68"/>
      <c r="H267" s="68"/>
      <c r="I267" s="68"/>
      <c r="J267" s="68"/>
      <c r="K267" s="68"/>
      <c r="L267" s="68"/>
      <c r="M267" s="68"/>
      <c r="N267" s="68"/>
      <c r="O267" s="68"/>
      <c r="P267" s="68"/>
      <c r="Q267" s="68"/>
      <c r="R267" s="68"/>
      <c r="S267" s="68"/>
      <c r="T267" s="68"/>
      <c r="U267" s="68"/>
      <c r="V267" s="68"/>
      <c r="W267" s="68"/>
    </row>
    <row r="268" spans="2:52" x14ac:dyDescent="0.25">
      <c r="B268" s="68" t="s">
        <v>186</v>
      </c>
      <c r="C268" s="68"/>
      <c r="D268" s="68"/>
      <c r="E268" s="68"/>
      <c r="F268" s="68"/>
      <c r="G268" s="68"/>
      <c r="H268" s="68"/>
      <c r="I268" s="68"/>
      <c r="J268" s="68"/>
      <c r="K268" s="68"/>
      <c r="L268" s="68"/>
      <c r="M268" s="68"/>
      <c r="N268" s="68"/>
      <c r="O268" s="68"/>
      <c r="P268" s="68"/>
      <c r="Q268" s="68"/>
      <c r="R268" s="68"/>
      <c r="S268" s="68"/>
      <c r="T268" s="68"/>
      <c r="U268" s="68"/>
      <c r="V268" s="68"/>
      <c r="W268" s="68"/>
      <c r="Y268" s="58" t="s">
        <v>306</v>
      </c>
      <c r="AM268" s="58" t="s">
        <v>305</v>
      </c>
    </row>
    <row r="269" spans="2:52" ht="15.75" x14ac:dyDescent="0.25">
      <c r="B269" s="68"/>
      <c r="C269" s="68"/>
      <c r="D269" s="68"/>
      <c r="E269" s="68"/>
      <c r="F269" s="68"/>
      <c r="G269" s="68"/>
      <c r="H269" s="68"/>
      <c r="I269" s="68"/>
      <c r="J269" s="68"/>
      <c r="K269" s="68"/>
      <c r="L269" s="68"/>
      <c r="M269" s="68"/>
      <c r="N269" s="68"/>
      <c r="O269" s="68"/>
      <c r="P269" s="68"/>
      <c r="Q269" s="68"/>
      <c r="R269" s="68"/>
      <c r="S269" s="68"/>
      <c r="T269" s="68"/>
      <c r="U269" s="68"/>
      <c r="V269" s="68"/>
      <c r="W269" s="68"/>
      <c r="Y269" s="69"/>
      <c r="Z269" s="66" t="s">
        <v>2</v>
      </c>
      <c r="AA269" s="66" t="s">
        <v>3</v>
      </c>
      <c r="AB269" s="66" t="s">
        <v>4</v>
      </c>
      <c r="AC269" s="66" t="s">
        <v>5</v>
      </c>
      <c r="AD269" s="66" t="s">
        <v>6</v>
      </c>
      <c r="AE269" s="66" t="s">
        <v>7</v>
      </c>
      <c r="AF269" s="66" t="s">
        <v>8</v>
      </c>
      <c r="AG269" s="66" t="s">
        <v>9</v>
      </c>
      <c r="AH269" s="66" t="s">
        <v>18</v>
      </c>
      <c r="AI269" s="66" t="s">
        <v>19</v>
      </c>
      <c r="AJ269" s="66" t="s">
        <v>20</v>
      </c>
      <c r="AK269" s="66" t="s">
        <v>0</v>
      </c>
      <c r="AM269" s="65"/>
      <c r="AN269" s="66" t="s">
        <v>2</v>
      </c>
      <c r="AO269" s="66" t="s">
        <v>3</v>
      </c>
      <c r="AP269" s="66" t="s">
        <v>4</v>
      </c>
      <c r="AQ269" s="66" t="s">
        <v>5</v>
      </c>
      <c r="AR269" s="66" t="s">
        <v>6</v>
      </c>
      <c r="AS269" s="66" t="s">
        <v>7</v>
      </c>
      <c r="AT269" s="66" t="s">
        <v>8</v>
      </c>
      <c r="AU269" s="66" t="s">
        <v>9</v>
      </c>
      <c r="AV269" s="66" t="s">
        <v>18</v>
      </c>
      <c r="AW269" s="66" t="s">
        <v>19</v>
      </c>
      <c r="AX269" s="66" t="s">
        <v>20</v>
      </c>
      <c r="AY269" s="67" t="s">
        <v>0</v>
      </c>
    </row>
    <row r="270" spans="2:52" x14ac:dyDescent="0.25">
      <c r="B270" s="68"/>
      <c r="C270" s="68"/>
      <c r="D270" s="68"/>
      <c r="E270" s="68"/>
      <c r="F270" s="68"/>
      <c r="G270" s="68"/>
      <c r="H270" s="68"/>
      <c r="I270" s="68"/>
      <c r="J270" s="68"/>
      <c r="K270" s="68"/>
      <c r="L270" s="68"/>
      <c r="M270" s="68"/>
      <c r="N270" s="68"/>
      <c r="O270" s="68"/>
      <c r="P270" s="68"/>
      <c r="Q270" s="68"/>
      <c r="R270" s="68"/>
      <c r="S270" s="68"/>
      <c r="T270" s="68"/>
      <c r="U270" s="68"/>
      <c r="V270" s="68"/>
      <c r="W270" s="68"/>
      <c r="Y270" s="3">
        <v>2019</v>
      </c>
      <c r="Z270" s="4">
        <v>13222.900513330189</v>
      </c>
      <c r="AA270" s="4">
        <v>0</v>
      </c>
      <c r="AB270" s="4">
        <v>141273.50899588247</v>
      </c>
      <c r="AC270" s="4">
        <v>186214.26901752732</v>
      </c>
      <c r="AD270" s="4">
        <v>0</v>
      </c>
      <c r="AE270" s="4">
        <v>0</v>
      </c>
      <c r="AF270" s="4">
        <v>0</v>
      </c>
      <c r="AG270" s="4">
        <v>0</v>
      </c>
      <c r="AH270" s="4">
        <v>6828.1121846224505</v>
      </c>
      <c r="AI270" s="4">
        <v>0</v>
      </c>
      <c r="AJ270" s="4">
        <v>57296.363309795779</v>
      </c>
      <c r="AK270" s="7">
        <v>404835.15402115817</v>
      </c>
      <c r="AL270" s="60"/>
      <c r="AM270" s="3">
        <v>2019</v>
      </c>
      <c r="AN270" s="40">
        <v>2.3933449929127642E-2</v>
      </c>
      <c r="AO270" s="40">
        <v>0</v>
      </c>
      <c r="AP270" s="40">
        <v>0.20202111786411192</v>
      </c>
      <c r="AQ270" s="40">
        <v>0.73033236308674221</v>
      </c>
      <c r="AR270" s="40">
        <v>0</v>
      </c>
      <c r="AS270" s="40">
        <v>0</v>
      </c>
      <c r="AT270" s="40">
        <v>0</v>
      </c>
      <c r="AU270" s="40">
        <v>0</v>
      </c>
      <c r="AV270" s="40">
        <v>1.0242168276933675E-2</v>
      </c>
      <c r="AW270" s="40">
        <v>0</v>
      </c>
      <c r="AX270" s="40">
        <v>2.291854532391831E-4</v>
      </c>
      <c r="AY270" s="38">
        <v>0.96675828461015456</v>
      </c>
    </row>
    <row r="271" spans="2:52" x14ac:dyDescent="0.25">
      <c r="B271" s="68"/>
      <c r="C271" s="68"/>
      <c r="D271" s="68"/>
      <c r="E271" s="68"/>
      <c r="F271" s="68"/>
      <c r="G271" s="68"/>
      <c r="H271" s="68"/>
      <c r="I271" s="68"/>
      <c r="J271" s="68"/>
      <c r="K271" s="68"/>
      <c r="L271" s="68"/>
      <c r="M271" s="68"/>
      <c r="N271" s="68"/>
      <c r="O271" s="68"/>
      <c r="P271" s="68"/>
      <c r="Q271" s="68"/>
      <c r="R271" s="68"/>
      <c r="S271" s="68"/>
      <c r="T271" s="68"/>
      <c r="U271" s="68"/>
      <c r="V271" s="68"/>
      <c r="W271" s="68"/>
      <c r="Y271" s="1">
        <v>2020</v>
      </c>
      <c r="Z271" s="4">
        <v>10014.363703770619</v>
      </c>
      <c r="AA271" s="4">
        <v>0</v>
      </c>
      <c r="AB271" s="4">
        <v>137031.53562513244</v>
      </c>
      <c r="AC271" s="4">
        <v>182606.84043913311</v>
      </c>
      <c r="AD271" s="4">
        <v>0</v>
      </c>
      <c r="AE271" s="4">
        <v>0</v>
      </c>
      <c r="AF271" s="4">
        <v>0</v>
      </c>
      <c r="AG271" s="4">
        <v>0</v>
      </c>
      <c r="AH271" s="4">
        <v>7434.2682000422765</v>
      </c>
      <c r="AI271" s="4">
        <v>0</v>
      </c>
      <c r="AJ271" s="4">
        <v>63606.011103975732</v>
      </c>
      <c r="AK271" s="7">
        <v>400693.01907205419</v>
      </c>
      <c r="AL271" s="60"/>
      <c r="AM271" s="1">
        <v>2020</v>
      </c>
      <c r="AN271" s="40">
        <v>1.812599830382482E-2</v>
      </c>
      <c r="AO271" s="40">
        <v>0</v>
      </c>
      <c r="AP271" s="40">
        <v>0.19595509594393939</v>
      </c>
      <c r="AQ271" s="40">
        <v>0.71618402820228</v>
      </c>
      <c r="AR271" s="40">
        <v>0</v>
      </c>
      <c r="AS271" s="40">
        <v>0</v>
      </c>
      <c r="AT271" s="40">
        <v>0</v>
      </c>
      <c r="AU271" s="40">
        <v>0</v>
      </c>
      <c r="AV271" s="40">
        <v>1.1151402300063415E-2</v>
      </c>
      <c r="AW271" s="40">
        <v>0</v>
      </c>
      <c r="AX271" s="40">
        <v>2.5442404441590292E-4</v>
      </c>
      <c r="AY271" s="38">
        <v>0.94167094879452351</v>
      </c>
    </row>
    <row r="272" spans="2:52" x14ac:dyDescent="0.25">
      <c r="B272" s="68"/>
      <c r="C272" s="68"/>
      <c r="D272" s="68"/>
      <c r="E272" s="68"/>
      <c r="F272" s="68"/>
      <c r="G272" s="68"/>
      <c r="H272" s="68"/>
      <c r="I272" s="68"/>
      <c r="J272" s="68"/>
      <c r="K272" s="68"/>
      <c r="L272" s="68"/>
      <c r="M272" s="68"/>
      <c r="N272" s="68"/>
      <c r="O272" s="68"/>
      <c r="P272" s="68"/>
      <c r="Q272" s="68"/>
      <c r="R272" s="68"/>
      <c r="S272" s="68"/>
      <c r="T272" s="68"/>
      <c r="U272" s="68"/>
      <c r="V272" s="68"/>
      <c r="W272" s="68"/>
      <c r="Y272" s="3">
        <v>2021</v>
      </c>
      <c r="Z272" s="4">
        <v>6741.6696453783816</v>
      </c>
      <c r="AA272" s="4">
        <v>0</v>
      </c>
      <c r="AB272" s="4">
        <v>134014.44355213817</v>
      </c>
      <c r="AC272" s="4">
        <v>168840.3008699732</v>
      </c>
      <c r="AD272" s="4">
        <v>0</v>
      </c>
      <c r="AE272" s="4">
        <v>0</v>
      </c>
      <c r="AF272" s="4">
        <v>0</v>
      </c>
      <c r="AG272" s="4">
        <v>0</v>
      </c>
      <c r="AH272" s="4">
        <v>10295.484381809403</v>
      </c>
      <c r="AI272" s="4">
        <v>0</v>
      </c>
      <c r="AJ272" s="4">
        <v>75400.723910075088</v>
      </c>
      <c r="AK272" s="7">
        <v>395292.62235937431</v>
      </c>
      <c r="AL272" s="60"/>
      <c r="AM272" s="3">
        <v>2021</v>
      </c>
      <c r="AN272" s="40">
        <v>1.2202422058134871E-2</v>
      </c>
      <c r="AO272" s="40">
        <v>0</v>
      </c>
      <c r="AP272" s="40">
        <v>0.19164065427955759</v>
      </c>
      <c r="AQ272" s="40">
        <v>0.66219166001203489</v>
      </c>
      <c r="AR272" s="40">
        <v>0</v>
      </c>
      <c r="AS272" s="40">
        <v>0</v>
      </c>
      <c r="AT272" s="40">
        <v>0</v>
      </c>
      <c r="AU272" s="40">
        <v>0</v>
      </c>
      <c r="AV272" s="40">
        <v>1.5443226572714104E-2</v>
      </c>
      <c r="AW272" s="40">
        <v>0</v>
      </c>
      <c r="AX272" s="40">
        <v>3.0160289564030036E-4</v>
      </c>
      <c r="AY272" s="38">
        <v>0.88177956581808181</v>
      </c>
    </row>
    <row r="273" spans="2:52" x14ac:dyDescent="0.25">
      <c r="B273" s="68"/>
      <c r="C273" s="68"/>
      <c r="D273" s="68"/>
      <c r="E273" s="68"/>
      <c r="F273" s="68"/>
      <c r="G273" s="68"/>
      <c r="H273" s="68"/>
      <c r="I273" s="68"/>
      <c r="J273" s="68"/>
      <c r="K273" s="68"/>
      <c r="L273" s="68"/>
      <c r="M273" s="68"/>
      <c r="N273" s="68"/>
      <c r="O273" s="68"/>
      <c r="P273" s="68"/>
      <c r="Q273" s="68"/>
      <c r="R273" s="68"/>
      <c r="S273" s="68"/>
      <c r="T273" s="68"/>
      <c r="U273" s="68"/>
      <c r="V273" s="68"/>
      <c r="W273" s="68"/>
      <c r="Y273" s="1">
        <v>2022</v>
      </c>
      <c r="Z273" s="4">
        <v>3403.869003951545</v>
      </c>
      <c r="AA273" s="4">
        <v>0</v>
      </c>
      <c r="AB273" s="4">
        <v>131058.14816219542</v>
      </c>
      <c r="AC273" s="4">
        <v>154842.47338248376</v>
      </c>
      <c r="AD273" s="4">
        <v>0</v>
      </c>
      <c r="AE273" s="4">
        <v>0</v>
      </c>
      <c r="AF273" s="4">
        <v>0</v>
      </c>
      <c r="AG273" s="4">
        <v>0</v>
      </c>
      <c r="AH273" s="4">
        <v>13212.066413621234</v>
      </c>
      <c r="AI273" s="4">
        <v>0</v>
      </c>
      <c r="AJ273" s="4">
        <v>87357.95737115707</v>
      </c>
      <c r="AK273" s="7">
        <v>389874.51433340902</v>
      </c>
      <c r="AL273" s="60"/>
      <c r="AM273" s="1">
        <v>2022</v>
      </c>
      <c r="AN273" s="40">
        <v>6.1610028971522965E-3</v>
      </c>
      <c r="AO273" s="40">
        <v>0</v>
      </c>
      <c r="AP273" s="40">
        <v>0.18741315187193944</v>
      </c>
      <c r="AQ273" s="40">
        <v>0.60729218060610124</v>
      </c>
      <c r="AR273" s="40">
        <v>0</v>
      </c>
      <c r="AS273" s="40">
        <v>0</v>
      </c>
      <c r="AT273" s="40">
        <v>0</v>
      </c>
      <c r="AU273" s="40">
        <v>0</v>
      </c>
      <c r="AV273" s="40">
        <v>1.981809962043185E-2</v>
      </c>
      <c r="AW273" s="40">
        <v>0</v>
      </c>
      <c r="AX273" s="40">
        <v>3.4943182948462826E-4</v>
      </c>
      <c r="AY273" s="38">
        <v>0.82103386682510948</v>
      </c>
    </row>
    <row r="274" spans="2:52" x14ac:dyDescent="0.25">
      <c r="B274" s="68"/>
      <c r="C274" s="68"/>
      <c r="D274" s="68"/>
      <c r="E274" s="68"/>
      <c r="F274" s="68"/>
      <c r="G274" s="68"/>
      <c r="H274" s="68"/>
      <c r="I274" s="68"/>
      <c r="J274" s="68"/>
      <c r="K274" s="68"/>
      <c r="L274" s="68"/>
      <c r="M274" s="68"/>
      <c r="N274" s="68"/>
      <c r="O274" s="68"/>
      <c r="P274" s="68"/>
      <c r="Q274" s="68"/>
      <c r="R274" s="68"/>
      <c r="S274" s="68"/>
      <c r="T274" s="68"/>
      <c r="U274" s="68"/>
      <c r="V274" s="68"/>
      <c r="W274" s="68"/>
      <c r="Y274" s="3">
        <v>2023</v>
      </c>
      <c r="Z274" s="4">
        <v>0</v>
      </c>
      <c r="AA274" s="4">
        <v>0</v>
      </c>
      <c r="AB274" s="4">
        <v>128163.51093726922</v>
      </c>
      <c r="AC274" s="4">
        <v>140609.88494465305</v>
      </c>
      <c r="AD274" s="4">
        <v>0</v>
      </c>
      <c r="AE274" s="4">
        <v>0</v>
      </c>
      <c r="AF274" s="4">
        <v>0</v>
      </c>
      <c r="AG274" s="4">
        <v>0</v>
      </c>
      <c r="AH274" s="4">
        <v>16184.824674936552</v>
      </c>
      <c r="AI274" s="4">
        <v>0</v>
      </c>
      <c r="AJ274" s="4">
        <v>99480.089873974852</v>
      </c>
      <c r="AK274" s="7">
        <v>384438.31043083366</v>
      </c>
      <c r="AL274" s="60"/>
      <c r="AM274" s="3">
        <v>2023</v>
      </c>
      <c r="AN274" s="40">
        <v>0</v>
      </c>
      <c r="AO274" s="40">
        <v>0</v>
      </c>
      <c r="AP274" s="40">
        <v>0.18327382064029499</v>
      </c>
      <c r="AQ274" s="40">
        <v>0.55147196875292925</v>
      </c>
      <c r="AR274" s="40">
        <v>0</v>
      </c>
      <c r="AS274" s="40">
        <v>0</v>
      </c>
      <c r="AT274" s="40">
        <v>0</v>
      </c>
      <c r="AU274" s="40">
        <v>0</v>
      </c>
      <c r="AV274" s="40">
        <v>2.4277237012404831E-2</v>
      </c>
      <c r="AW274" s="40">
        <v>0</v>
      </c>
      <c r="AX274" s="40">
        <v>3.9792035949589942E-4</v>
      </c>
      <c r="AY274" s="38">
        <v>0.75942094676512495</v>
      </c>
    </row>
    <row r="275" spans="2:52" x14ac:dyDescent="0.25">
      <c r="B275" s="68"/>
      <c r="C275" s="68"/>
      <c r="D275" s="68"/>
      <c r="E275" s="68"/>
      <c r="F275" s="68"/>
      <c r="G275" s="68"/>
      <c r="H275" s="68"/>
      <c r="I275" s="68"/>
      <c r="J275" s="68"/>
      <c r="K275" s="68"/>
      <c r="L275" s="68"/>
      <c r="M275" s="68"/>
      <c r="N275" s="68"/>
      <c r="O275" s="68"/>
      <c r="P275" s="68"/>
      <c r="Q275" s="68"/>
      <c r="R275" s="68"/>
      <c r="S275" s="68"/>
      <c r="T275" s="68"/>
      <c r="U275" s="68"/>
      <c r="V275" s="68"/>
      <c r="W275" s="68"/>
      <c r="Y275" s="3">
        <v>2024</v>
      </c>
      <c r="Z275" s="4">
        <v>0</v>
      </c>
      <c r="AA275" s="4">
        <v>0</v>
      </c>
      <c r="AB275" s="4">
        <v>125331.40440545772</v>
      </c>
      <c r="AC275" s="4">
        <v>123293.26061187996</v>
      </c>
      <c r="AD275" s="4">
        <v>0</v>
      </c>
      <c r="AE275" s="4">
        <v>0</v>
      </c>
      <c r="AF275" s="4">
        <v>0</v>
      </c>
      <c r="AG275" s="4">
        <v>0</v>
      </c>
      <c r="AH275" s="4">
        <v>19214.580111315277</v>
      </c>
      <c r="AI275" s="4">
        <v>0</v>
      </c>
      <c r="AJ275" s="4">
        <v>111769.53094758146</v>
      </c>
      <c r="AK275" s="7">
        <v>379608.77607623441</v>
      </c>
      <c r="AL275" s="60"/>
      <c r="AM275" s="3">
        <v>2024</v>
      </c>
      <c r="AN275" s="40">
        <v>0</v>
      </c>
      <c r="AO275" s="40">
        <v>0</v>
      </c>
      <c r="AP275" s="40">
        <v>0.17922390829980453</v>
      </c>
      <c r="AQ275" s="40">
        <v>0.48355616811979318</v>
      </c>
      <c r="AR275" s="40">
        <v>0</v>
      </c>
      <c r="AS275" s="40">
        <v>0</v>
      </c>
      <c r="AT275" s="40">
        <v>0</v>
      </c>
      <c r="AU275" s="40">
        <v>0</v>
      </c>
      <c r="AV275" s="40">
        <v>2.8821870166972918E-2</v>
      </c>
      <c r="AW275" s="40">
        <v>0</v>
      </c>
      <c r="AX275" s="40">
        <v>4.4707812379032581E-4</v>
      </c>
      <c r="AY275" s="38">
        <v>0.69204902471036089</v>
      </c>
    </row>
    <row r="276" spans="2:52" x14ac:dyDescent="0.25">
      <c r="B276" s="68"/>
      <c r="C276" s="68"/>
      <c r="D276" s="68"/>
      <c r="E276" s="68"/>
      <c r="F276" s="68"/>
      <c r="G276" s="68"/>
      <c r="H276" s="68"/>
      <c r="I276" s="68"/>
      <c r="J276" s="68"/>
      <c r="K276" s="68"/>
      <c r="L276" s="68"/>
      <c r="M276" s="68"/>
      <c r="N276" s="68"/>
      <c r="O276" s="68"/>
      <c r="P276" s="68"/>
      <c r="Q276" s="68"/>
      <c r="R276" s="68"/>
      <c r="S276" s="68"/>
      <c r="T276" s="68"/>
      <c r="U276" s="68"/>
      <c r="V276" s="68"/>
      <c r="W276" s="68"/>
      <c r="Y276" s="3">
        <v>2025</v>
      </c>
      <c r="Z276" s="4">
        <v>0</v>
      </c>
      <c r="AA276" s="4">
        <v>0</v>
      </c>
      <c r="AB276" s="4">
        <v>122562.71227475954</v>
      </c>
      <c r="AC276" s="4">
        <v>105679.01430519806</v>
      </c>
      <c r="AD276" s="4">
        <v>0</v>
      </c>
      <c r="AE276" s="4">
        <v>0</v>
      </c>
      <c r="AF276" s="4">
        <v>0</v>
      </c>
      <c r="AG276" s="4">
        <v>0</v>
      </c>
      <c r="AH276" s="4">
        <v>22302.16436368525</v>
      </c>
      <c r="AI276" s="4">
        <v>0</v>
      </c>
      <c r="AJ276" s="4">
        <v>124228.72164842962</v>
      </c>
      <c r="AK276" s="7">
        <v>374772.61259207246</v>
      </c>
      <c r="AL276" s="60"/>
      <c r="AM276" s="3">
        <v>2025</v>
      </c>
      <c r="AN276" s="40">
        <v>0</v>
      </c>
      <c r="AO276" s="40">
        <v>0</v>
      </c>
      <c r="AP276" s="40">
        <v>0.17526467855290614</v>
      </c>
      <c r="AQ276" s="40">
        <v>0.41447309410498678</v>
      </c>
      <c r="AR276" s="40">
        <v>0</v>
      </c>
      <c r="AS276" s="40">
        <v>0</v>
      </c>
      <c r="AT276" s="40">
        <v>0</v>
      </c>
      <c r="AU276" s="40">
        <v>0</v>
      </c>
      <c r="AV276" s="40">
        <v>3.3453246545527879E-2</v>
      </c>
      <c r="AW276" s="40">
        <v>0</v>
      </c>
      <c r="AX276" s="40">
        <v>4.9691488659371846E-4</v>
      </c>
      <c r="AY276" s="38">
        <v>0.62368793409001455</v>
      </c>
    </row>
    <row r="277" spans="2:52" x14ac:dyDescent="0.25">
      <c r="B277" s="68"/>
      <c r="C277" s="68"/>
      <c r="D277" s="68"/>
      <c r="E277" s="68"/>
      <c r="F277" s="68"/>
      <c r="G277" s="68"/>
      <c r="H277" s="68"/>
      <c r="I277" s="68"/>
      <c r="J277" s="68"/>
      <c r="K277" s="68"/>
      <c r="L277" s="68"/>
      <c r="M277" s="68"/>
      <c r="N277" s="68"/>
      <c r="O277" s="68"/>
      <c r="P277" s="68"/>
      <c r="Q277" s="68"/>
      <c r="R277" s="68"/>
      <c r="S277" s="68"/>
      <c r="T277" s="68"/>
      <c r="U277" s="68"/>
      <c r="V277" s="68"/>
      <c r="W277" s="68"/>
      <c r="Y277" s="1">
        <v>2026</v>
      </c>
      <c r="Z277" s="4">
        <v>0</v>
      </c>
      <c r="AA277" s="4">
        <v>0</v>
      </c>
      <c r="AB277" s="4">
        <v>108240.24598772879</v>
      </c>
      <c r="AC277" s="4">
        <v>96302.005227042042</v>
      </c>
      <c r="AD277" s="4">
        <v>0</v>
      </c>
      <c r="AE277" s="4">
        <v>0</v>
      </c>
      <c r="AF277" s="4">
        <v>0</v>
      </c>
      <c r="AG277" s="4">
        <v>0</v>
      </c>
      <c r="AH277" s="4">
        <v>24772.798131894302</v>
      </c>
      <c r="AI277" s="4">
        <v>0</v>
      </c>
      <c r="AJ277" s="4">
        <v>140898.59721599621</v>
      </c>
      <c r="AK277" s="7">
        <v>370213.64656266134</v>
      </c>
      <c r="AL277" s="60"/>
      <c r="AM277" s="1">
        <v>2026</v>
      </c>
      <c r="AN277" s="40">
        <v>0</v>
      </c>
      <c r="AO277" s="40">
        <v>0</v>
      </c>
      <c r="AP277" s="40">
        <v>0.15478355176245218</v>
      </c>
      <c r="AQ277" s="40">
        <v>0.37769646450045891</v>
      </c>
      <c r="AR277" s="40">
        <v>0</v>
      </c>
      <c r="AS277" s="40">
        <v>0</v>
      </c>
      <c r="AT277" s="40">
        <v>0</v>
      </c>
      <c r="AU277" s="40">
        <v>0</v>
      </c>
      <c r="AV277" s="40">
        <v>3.715919719784145E-2</v>
      </c>
      <c r="AW277" s="40">
        <v>0</v>
      </c>
      <c r="AX277" s="40">
        <v>5.6359438886398479E-4</v>
      </c>
      <c r="AY277" s="38">
        <v>0.57020280784961652</v>
      </c>
    </row>
    <row r="278" spans="2:52" x14ac:dyDescent="0.25">
      <c r="B278" s="68"/>
      <c r="C278" s="68"/>
      <c r="D278" s="68"/>
      <c r="E278" s="68"/>
      <c r="F278" s="68"/>
      <c r="G278" s="68"/>
      <c r="H278" s="68"/>
      <c r="I278" s="68"/>
      <c r="J278" s="68"/>
      <c r="K278" s="68"/>
      <c r="L278" s="68"/>
      <c r="M278" s="68"/>
      <c r="N278" s="68"/>
      <c r="O278" s="68"/>
      <c r="P278" s="68"/>
      <c r="Q278" s="68"/>
      <c r="R278" s="68"/>
      <c r="S278" s="68"/>
      <c r="T278" s="68"/>
      <c r="U278" s="68"/>
      <c r="V278" s="68"/>
      <c r="W278" s="68"/>
      <c r="Y278" s="3">
        <v>2027</v>
      </c>
      <c r="Z278" s="4">
        <v>0</v>
      </c>
      <c r="AA278" s="4">
        <v>0</v>
      </c>
      <c r="AB278" s="4">
        <v>93755.281162221741</v>
      </c>
      <c r="AC278" s="4">
        <v>86785.82154023851</v>
      </c>
      <c r="AD278" s="4">
        <v>0</v>
      </c>
      <c r="AE278" s="4">
        <v>0</v>
      </c>
      <c r="AF278" s="4">
        <v>0</v>
      </c>
      <c r="AG278" s="4">
        <v>0</v>
      </c>
      <c r="AH278" s="4">
        <v>27289.714422094763</v>
      </c>
      <c r="AI278" s="4">
        <v>0</v>
      </c>
      <c r="AJ278" s="4">
        <v>157822.71412284643</v>
      </c>
      <c r="AK278" s="7">
        <v>365653.53124740144</v>
      </c>
      <c r="AL278" s="60"/>
      <c r="AM278" s="3">
        <v>2027</v>
      </c>
      <c r="AN278" s="40">
        <v>0</v>
      </c>
      <c r="AO278" s="40">
        <v>0</v>
      </c>
      <c r="AP278" s="40">
        <v>0.13407005206197709</v>
      </c>
      <c r="AQ278" s="40">
        <v>0.34037399208081542</v>
      </c>
      <c r="AR278" s="40">
        <v>0</v>
      </c>
      <c r="AS278" s="40">
        <v>0</v>
      </c>
      <c r="AT278" s="40">
        <v>0</v>
      </c>
      <c r="AU278" s="40">
        <v>0</v>
      </c>
      <c r="AV278" s="40">
        <v>4.0934571633142146E-2</v>
      </c>
      <c r="AW278" s="40">
        <v>0</v>
      </c>
      <c r="AX278" s="40">
        <v>6.3129085649138569E-4</v>
      </c>
      <c r="AY278" s="38">
        <v>0.51600990663242607</v>
      </c>
    </row>
    <row r="279" spans="2:52" x14ac:dyDescent="0.25">
      <c r="B279" s="68"/>
      <c r="C279" s="68"/>
      <c r="D279" s="68"/>
      <c r="E279" s="68"/>
      <c r="F279" s="68"/>
      <c r="G279" s="68"/>
      <c r="H279" s="68"/>
      <c r="I279" s="68"/>
      <c r="J279" s="68"/>
      <c r="K279" s="68"/>
      <c r="L279" s="68"/>
      <c r="M279" s="68"/>
      <c r="N279" s="68"/>
      <c r="O279" s="68"/>
      <c r="P279" s="68"/>
      <c r="Q279" s="68"/>
      <c r="R279" s="68"/>
      <c r="S279" s="68"/>
      <c r="T279" s="68"/>
      <c r="U279" s="68"/>
      <c r="V279" s="68"/>
      <c r="W279" s="68"/>
      <c r="Y279" s="1">
        <v>2028</v>
      </c>
      <c r="Z279" s="4">
        <v>0</v>
      </c>
      <c r="AA279" s="4">
        <v>0</v>
      </c>
      <c r="AB279" s="4">
        <v>79105.388462000978</v>
      </c>
      <c r="AC279" s="4">
        <v>77128.37406313706</v>
      </c>
      <c r="AD279" s="4">
        <v>0</v>
      </c>
      <c r="AE279" s="4">
        <v>0</v>
      </c>
      <c r="AF279" s="4">
        <v>0</v>
      </c>
      <c r="AG279" s="4">
        <v>0</v>
      </c>
      <c r="AH279" s="4">
        <v>29853.583092050569</v>
      </c>
      <c r="AI279" s="4">
        <v>0</v>
      </c>
      <c r="AJ279" s="4">
        <v>175004.79000034573</v>
      </c>
      <c r="AK279" s="7">
        <v>361092.13561753434</v>
      </c>
      <c r="AL279" s="60"/>
      <c r="AM279" s="1">
        <v>2028</v>
      </c>
      <c r="AN279" s="40">
        <v>0</v>
      </c>
      <c r="AO279" s="40">
        <v>0</v>
      </c>
      <c r="AP279" s="40">
        <v>0.1131207055006614</v>
      </c>
      <c r="AQ279" s="40">
        <v>0.30249748307562357</v>
      </c>
      <c r="AR279" s="40">
        <v>0</v>
      </c>
      <c r="AS279" s="40">
        <v>0</v>
      </c>
      <c r="AT279" s="40">
        <v>0</v>
      </c>
      <c r="AU279" s="40">
        <v>0</v>
      </c>
      <c r="AV279" s="40">
        <v>4.4780374638075854E-2</v>
      </c>
      <c r="AW279" s="40">
        <v>0</v>
      </c>
      <c r="AX279" s="40">
        <v>7.0001916000138288E-4</v>
      </c>
      <c r="AY279" s="38">
        <v>0.46109858237436219</v>
      </c>
    </row>
    <row r="280" spans="2:52" x14ac:dyDescent="0.25">
      <c r="B280" s="68"/>
      <c r="C280" s="68"/>
      <c r="D280" s="68"/>
      <c r="E280" s="68"/>
      <c r="F280" s="68"/>
      <c r="G280" s="68"/>
      <c r="H280" s="68"/>
      <c r="I280" s="68"/>
      <c r="J280" s="68"/>
      <c r="K280" s="68"/>
      <c r="L280" s="68"/>
      <c r="M280" s="68"/>
      <c r="N280" s="68"/>
      <c r="O280" s="68"/>
      <c r="P280" s="68"/>
      <c r="Q280" s="68"/>
      <c r="R280" s="68"/>
      <c r="S280" s="68"/>
      <c r="T280" s="68"/>
      <c r="U280" s="68"/>
      <c r="V280" s="68"/>
      <c r="W280" s="68"/>
      <c r="Y280" s="3">
        <v>2029</v>
      </c>
      <c r="Z280" s="4">
        <v>0</v>
      </c>
      <c r="AA280" s="4">
        <v>0</v>
      </c>
      <c r="AB280" s="4">
        <v>64288.106542198533</v>
      </c>
      <c r="AC280" s="4">
        <v>67327.546032456405</v>
      </c>
      <c r="AD280" s="4">
        <v>0</v>
      </c>
      <c r="AE280" s="4">
        <v>0</v>
      </c>
      <c r="AF280" s="4">
        <v>0</v>
      </c>
      <c r="AG280" s="4">
        <v>0</v>
      </c>
      <c r="AH280" s="4">
        <v>32465.082683764405</v>
      </c>
      <c r="AI280" s="4">
        <v>0</v>
      </c>
      <c r="AJ280" s="4">
        <v>192448.59129607939</v>
      </c>
      <c r="AK280" s="7">
        <v>356529.32655449875</v>
      </c>
      <c r="AL280" s="60"/>
      <c r="AM280" s="3">
        <v>2029</v>
      </c>
      <c r="AN280" s="40">
        <v>0</v>
      </c>
      <c r="AO280" s="40">
        <v>0</v>
      </c>
      <c r="AP280" s="40">
        <v>9.1931992355343911E-2</v>
      </c>
      <c r="AQ280" s="40">
        <v>0.26405863553929398</v>
      </c>
      <c r="AR280" s="40">
        <v>0</v>
      </c>
      <c r="AS280" s="40">
        <v>0</v>
      </c>
      <c r="AT280" s="40">
        <v>0</v>
      </c>
      <c r="AU280" s="40">
        <v>0</v>
      </c>
      <c r="AV280" s="40">
        <v>4.8697624025646605E-2</v>
      </c>
      <c r="AW280" s="40">
        <v>0</v>
      </c>
      <c r="AX280" s="40">
        <v>7.6979436518431754E-4</v>
      </c>
      <c r="AY280" s="38">
        <v>0.40545804628546878</v>
      </c>
    </row>
    <row r="281" spans="2:52" x14ac:dyDescent="0.25">
      <c r="B281" s="68"/>
      <c r="C281" s="68"/>
      <c r="D281" s="68"/>
      <c r="E281" s="68"/>
      <c r="F281" s="68"/>
      <c r="G281" s="68"/>
      <c r="H281" s="68"/>
      <c r="I281" s="68"/>
      <c r="J281" s="68"/>
      <c r="K281" s="68"/>
      <c r="L281" s="68"/>
      <c r="M281" s="68"/>
      <c r="N281" s="68"/>
      <c r="O281" s="68"/>
      <c r="P281" s="68"/>
      <c r="Q281" s="68"/>
      <c r="R281" s="68"/>
      <c r="S281" s="68"/>
      <c r="T281" s="68"/>
      <c r="U281" s="68"/>
      <c r="V281" s="68"/>
      <c r="W281" s="68"/>
      <c r="Y281" s="6">
        <v>2030</v>
      </c>
      <c r="Z281" s="5">
        <v>0</v>
      </c>
      <c r="AA281" s="5">
        <v>0</v>
      </c>
      <c r="AB281" s="5">
        <v>49300.94165526006</v>
      </c>
      <c r="AC281" s="5">
        <v>57381.192763329433</v>
      </c>
      <c r="AD281" s="5">
        <v>0</v>
      </c>
      <c r="AE281" s="5">
        <v>0</v>
      </c>
      <c r="AF281" s="5">
        <v>0</v>
      </c>
      <c r="AG281" s="5">
        <v>0</v>
      </c>
      <c r="AH281" s="5">
        <v>35124.900529355669</v>
      </c>
      <c r="AI281" s="5">
        <v>0</v>
      </c>
      <c r="AJ281" s="5">
        <v>210157.93388219169</v>
      </c>
      <c r="AK281" s="8">
        <v>351964.96883013682</v>
      </c>
      <c r="AL281" s="13"/>
      <c r="AM281" s="6">
        <v>2030</v>
      </c>
      <c r="AN281" s="41">
        <v>0</v>
      </c>
      <c r="AO281" s="41">
        <v>0</v>
      </c>
      <c r="AP281" s="41">
        <v>7.0500346567021893E-2</v>
      </c>
      <c r="AQ281" s="41">
        <v>0.22504903801777804</v>
      </c>
      <c r="AR281" s="41">
        <v>0</v>
      </c>
      <c r="AS281" s="41">
        <v>0</v>
      </c>
      <c r="AT281" s="41">
        <v>0</v>
      </c>
      <c r="AU281" s="41">
        <v>0</v>
      </c>
      <c r="AV281" s="41">
        <v>5.2687350794033506E-2</v>
      </c>
      <c r="AW281" s="41">
        <v>0</v>
      </c>
      <c r="AX281" s="41">
        <v>8.4063173552876679E-4</v>
      </c>
      <c r="AY281" s="39">
        <v>0.34907736711436227</v>
      </c>
    </row>
    <row r="282" spans="2:52" x14ac:dyDescent="0.25">
      <c r="B282" s="68"/>
      <c r="C282" s="68"/>
      <c r="D282" s="68"/>
      <c r="E282" s="68"/>
      <c r="F282" s="68"/>
      <c r="G282" s="68"/>
      <c r="H282" s="68"/>
      <c r="I282" s="68"/>
      <c r="J282" s="68"/>
      <c r="K282" s="68"/>
      <c r="L282" s="68"/>
      <c r="M282" s="68"/>
      <c r="N282" s="68"/>
      <c r="O282" s="68"/>
      <c r="P282" s="68"/>
      <c r="Q282" s="68"/>
      <c r="R282" s="68"/>
      <c r="S282" s="68"/>
      <c r="T282" s="68"/>
      <c r="U282" s="68"/>
      <c r="V282" s="68"/>
      <c r="W282" s="68"/>
    </row>
    <row r="283" spans="2:52" x14ac:dyDescent="0.25">
      <c r="B283" s="68"/>
      <c r="C283" s="68"/>
      <c r="D283" s="68"/>
      <c r="E283" s="68"/>
      <c r="F283" s="68"/>
      <c r="G283" s="68"/>
      <c r="H283" s="68"/>
      <c r="I283" s="68"/>
      <c r="J283" s="68"/>
      <c r="K283" s="68"/>
      <c r="L283" s="68"/>
      <c r="M283" s="68"/>
      <c r="N283" s="68"/>
      <c r="O283" s="68"/>
      <c r="P283" s="68"/>
      <c r="Q283" s="68"/>
      <c r="R283" s="68"/>
      <c r="S283" s="68"/>
      <c r="T283" s="68"/>
      <c r="U283" s="68"/>
      <c r="V283" s="68"/>
      <c r="W283" s="68"/>
      <c r="AZ283" s="13"/>
    </row>
    <row r="284" spans="2:52" x14ac:dyDescent="0.25">
      <c r="B284" s="68"/>
      <c r="C284" s="68"/>
      <c r="D284" s="68"/>
      <c r="E284" s="68"/>
      <c r="F284" s="68"/>
      <c r="G284" s="68"/>
      <c r="H284" s="68"/>
      <c r="I284" s="68"/>
      <c r="J284" s="68"/>
      <c r="K284" s="68"/>
      <c r="L284" s="68"/>
      <c r="M284" s="68"/>
      <c r="N284" s="68"/>
      <c r="O284" s="68"/>
      <c r="P284" s="68"/>
      <c r="Q284" s="68"/>
      <c r="R284" s="68"/>
      <c r="S284" s="68"/>
      <c r="T284" s="68"/>
      <c r="U284" s="68"/>
      <c r="V284" s="68"/>
      <c r="W284" s="68"/>
    </row>
    <row r="285" spans="2:52" x14ac:dyDescent="0.25">
      <c r="B285" s="68"/>
      <c r="C285" s="68"/>
      <c r="D285" s="68"/>
      <c r="E285" s="68"/>
      <c r="F285" s="68"/>
      <c r="G285" s="68"/>
      <c r="H285" s="68"/>
      <c r="I285" s="68"/>
      <c r="J285" s="68"/>
      <c r="K285" s="68"/>
      <c r="L285" s="68"/>
      <c r="M285" s="68"/>
      <c r="N285" s="68"/>
      <c r="O285" s="68"/>
      <c r="P285" s="68"/>
      <c r="Q285" s="68"/>
      <c r="R285" s="68"/>
      <c r="S285" s="68"/>
      <c r="T285" s="68"/>
      <c r="U285" s="68"/>
      <c r="V285" s="68"/>
      <c r="W285" s="68"/>
    </row>
    <row r="286" spans="2:52" x14ac:dyDescent="0.25">
      <c r="B286" s="68"/>
      <c r="C286" s="68"/>
      <c r="D286" s="68"/>
      <c r="E286" s="68"/>
      <c r="F286" s="68"/>
      <c r="G286" s="68"/>
      <c r="H286" s="68"/>
      <c r="I286" s="68"/>
      <c r="J286" s="68"/>
      <c r="K286" s="68"/>
      <c r="L286" s="68"/>
      <c r="M286" s="68"/>
      <c r="N286" s="68"/>
      <c r="O286" s="68"/>
      <c r="P286" s="68"/>
      <c r="Q286" s="68"/>
      <c r="R286" s="68"/>
      <c r="S286" s="68"/>
      <c r="T286" s="68"/>
      <c r="U286" s="68"/>
      <c r="V286" s="68"/>
      <c r="W286" s="68"/>
    </row>
    <row r="287" spans="2:52" x14ac:dyDescent="0.25">
      <c r="B287" s="68"/>
      <c r="C287" s="68"/>
      <c r="D287" s="68"/>
      <c r="E287" s="68"/>
      <c r="F287" s="68"/>
      <c r="G287" s="68"/>
      <c r="H287" s="68"/>
      <c r="I287" s="68"/>
      <c r="J287" s="68"/>
      <c r="K287" s="68"/>
      <c r="L287" s="68"/>
      <c r="M287" s="68"/>
      <c r="N287" s="68"/>
      <c r="O287" s="68"/>
      <c r="P287" s="68"/>
      <c r="Q287" s="68"/>
      <c r="R287" s="68"/>
      <c r="S287" s="68"/>
      <c r="T287" s="68"/>
      <c r="U287" s="68"/>
      <c r="V287" s="68"/>
      <c r="W287" s="68"/>
    </row>
    <row r="288" spans="2:52" x14ac:dyDescent="0.25">
      <c r="B288" s="68"/>
      <c r="C288" s="68"/>
      <c r="D288" s="68"/>
      <c r="E288" s="68"/>
      <c r="F288" s="68"/>
      <c r="G288" s="68"/>
      <c r="H288" s="68"/>
      <c r="I288" s="68"/>
      <c r="J288" s="68"/>
      <c r="K288" s="68"/>
      <c r="L288" s="68"/>
      <c r="M288" s="68"/>
      <c r="N288" s="68"/>
      <c r="O288" s="68"/>
      <c r="P288" s="68"/>
      <c r="Q288" s="68"/>
      <c r="R288" s="68"/>
      <c r="S288" s="68"/>
      <c r="T288" s="68"/>
      <c r="U288" s="68"/>
      <c r="V288" s="68"/>
      <c r="W288" s="68"/>
    </row>
    <row r="289" spans="2:52" x14ac:dyDescent="0.25">
      <c r="C289" s="68"/>
      <c r="D289" s="68"/>
      <c r="E289" s="68"/>
      <c r="F289" s="68"/>
      <c r="G289" s="68"/>
      <c r="H289" s="68"/>
      <c r="I289" s="68"/>
      <c r="J289" s="68"/>
      <c r="K289" s="68"/>
      <c r="L289" s="68"/>
      <c r="M289" s="68"/>
      <c r="N289" s="68"/>
      <c r="O289" s="68"/>
      <c r="P289" s="68"/>
      <c r="Q289" s="68"/>
      <c r="R289" s="68"/>
      <c r="S289" s="68"/>
      <c r="T289" s="68"/>
      <c r="U289" s="68"/>
      <c r="V289" s="68"/>
      <c r="W289" s="68"/>
      <c r="AZ289" s="114"/>
    </row>
    <row r="290" spans="2:52" x14ac:dyDescent="0.25">
      <c r="B290" s="68" t="s">
        <v>179</v>
      </c>
      <c r="C290" s="68"/>
      <c r="D290" s="68"/>
      <c r="E290" s="68"/>
      <c r="F290" s="68"/>
      <c r="G290" s="68"/>
      <c r="H290" s="68"/>
      <c r="I290" s="68"/>
      <c r="J290" s="68"/>
      <c r="K290" s="68"/>
      <c r="L290" s="68"/>
      <c r="M290" s="68"/>
      <c r="N290" s="68"/>
      <c r="O290" s="68"/>
      <c r="P290" s="68"/>
      <c r="Q290" s="68"/>
      <c r="R290" s="68"/>
      <c r="S290" s="68"/>
      <c r="T290" s="68"/>
      <c r="U290" s="68"/>
      <c r="V290" s="68"/>
      <c r="W290" s="68"/>
      <c r="X290" s="68"/>
      <c r="Y290" s="58" t="s">
        <v>306</v>
      </c>
      <c r="AM290" s="58" t="s">
        <v>305</v>
      </c>
    </row>
    <row r="291" spans="2:52" ht="15.75" x14ac:dyDescent="0.25">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9"/>
      <c r="Z291" s="66" t="s">
        <v>2</v>
      </c>
      <c r="AA291" s="66" t="s">
        <v>3</v>
      </c>
      <c r="AB291" s="66" t="s">
        <v>4</v>
      </c>
      <c r="AC291" s="66" t="s">
        <v>5</v>
      </c>
      <c r="AD291" s="66" t="s">
        <v>6</v>
      </c>
      <c r="AE291" s="66" t="s">
        <v>7</v>
      </c>
      <c r="AF291" s="66" t="s">
        <v>8</v>
      </c>
      <c r="AG291" s="66" t="s">
        <v>9</v>
      </c>
      <c r="AH291" s="66" t="s">
        <v>18</v>
      </c>
      <c r="AI291" s="66" t="s">
        <v>19</v>
      </c>
      <c r="AJ291" s="66" t="s">
        <v>20</v>
      </c>
      <c r="AK291" s="66" t="s">
        <v>0</v>
      </c>
      <c r="AM291" s="65"/>
      <c r="AN291" s="66" t="s">
        <v>2</v>
      </c>
      <c r="AO291" s="66" t="s">
        <v>3</v>
      </c>
      <c r="AP291" s="66" t="s">
        <v>4</v>
      </c>
      <c r="AQ291" s="66" t="s">
        <v>5</v>
      </c>
      <c r="AR291" s="66" t="s">
        <v>6</v>
      </c>
      <c r="AS291" s="66" t="s">
        <v>7</v>
      </c>
      <c r="AT291" s="66" t="s">
        <v>8</v>
      </c>
      <c r="AU291" s="66" t="s">
        <v>9</v>
      </c>
      <c r="AV291" s="66" t="s">
        <v>18</v>
      </c>
      <c r="AW291" s="66" t="s">
        <v>19</v>
      </c>
      <c r="AX291" s="66" t="s">
        <v>20</v>
      </c>
      <c r="AY291" s="67" t="s">
        <v>0</v>
      </c>
    </row>
    <row r="292" spans="2:52" x14ac:dyDescent="0.25">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3">
        <v>2019</v>
      </c>
      <c r="Z292" s="4">
        <v>2260.4711762352363</v>
      </c>
      <c r="AA292" s="4">
        <v>0</v>
      </c>
      <c r="AB292" s="4">
        <v>12410.074633387118</v>
      </c>
      <c r="AC292" s="4">
        <v>28360.451344972127</v>
      </c>
      <c r="AD292" s="4">
        <v>0</v>
      </c>
      <c r="AE292" s="4">
        <v>7784.6868597119901</v>
      </c>
      <c r="AF292" s="4">
        <v>0</v>
      </c>
      <c r="AG292" s="4">
        <v>0</v>
      </c>
      <c r="AH292" s="4">
        <v>4592.7172961749047</v>
      </c>
      <c r="AI292" s="4">
        <v>0</v>
      </c>
      <c r="AJ292" s="4">
        <v>0</v>
      </c>
      <c r="AK292" s="7">
        <v>55408.401310481371</v>
      </c>
      <c r="AL292" s="60"/>
      <c r="AM292" s="3">
        <v>2019</v>
      </c>
      <c r="AN292" s="40">
        <v>4.0914528289857774E-3</v>
      </c>
      <c r="AO292" s="40">
        <v>0</v>
      </c>
      <c r="AP292" s="40">
        <v>1.7746406725743576E-2</v>
      </c>
      <c r="AQ292" s="40">
        <v>0.11122969017498069</v>
      </c>
      <c r="AR292" s="40">
        <v>0</v>
      </c>
      <c r="AS292" s="40">
        <v>1.3810034489129069E-2</v>
      </c>
      <c r="AT292" s="40">
        <v>0</v>
      </c>
      <c r="AU292" s="40">
        <v>0</v>
      </c>
      <c r="AV292" s="40">
        <v>6.8890759442623573E-3</v>
      </c>
      <c r="AW292" s="40">
        <v>0</v>
      </c>
      <c r="AX292" s="40">
        <v>0</v>
      </c>
      <c r="AY292" s="38">
        <v>0.15376666016310148</v>
      </c>
    </row>
    <row r="293" spans="2:52" x14ac:dyDescent="0.25">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1">
        <v>2020</v>
      </c>
      <c r="Z293" s="4">
        <v>1909.980545405102</v>
      </c>
      <c r="AA293" s="4">
        <v>0</v>
      </c>
      <c r="AB293" s="4">
        <v>13172.433071051488</v>
      </c>
      <c r="AC293" s="4">
        <v>28028.944425311467</v>
      </c>
      <c r="AD293" s="4">
        <v>0</v>
      </c>
      <c r="AE293" s="4">
        <v>8026.6431405811936</v>
      </c>
      <c r="AF293" s="4">
        <v>0</v>
      </c>
      <c r="AG293" s="4">
        <v>0</v>
      </c>
      <c r="AH293" s="4">
        <v>3104.2342142882999</v>
      </c>
      <c r="AI293" s="4">
        <v>0</v>
      </c>
      <c r="AJ293" s="4">
        <v>0</v>
      </c>
      <c r="AK293" s="7">
        <v>54242.235396637552</v>
      </c>
      <c r="AL293" s="60"/>
      <c r="AM293" s="1">
        <v>2020</v>
      </c>
      <c r="AN293" s="40">
        <v>3.4570647871832345E-3</v>
      </c>
      <c r="AO293" s="40">
        <v>0</v>
      </c>
      <c r="AP293" s="40">
        <v>1.8836579291603629E-2</v>
      </c>
      <c r="AQ293" s="40">
        <v>0.10992952003607157</v>
      </c>
      <c r="AR293" s="40">
        <v>0</v>
      </c>
      <c r="AS293" s="40">
        <v>1.4239264931391039E-2</v>
      </c>
      <c r="AT293" s="40">
        <v>0</v>
      </c>
      <c r="AU293" s="40">
        <v>0</v>
      </c>
      <c r="AV293" s="40">
        <v>4.6563513214324496E-3</v>
      </c>
      <c r="AW293" s="40">
        <v>0</v>
      </c>
      <c r="AX293" s="40">
        <v>0</v>
      </c>
      <c r="AY293" s="38">
        <v>0.15111878036768192</v>
      </c>
    </row>
    <row r="294" spans="2:52" x14ac:dyDescent="0.25">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3">
        <v>2021</v>
      </c>
      <c r="Z294" s="4">
        <v>1603.9372947468987</v>
      </c>
      <c r="AA294" s="4">
        <v>0</v>
      </c>
      <c r="AB294" s="4">
        <v>13158.852145435063</v>
      </c>
      <c r="AC294" s="4">
        <v>27023.82116791451</v>
      </c>
      <c r="AD294" s="4">
        <v>0</v>
      </c>
      <c r="AE294" s="4">
        <v>7717.7218174164009</v>
      </c>
      <c r="AF294" s="4">
        <v>0</v>
      </c>
      <c r="AG294" s="4">
        <v>0</v>
      </c>
      <c r="AH294" s="4">
        <v>4318.267934994502</v>
      </c>
      <c r="AI294" s="4">
        <v>274.23700584364138</v>
      </c>
      <c r="AJ294" s="4">
        <v>294.57711672002733</v>
      </c>
      <c r="AK294" s="7">
        <v>54391.414483071043</v>
      </c>
      <c r="AL294" s="60"/>
      <c r="AM294" s="3">
        <v>2021</v>
      </c>
      <c r="AN294" s="40">
        <v>2.9031265034918869E-3</v>
      </c>
      <c r="AO294" s="40">
        <v>0</v>
      </c>
      <c r="AP294" s="40">
        <v>1.8817158567972139E-2</v>
      </c>
      <c r="AQ294" s="40">
        <v>0.10598742662056071</v>
      </c>
      <c r="AR294" s="40">
        <v>0</v>
      </c>
      <c r="AS294" s="40">
        <v>1.3691238504096695E-2</v>
      </c>
      <c r="AT294" s="40">
        <v>0</v>
      </c>
      <c r="AU294" s="40">
        <v>0</v>
      </c>
      <c r="AV294" s="40">
        <v>6.477401902491753E-3</v>
      </c>
      <c r="AW294" s="40">
        <v>1.3711850292182071E-4</v>
      </c>
      <c r="AX294" s="40">
        <v>1.1783084668801094E-6</v>
      </c>
      <c r="AY294" s="38">
        <v>0.14801464891000188</v>
      </c>
    </row>
    <row r="295" spans="2:52" x14ac:dyDescent="0.25">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1">
        <v>2022</v>
      </c>
      <c r="Z295" s="4">
        <v>1341.6474836597486</v>
      </c>
      <c r="AA295" s="4">
        <v>0</v>
      </c>
      <c r="AB295" s="4">
        <v>13316.221240590545</v>
      </c>
      <c r="AC295" s="4">
        <v>25857.218010015909</v>
      </c>
      <c r="AD295" s="4">
        <v>0</v>
      </c>
      <c r="AE295" s="4">
        <v>7483.4372423987097</v>
      </c>
      <c r="AF295" s="4">
        <v>0</v>
      </c>
      <c r="AG295" s="4">
        <v>0</v>
      </c>
      <c r="AH295" s="4">
        <v>5787.7184498234947</v>
      </c>
      <c r="AI295" s="4">
        <v>586.82150619896049</v>
      </c>
      <c r="AJ295" s="4">
        <v>647.5991392353169</v>
      </c>
      <c r="AK295" s="7">
        <v>55020.663071922681</v>
      </c>
      <c r="AL295" s="60"/>
      <c r="AM295" s="1">
        <v>2022</v>
      </c>
      <c r="AN295" s="40">
        <v>2.4283819454241451E-3</v>
      </c>
      <c r="AO295" s="40">
        <v>0</v>
      </c>
      <c r="AP295" s="40">
        <v>1.9042196374044477E-2</v>
      </c>
      <c r="AQ295" s="40">
        <v>0.1014120090352824</v>
      </c>
      <c r="AR295" s="40">
        <v>0</v>
      </c>
      <c r="AS295" s="40">
        <v>1.327561766801531E-2</v>
      </c>
      <c r="AT295" s="40">
        <v>0</v>
      </c>
      <c r="AU295" s="40">
        <v>0</v>
      </c>
      <c r="AV295" s="40">
        <v>8.6815776747352427E-3</v>
      </c>
      <c r="AW295" s="40">
        <v>2.9341075309948026E-4</v>
      </c>
      <c r="AX295" s="40">
        <v>2.5903965569412675E-6</v>
      </c>
      <c r="AY295" s="38">
        <v>0.145135783847158</v>
      </c>
    </row>
    <row r="296" spans="2:52" x14ac:dyDescent="0.25">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3">
        <v>2023</v>
      </c>
      <c r="Z296" s="4">
        <v>1120.3148838735242</v>
      </c>
      <c r="AA296" s="4">
        <v>0</v>
      </c>
      <c r="AB296" s="4">
        <v>13385.343812705985</v>
      </c>
      <c r="AC296" s="4">
        <v>24413.7307325529</v>
      </c>
      <c r="AD296" s="4">
        <v>0</v>
      </c>
      <c r="AE296" s="4">
        <v>7192.1845281313072</v>
      </c>
      <c r="AF296" s="4">
        <v>0</v>
      </c>
      <c r="AG296" s="4">
        <v>0</v>
      </c>
      <c r="AH296" s="4">
        <v>7458.2934649292056</v>
      </c>
      <c r="AI296" s="4">
        <v>938.10512925737589</v>
      </c>
      <c r="AJ296" s="4">
        <v>1059.1443675602886</v>
      </c>
      <c r="AK296" s="7">
        <v>55567.116919010587</v>
      </c>
      <c r="AL296" s="60"/>
      <c r="AM296" s="3">
        <v>2023</v>
      </c>
      <c r="AN296" s="40">
        <v>2.0277699398110788E-3</v>
      </c>
      <c r="AO296" s="40">
        <v>0</v>
      </c>
      <c r="AP296" s="40">
        <v>1.9141041652169559E-2</v>
      </c>
      <c r="AQ296" s="40">
        <v>9.5750651933072473E-2</v>
      </c>
      <c r="AR296" s="40">
        <v>0</v>
      </c>
      <c r="AS296" s="40">
        <v>1.2758935352904939E-2</v>
      </c>
      <c r="AT296" s="40">
        <v>0</v>
      </c>
      <c r="AU296" s="40">
        <v>0</v>
      </c>
      <c r="AV296" s="40">
        <v>1.1187440197393808E-2</v>
      </c>
      <c r="AW296" s="40">
        <v>4.690525646286879E-4</v>
      </c>
      <c r="AX296" s="40">
        <v>4.2365774702411545E-6</v>
      </c>
      <c r="AY296" s="38">
        <v>0.14133912821745076</v>
      </c>
    </row>
    <row r="297" spans="2:52" x14ac:dyDescent="0.25">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3">
        <v>2024</v>
      </c>
      <c r="Z297" s="4">
        <v>935.19147010564677</v>
      </c>
      <c r="AA297" s="4">
        <v>0</v>
      </c>
      <c r="AB297" s="4">
        <v>13354.14610315119</v>
      </c>
      <c r="AC297" s="4">
        <v>22706.895358949041</v>
      </c>
      <c r="AD297" s="4">
        <v>0</v>
      </c>
      <c r="AE297" s="4">
        <v>6844.0857505175354</v>
      </c>
      <c r="AF297" s="4">
        <v>0</v>
      </c>
      <c r="AG297" s="4">
        <v>0</v>
      </c>
      <c r="AH297" s="4">
        <v>9321.638280358633</v>
      </c>
      <c r="AI297" s="4">
        <v>1328.4272642572741</v>
      </c>
      <c r="AJ297" s="4">
        <v>1529.2244231529169</v>
      </c>
      <c r="AK297" s="7">
        <v>56019.608650492242</v>
      </c>
      <c r="AL297" s="60"/>
      <c r="AM297" s="3">
        <v>2024</v>
      </c>
      <c r="AN297" s="40">
        <v>1.6926965608912207E-3</v>
      </c>
      <c r="AO297" s="40">
        <v>0</v>
      </c>
      <c r="AP297" s="40">
        <v>1.9096428927506202E-2</v>
      </c>
      <c r="AQ297" s="40">
        <v>8.9056443597798143E-2</v>
      </c>
      <c r="AR297" s="40">
        <v>0</v>
      </c>
      <c r="AS297" s="40">
        <v>1.2141408121418108E-2</v>
      </c>
      <c r="AT297" s="40">
        <v>0</v>
      </c>
      <c r="AU297" s="40">
        <v>0</v>
      </c>
      <c r="AV297" s="40">
        <v>1.3982457420537948E-2</v>
      </c>
      <c r="AW297" s="40">
        <v>6.6421363212863706E-4</v>
      </c>
      <c r="AX297" s="40">
        <v>6.1168976926116674E-6</v>
      </c>
      <c r="AY297" s="38">
        <v>0.13663976515797285</v>
      </c>
    </row>
    <row r="298" spans="2:52" x14ac:dyDescent="0.25">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3">
        <v>2025</v>
      </c>
      <c r="Z298" s="4">
        <v>780.4611069863879</v>
      </c>
      <c r="AA298" s="4">
        <v>0</v>
      </c>
      <c r="AB298" s="4">
        <v>13201.414424056435</v>
      </c>
      <c r="AC298" s="4">
        <v>20770.741310291214</v>
      </c>
      <c r="AD298" s="4">
        <v>0</v>
      </c>
      <c r="AE298" s="4">
        <v>6430.9967044033856</v>
      </c>
      <c r="AF298" s="4">
        <v>0</v>
      </c>
      <c r="AG298" s="4">
        <v>0</v>
      </c>
      <c r="AH298" s="4">
        <v>11367.022154339989</v>
      </c>
      <c r="AI298" s="4">
        <v>1758.0611672928203</v>
      </c>
      <c r="AJ298" s="4">
        <v>2057.6957692995356</v>
      </c>
      <c r="AK298" s="7">
        <v>56366.392636669763</v>
      </c>
      <c r="AL298" s="60"/>
      <c r="AM298" s="3">
        <v>2025</v>
      </c>
      <c r="AN298" s="40">
        <v>1.4126346036453623E-3</v>
      </c>
      <c r="AO298" s="40">
        <v>0</v>
      </c>
      <c r="AP298" s="40">
        <v>1.8878022626400703E-2</v>
      </c>
      <c r="AQ298" s="40">
        <v>8.1462847418962134E-2</v>
      </c>
      <c r="AR298" s="40">
        <v>0</v>
      </c>
      <c r="AS298" s="40">
        <v>1.1408588153611607E-2</v>
      </c>
      <c r="AT298" s="40">
        <v>0</v>
      </c>
      <c r="AU298" s="40">
        <v>0</v>
      </c>
      <c r="AV298" s="40">
        <v>1.7050533231509984E-2</v>
      </c>
      <c r="AW298" s="40">
        <v>8.7903058364641011E-4</v>
      </c>
      <c r="AX298" s="40">
        <v>8.2307830771981434E-6</v>
      </c>
      <c r="AY298" s="38">
        <v>0.1310998874008534</v>
      </c>
    </row>
    <row r="299" spans="2:52" x14ac:dyDescent="0.25">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1">
        <v>2026</v>
      </c>
      <c r="Z299" s="4">
        <v>650.43948736199036</v>
      </c>
      <c r="AA299" s="4">
        <v>0</v>
      </c>
      <c r="AB299" s="4">
        <v>12508.808988928344</v>
      </c>
      <c r="AC299" s="4">
        <v>19063.76654585405</v>
      </c>
      <c r="AD299" s="4">
        <v>0</v>
      </c>
      <c r="AE299" s="4">
        <v>5848.9199004244665</v>
      </c>
      <c r="AF299" s="4">
        <v>0</v>
      </c>
      <c r="AG299" s="4">
        <v>0</v>
      </c>
      <c r="AH299" s="4">
        <v>13166.759578444813</v>
      </c>
      <c r="AI299" s="4">
        <v>2485.958689605442</v>
      </c>
      <c r="AJ299" s="4">
        <v>2837.3021705211249</v>
      </c>
      <c r="AK299" s="7">
        <v>56561.955361140223</v>
      </c>
      <c r="AL299" s="60"/>
      <c r="AM299" s="1">
        <v>2026</v>
      </c>
      <c r="AN299" s="40">
        <v>1.1772954721252027E-3</v>
      </c>
      <c r="AO299" s="40">
        <v>0</v>
      </c>
      <c r="AP299" s="40">
        <v>1.7887596854167531E-2</v>
      </c>
      <c r="AQ299" s="40">
        <v>7.4768092392839575E-2</v>
      </c>
      <c r="AR299" s="40">
        <v>0</v>
      </c>
      <c r="AS299" s="40">
        <v>1.0375983903353004E-2</v>
      </c>
      <c r="AT299" s="40">
        <v>0</v>
      </c>
      <c r="AU299" s="40">
        <v>0</v>
      </c>
      <c r="AV299" s="40">
        <v>1.9750139367667219E-2</v>
      </c>
      <c r="AW299" s="40">
        <v>1.2429793448027208E-3</v>
      </c>
      <c r="AX299" s="40">
        <v>1.13492086820845E-5</v>
      </c>
      <c r="AY299" s="38">
        <v>0.12521343654363734</v>
      </c>
    </row>
    <row r="300" spans="2:52" x14ac:dyDescent="0.25">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3">
        <v>2027</v>
      </c>
      <c r="Z300" s="4">
        <v>540.41086069986727</v>
      </c>
      <c r="AA300" s="4">
        <v>0</v>
      </c>
      <c r="AB300" s="4">
        <v>11619.935973421332</v>
      </c>
      <c r="AC300" s="4">
        <v>17362.209472419687</v>
      </c>
      <c r="AD300" s="4">
        <v>0</v>
      </c>
      <c r="AE300" s="4">
        <v>5176.0035805325024</v>
      </c>
      <c r="AF300" s="4">
        <v>0</v>
      </c>
      <c r="AG300" s="4">
        <v>0</v>
      </c>
      <c r="AH300" s="4">
        <v>14962.141732752012</v>
      </c>
      <c r="AI300" s="4">
        <v>3288.0943283973829</v>
      </c>
      <c r="AJ300" s="4">
        <v>3705.7371770952886</v>
      </c>
      <c r="AK300" s="7">
        <v>56654.53312531807</v>
      </c>
      <c r="AL300" s="60"/>
      <c r="AM300" s="3">
        <v>2027</v>
      </c>
      <c r="AN300" s="40">
        <v>9.7814365786675988E-4</v>
      </c>
      <c r="AO300" s="40">
        <v>0</v>
      </c>
      <c r="AP300" s="40">
        <v>1.6616508441992504E-2</v>
      </c>
      <c r="AQ300" s="40">
        <v>6.8094585550830006E-2</v>
      </c>
      <c r="AR300" s="40">
        <v>0</v>
      </c>
      <c r="AS300" s="40">
        <v>9.1822303518646585E-3</v>
      </c>
      <c r="AT300" s="40">
        <v>0</v>
      </c>
      <c r="AU300" s="40">
        <v>0</v>
      </c>
      <c r="AV300" s="40">
        <v>2.2443212599128019E-2</v>
      </c>
      <c r="AW300" s="40">
        <v>1.6440471641986916E-3</v>
      </c>
      <c r="AX300" s="40">
        <v>1.4822948708381155E-5</v>
      </c>
      <c r="AY300" s="38">
        <v>0.11897355071458902</v>
      </c>
    </row>
    <row r="301" spans="2:52" x14ac:dyDescent="0.25">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1">
        <v>2028</v>
      </c>
      <c r="Z301" s="4">
        <v>446.80242544373448</v>
      </c>
      <c r="AA301" s="4">
        <v>0</v>
      </c>
      <c r="AB301" s="4">
        <v>10559.723938972942</v>
      </c>
      <c r="AC301" s="4">
        <v>15672.959980651722</v>
      </c>
      <c r="AD301" s="4">
        <v>0</v>
      </c>
      <c r="AE301" s="4">
        <v>4423.7586409578435</v>
      </c>
      <c r="AF301" s="4">
        <v>0</v>
      </c>
      <c r="AG301" s="4">
        <v>0</v>
      </c>
      <c r="AH301" s="4">
        <v>16737.325537943951</v>
      </c>
      <c r="AI301" s="4">
        <v>4162.7153666980457</v>
      </c>
      <c r="AJ301" s="4">
        <v>4660.3278897740047</v>
      </c>
      <c r="AK301" s="7">
        <v>56663.61378044224</v>
      </c>
      <c r="AL301" s="60"/>
      <c r="AM301" s="1">
        <v>2028</v>
      </c>
      <c r="AN301" s="40">
        <v>8.0871239005315943E-4</v>
      </c>
      <c r="AO301" s="40">
        <v>0</v>
      </c>
      <c r="AP301" s="40">
        <v>1.5100405232731307E-2</v>
      </c>
      <c r="AQ301" s="40">
        <v>6.1469349044116051E-2</v>
      </c>
      <c r="AR301" s="40">
        <v>0</v>
      </c>
      <c r="AS301" s="40">
        <v>7.847747829059214E-3</v>
      </c>
      <c r="AT301" s="40">
        <v>0</v>
      </c>
      <c r="AU301" s="40">
        <v>0</v>
      </c>
      <c r="AV301" s="40">
        <v>2.5105988306915929E-2</v>
      </c>
      <c r="AW301" s="40">
        <v>2.081357683349023E-3</v>
      </c>
      <c r="AX301" s="40">
        <v>1.864131155909602E-5</v>
      </c>
      <c r="AY301" s="38">
        <v>0.11243220179778378</v>
      </c>
    </row>
    <row r="302" spans="2:52" x14ac:dyDescent="0.25">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3">
        <v>2029</v>
      </c>
      <c r="Z302" s="4">
        <v>366.93675917331888</v>
      </c>
      <c r="AA302" s="4">
        <v>0</v>
      </c>
      <c r="AB302" s="4">
        <v>9369.9960270339761</v>
      </c>
      <c r="AC302" s="4">
        <v>13985.00114229318</v>
      </c>
      <c r="AD302" s="4">
        <v>0</v>
      </c>
      <c r="AE302" s="4">
        <v>3614.0839176325212</v>
      </c>
      <c r="AF302" s="4">
        <v>0</v>
      </c>
      <c r="AG302" s="4">
        <v>0</v>
      </c>
      <c r="AH302" s="4">
        <v>18475.465248651326</v>
      </c>
      <c r="AI302" s="4">
        <v>5106.0599537571452</v>
      </c>
      <c r="AJ302" s="4">
        <v>5696.1113023246544</v>
      </c>
      <c r="AK302" s="7">
        <v>56613.654350866127</v>
      </c>
      <c r="AL302" s="60"/>
      <c r="AM302" s="3">
        <v>2029</v>
      </c>
      <c r="AN302" s="40">
        <v>6.6415553410370716E-4</v>
      </c>
      <c r="AO302" s="40">
        <v>0</v>
      </c>
      <c r="AP302" s="40">
        <v>1.3399094318658586E-2</v>
      </c>
      <c r="AQ302" s="40">
        <v>5.4849174480073856E-2</v>
      </c>
      <c r="AR302" s="40">
        <v>0</v>
      </c>
      <c r="AS302" s="40">
        <v>6.4113848698800924E-3</v>
      </c>
      <c r="AT302" s="40">
        <v>0</v>
      </c>
      <c r="AU302" s="40">
        <v>0</v>
      </c>
      <c r="AV302" s="40">
        <v>2.7713197872976988E-2</v>
      </c>
      <c r="AW302" s="40">
        <v>2.5530299768785729E-3</v>
      </c>
      <c r="AX302" s="40">
        <v>2.2784445209298617E-5</v>
      </c>
      <c r="AY302" s="38">
        <v>0.1056128214977811</v>
      </c>
    </row>
    <row r="303" spans="2:52" x14ac:dyDescent="0.25">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
        <v>2030</v>
      </c>
      <c r="Z303" s="5">
        <v>298.73853370366891</v>
      </c>
      <c r="AA303" s="5">
        <v>0</v>
      </c>
      <c r="AB303" s="5">
        <v>8092.308363397231</v>
      </c>
      <c r="AC303" s="5">
        <v>12288.259091217451</v>
      </c>
      <c r="AD303" s="5">
        <v>0</v>
      </c>
      <c r="AE303" s="5">
        <v>2770.1525805889073</v>
      </c>
      <c r="AF303" s="5">
        <v>0</v>
      </c>
      <c r="AG303" s="5">
        <v>0</v>
      </c>
      <c r="AH303" s="5">
        <v>20159.886519247029</v>
      </c>
      <c r="AI303" s="5">
        <v>6112.3623047546234</v>
      </c>
      <c r="AJ303" s="5">
        <v>6805.8168348686959</v>
      </c>
      <c r="AK303" s="8">
        <v>56527.524227777605</v>
      </c>
      <c r="AL303" s="13"/>
      <c r="AM303" s="6">
        <v>2030</v>
      </c>
      <c r="AN303" s="41">
        <v>5.407167460036407E-4</v>
      </c>
      <c r="AO303" s="41">
        <v>0</v>
      </c>
      <c r="AP303" s="41">
        <v>1.1572000959658039E-2</v>
      </c>
      <c r="AQ303" s="41">
        <v>4.8194552155754841E-2</v>
      </c>
      <c r="AR303" s="41">
        <v>0</v>
      </c>
      <c r="AS303" s="41">
        <v>4.9142506779647219E-3</v>
      </c>
      <c r="AT303" s="41">
        <v>0</v>
      </c>
      <c r="AU303" s="41">
        <v>0</v>
      </c>
      <c r="AV303" s="41">
        <v>3.0239829778870544E-2</v>
      </c>
      <c r="AW303" s="41">
        <v>3.0561811523773116E-3</v>
      </c>
      <c r="AX303" s="41">
        <v>2.7223267339474783E-5</v>
      </c>
      <c r="AY303" s="39">
        <v>9.8544754737968573E-2</v>
      </c>
    </row>
    <row r="304" spans="2:52" x14ac:dyDescent="0.25">
      <c r="B304" s="68"/>
      <c r="C304" s="68"/>
      <c r="D304" s="68"/>
      <c r="E304" s="68"/>
      <c r="F304" s="68"/>
      <c r="G304" s="68"/>
      <c r="H304" s="68"/>
      <c r="I304" s="68"/>
      <c r="J304" s="68"/>
      <c r="K304" s="68"/>
      <c r="L304" s="68"/>
      <c r="M304" s="68"/>
      <c r="N304" s="68"/>
      <c r="O304" s="68"/>
      <c r="P304" s="68"/>
      <c r="Q304" s="68"/>
      <c r="R304" s="68"/>
      <c r="S304" s="68"/>
      <c r="T304" s="68"/>
      <c r="U304" s="68"/>
      <c r="V304" s="68"/>
      <c r="W304" s="68"/>
    </row>
    <row r="305" spans="2:52" x14ac:dyDescent="0.25">
      <c r="B305" s="68"/>
      <c r="C305" s="68"/>
      <c r="D305" s="68"/>
      <c r="E305" s="68"/>
      <c r="F305" s="68"/>
      <c r="G305" s="68"/>
      <c r="H305" s="68"/>
      <c r="I305" s="68"/>
      <c r="J305" s="68"/>
      <c r="K305" s="68"/>
      <c r="L305" s="68"/>
      <c r="M305" s="68"/>
      <c r="N305" s="68"/>
      <c r="O305" s="68"/>
      <c r="P305" s="68"/>
      <c r="Q305" s="68"/>
      <c r="R305" s="68"/>
      <c r="S305" s="68"/>
      <c r="T305" s="68"/>
      <c r="U305" s="68"/>
      <c r="V305" s="68"/>
      <c r="W305" s="68"/>
    </row>
    <row r="306" spans="2:52" x14ac:dyDescent="0.25">
      <c r="B306" s="68"/>
      <c r="C306" s="68"/>
      <c r="D306" s="68"/>
      <c r="E306" s="68"/>
      <c r="F306" s="68"/>
      <c r="G306" s="68"/>
      <c r="H306" s="68"/>
      <c r="I306" s="68"/>
      <c r="J306" s="68"/>
      <c r="K306" s="68"/>
      <c r="L306" s="68"/>
      <c r="M306" s="68"/>
      <c r="N306" s="68"/>
      <c r="O306" s="68"/>
      <c r="P306" s="68"/>
      <c r="Q306" s="68"/>
      <c r="R306" s="68"/>
      <c r="S306" s="68"/>
      <c r="T306" s="68"/>
      <c r="U306" s="68"/>
      <c r="V306" s="68"/>
      <c r="W306" s="68"/>
    </row>
    <row r="307" spans="2:52" x14ac:dyDescent="0.25">
      <c r="B307" s="68"/>
      <c r="C307" s="68"/>
      <c r="D307" s="68"/>
      <c r="E307" s="68"/>
      <c r="F307" s="68"/>
      <c r="G307" s="68"/>
      <c r="H307" s="68"/>
      <c r="I307" s="68"/>
      <c r="J307" s="68"/>
      <c r="K307" s="68"/>
      <c r="L307" s="68"/>
      <c r="M307" s="68"/>
      <c r="N307" s="68"/>
      <c r="O307" s="68"/>
      <c r="P307" s="68"/>
      <c r="Q307" s="68"/>
      <c r="R307" s="68"/>
      <c r="S307" s="68"/>
      <c r="T307" s="68"/>
      <c r="U307" s="68"/>
      <c r="V307" s="68"/>
      <c r="W307" s="68"/>
    </row>
    <row r="308" spans="2:52" x14ac:dyDescent="0.25">
      <c r="B308" s="68"/>
      <c r="C308" s="68"/>
      <c r="D308" s="68"/>
      <c r="E308" s="68"/>
      <c r="F308" s="68"/>
      <c r="G308" s="68"/>
      <c r="H308" s="68"/>
      <c r="I308" s="68"/>
      <c r="J308" s="68"/>
      <c r="K308" s="68"/>
      <c r="L308" s="68"/>
      <c r="M308" s="68"/>
      <c r="N308" s="68"/>
      <c r="O308" s="68"/>
      <c r="P308" s="68"/>
      <c r="Q308" s="68"/>
      <c r="R308" s="68"/>
      <c r="S308" s="68"/>
      <c r="T308" s="68"/>
      <c r="U308" s="68"/>
      <c r="V308" s="68"/>
      <c r="W308" s="68"/>
    </row>
    <row r="309" spans="2:52" x14ac:dyDescent="0.25">
      <c r="B309" s="68"/>
      <c r="C309" s="68"/>
      <c r="D309" s="68"/>
      <c r="E309" s="68"/>
      <c r="F309" s="68"/>
      <c r="G309" s="68"/>
      <c r="H309" s="68"/>
      <c r="I309" s="68"/>
      <c r="J309" s="68"/>
      <c r="K309" s="68"/>
      <c r="L309" s="68"/>
      <c r="M309" s="68"/>
      <c r="N309" s="68"/>
      <c r="O309" s="68"/>
      <c r="P309" s="68"/>
      <c r="Q309" s="68"/>
      <c r="R309" s="68"/>
      <c r="S309" s="68"/>
      <c r="T309" s="68"/>
      <c r="U309" s="68"/>
      <c r="V309" s="68"/>
      <c r="W309" s="68"/>
    </row>
    <row r="310" spans="2:52" x14ac:dyDescent="0.25">
      <c r="B310" s="68"/>
      <c r="C310" s="68"/>
      <c r="D310" s="68"/>
      <c r="E310" s="68"/>
      <c r="F310" s="68"/>
      <c r="G310" s="68"/>
      <c r="H310" s="68"/>
      <c r="I310" s="68"/>
      <c r="J310" s="68"/>
      <c r="K310" s="68"/>
      <c r="L310" s="68"/>
      <c r="M310" s="68"/>
      <c r="N310" s="68"/>
      <c r="O310" s="68"/>
      <c r="P310" s="68"/>
      <c r="Q310" s="68"/>
      <c r="R310" s="68"/>
      <c r="S310" s="68"/>
      <c r="T310" s="68"/>
      <c r="U310" s="68"/>
      <c r="V310" s="68"/>
      <c r="W310" s="68"/>
    </row>
    <row r="311" spans="2:52" x14ac:dyDescent="0.25">
      <c r="C311" s="68"/>
      <c r="D311" s="68"/>
      <c r="E311" s="68"/>
      <c r="F311" s="68"/>
      <c r="G311" s="68"/>
      <c r="H311" s="68"/>
      <c r="I311" s="68"/>
      <c r="J311" s="68"/>
      <c r="K311" s="68"/>
      <c r="L311" s="68"/>
      <c r="M311" s="68"/>
      <c r="N311" s="68"/>
      <c r="O311" s="68"/>
      <c r="P311" s="68"/>
      <c r="Q311" s="68"/>
      <c r="R311" s="68"/>
      <c r="S311" s="68"/>
      <c r="T311" s="68"/>
      <c r="U311" s="68"/>
      <c r="V311" s="68"/>
      <c r="W311" s="68"/>
    </row>
    <row r="312" spans="2:52" x14ac:dyDescent="0.25">
      <c r="B312" s="68" t="s">
        <v>34</v>
      </c>
      <c r="C312" s="68"/>
      <c r="D312" s="68"/>
      <c r="E312" s="68"/>
      <c r="F312" s="68"/>
      <c r="G312" s="68"/>
      <c r="H312" s="68"/>
      <c r="I312" s="68"/>
      <c r="J312" s="68"/>
      <c r="K312" s="68"/>
      <c r="L312" s="68"/>
      <c r="M312" s="68"/>
      <c r="N312" s="68"/>
      <c r="O312" s="68"/>
      <c r="P312" s="68"/>
      <c r="Q312" s="68"/>
      <c r="R312" s="68"/>
      <c r="S312" s="68"/>
      <c r="T312" s="68"/>
      <c r="U312" s="68"/>
      <c r="V312" s="68"/>
      <c r="W312" s="68"/>
      <c r="X312" s="68"/>
      <c r="Y312" s="58" t="s">
        <v>306</v>
      </c>
      <c r="AM312" s="58" t="s">
        <v>305</v>
      </c>
    </row>
    <row r="313" spans="2:52" ht="15.75" x14ac:dyDescent="0.25">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9"/>
      <c r="Z313" s="66" t="s">
        <v>2</v>
      </c>
      <c r="AA313" s="66" t="s">
        <v>3</v>
      </c>
      <c r="AB313" s="66" t="s">
        <v>4</v>
      </c>
      <c r="AC313" s="66" t="s">
        <v>5</v>
      </c>
      <c r="AD313" s="66" t="s">
        <v>6</v>
      </c>
      <c r="AE313" s="66" t="s">
        <v>7</v>
      </c>
      <c r="AF313" s="66" t="s">
        <v>8</v>
      </c>
      <c r="AG313" s="66" t="s">
        <v>9</v>
      </c>
      <c r="AH313" s="66" t="s">
        <v>18</v>
      </c>
      <c r="AI313" s="66" t="s">
        <v>19</v>
      </c>
      <c r="AJ313" s="66" t="s">
        <v>20</v>
      </c>
      <c r="AK313" s="66" t="s">
        <v>0</v>
      </c>
      <c r="AM313" s="65"/>
      <c r="AN313" s="66" t="s">
        <v>2</v>
      </c>
      <c r="AO313" s="66" t="s">
        <v>3</v>
      </c>
      <c r="AP313" s="66" t="s">
        <v>4</v>
      </c>
      <c r="AQ313" s="66" t="s">
        <v>5</v>
      </c>
      <c r="AR313" s="66" t="s">
        <v>6</v>
      </c>
      <c r="AS313" s="66" t="s">
        <v>7</v>
      </c>
      <c r="AT313" s="66" t="s">
        <v>8</v>
      </c>
      <c r="AU313" s="66" t="s">
        <v>9</v>
      </c>
      <c r="AV313" s="66" t="s">
        <v>18</v>
      </c>
      <c r="AW313" s="66" t="s">
        <v>19</v>
      </c>
      <c r="AX313" s="66" t="s">
        <v>20</v>
      </c>
      <c r="AY313" s="67" t="s">
        <v>0</v>
      </c>
    </row>
    <row r="314" spans="2:52" x14ac:dyDescent="0.25">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3">
        <v>2019</v>
      </c>
      <c r="Z314" s="4">
        <v>42844.073427981748</v>
      </c>
      <c r="AA314" s="4">
        <v>0</v>
      </c>
      <c r="AB314" s="4">
        <v>455611.17127690761</v>
      </c>
      <c r="AC314" s="4">
        <v>812588.66376957623</v>
      </c>
      <c r="AD314" s="4">
        <v>3365.9577516519212</v>
      </c>
      <c r="AE314" s="4">
        <v>34283.882774888043</v>
      </c>
      <c r="AF314" s="4">
        <v>0</v>
      </c>
      <c r="AG314" s="4">
        <v>0</v>
      </c>
      <c r="AH314" s="4">
        <v>41335.673309321654</v>
      </c>
      <c r="AI314" s="4">
        <v>757.5223704604125</v>
      </c>
      <c r="AJ314" s="4">
        <v>59890.820956149786</v>
      </c>
      <c r="AK314" s="7">
        <v>1450677.7656369372</v>
      </c>
      <c r="AL314" s="60"/>
      <c r="AM314" s="3">
        <v>2019</v>
      </c>
      <c r="AN314" s="40">
        <v>7.7547772904646969E-2</v>
      </c>
      <c r="AO314" s="40">
        <v>0</v>
      </c>
      <c r="AP314" s="40">
        <v>0.6515239749259778</v>
      </c>
      <c r="AQ314" s="40">
        <v>3.1869727393042777</v>
      </c>
      <c r="AR314" s="40">
        <v>7.0281197854492111E-3</v>
      </c>
      <c r="AS314" s="40">
        <v>6.0819608042651387E-2</v>
      </c>
      <c r="AT314" s="40">
        <v>0</v>
      </c>
      <c r="AU314" s="40">
        <v>0</v>
      </c>
      <c r="AV314" s="40">
        <v>6.2003509963982475E-2</v>
      </c>
      <c r="AW314" s="40">
        <v>3.7876118523020626E-4</v>
      </c>
      <c r="AX314" s="40">
        <v>2.3956328382459914E-4</v>
      </c>
      <c r="AY314" s="38">
        <v>4.0465140493960403</v>
      </c>
    </row>
    <row r="315" spans="2:52" x14ac:dyDescent="0.25">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1">
        <v>2020</v>
      </c>
      <c r="Z315" s="4">
        <v>35207.927347058154</v>
      </c>
      <c r="AA315" s="4">
        <v>0</v>
      </c>
      <c r="AB315" s="4">
        <v>452483.18161985127</v>
      </c>
      <c r="AC315" s="4">
        <v>786185.17037815903</v>
      </c>
      <c r="AD315" s="4">
        <v>4073.9842726846146</v>
      </c>
      <c r="AE315" s="4">
        <v>37401.605985900947</v>
      </c>
      <c r="AF315" s="4">
        <v>0</v>
      </c>
      <c r="AG315" s="4">
        <v>0</v>
      </c>
      <c r="AH315" s="4">
        <v>40007.605098163316</v>
      </c>
      <c r="AI315" s="4">
        <v>989.91894673769002</v>
      </c>
      <c r="AJ315" s="4">
        <v>66879.346923824021</v>
      </c>
      <c r="AK315" s="7">
        <v>1423228.7405723792</v>
      </c>
      <c r="AL315" s="60"/>
      <c r="AM315" s="1">
        <v>2020</v>
      </c>
      <c r="AN315" s="40">
        <v>6.3726348498175253E-2</v>
      </c>
      <c r="AO315" s="40">
        <v>0</v>
      </c>
      <c r="AP315" s="40">
        <v>0.64705094971638732</v>
      </c>
      <c r="AQ315" s="40">
        <v>3.0834182382231399</v>
      </c>
      <c r="AR315" s="40">
        <v>8.5064791613654756E-3</v>
      </c>
      <c r="AS315" s="40">
        <v>6.6350449018988275E-2</v>
      </c>
      <c r="AT315" s="40">
        <v>0</v>
      </c>
      <c r="AU315" s="40">
        <v>0</v>
      </c>
      <c r="AV315" s="40">
        <v>6.0011407647244976E-2</v>
      </c>
      <c r="AW315" s="40">
        <v>4.9495947336884499E-4</v>
      </c>
      <c r="AX315" s="40">
        <v>2.6751738769529611E-4</v>
      </c>
      <c r="AY315" s="38">
        <v>3.9298263491263654</v>
      </c>
    </row>
    <row r="316" spans="2:52" x14ac:dyDescent="0.25">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3">
        <v>2021</v>
      </c>
      <c r="Z316" s="4">
        <v>27853.176926987791</v>
      </c>
      <c r="AA316" s="4">
        <v>0</v>
      </c>
      <c r="AB316" s="4">
        <v>458966.34683088958</v>
      </c>
      <c r="AC316" s="4">
        <v>760367.18027277046</v>
      </c>
      <c r="AD316" s="4">
        <v>4746.4826897119701</v>
      </c>
      <c r="AE316" s="4">
        <v>37494.630020885394</v>
      </c>
      <c r="AF316" s="4">
        <v>0</v>
      </c>
      <c r="AG316" s="4">
        <v>0</v>
      </c>
      <c r="AH316" s="4">
        <v>59465.129522074712</v>
      </c>
      <c r="AI316" s="4">
        <v>10644.293868573091</v>
      </c>
      <c r="AJ316" s="4">
        <v>80408.754554264466</v>
      </c>
      <c r="AK316" s="7">
        <v>1439945.9946861574</v>
      </c>
      <c r="AL316" s="60"/>
      <c r="AM316" s="3">
        <v>2021</v>
      </c>
      <c r="AN316" s="40">
        <v>5.0414250237847902E-2</v>
      </c>
      <c r="AO316" s="40">
        <v>0</v>
      </c>
      <c r="AP316" s="40">
        <v>0.65632187596817204</v>
      </c>
      <c r="AQ316" s="40">
        <v>2.9821600810298055</v>
      </c>
      <c r="AR316" s="40">
        <v>9.9106558561185935E-3</v>
      </c>
      <c r="AS316" s="40">
        <v>6.6515473657050697E-2</v>
      </c>
      <c r="AT316" s="40">
        <v>0</v>
      </c>
      <c r="AU316" s="40">
        <v>0</v>
      </c>
      <c r="AV316" s="40">
        <v>8.9197694283112069E-2</v>
      </c>
      <c r="AW316" s="40">
        <v>5.3221469342865464E-3</v>
      </c>
      <c r="AX316" s="40">
        <v>3.2163501821705787E-4</v>
      </c>
      <c r="AY316" s="38">
        <v>3.8601638129846103</v>
      </c>
      <c r="AZ316" s="114"/>
    </row>
    <row r="317" spans="2:52" x14ac:dyDescent="0.25">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1">
        <v>2022</v>
      </c>
      <c r="Z317" s="4">
        <v>20817.649515879431</v>
      </c>
      <c r="AA317" s="4">
        <v>0</v>
      </c>
      <c r="AB317" s="4">
        <v>457057.68294241029</v>
      </c>
      <c r="AC317" s="4">
        <v>718548.6421358207</v>
      </c>
      <c r="AD317" s="4">
        <v>5384.562151342775</v>
      </c>
      <c r="AE317" s="4">
        <v>37687.168985627504</v>
      </c>
      <c r="AF317" s="4">
        <v>0</v>
      </c>
      <c r="AG317" s="4">
        <v>0</v>
      </c>
      <c r="AH317" s="4">
        <v>81696.007066001999</v>
      </c>
      <c r="AI317" s="4">
        <v>21664.862629670217</v>
      </c>
      <c r="AJ317" s="4">
        <v>94613.810833332682</v>
      </c>
      <c r="AK317" s="7">
        <v>1437470.3862600855</v>
      </c>
      <c r="AL317" s="61"/>
      <c r="AM317" s="1">
        <v>2022</v>
      </c>
      <c r="AN317" s="40">
        <v>3.7679945623741766E-2</v>
      </c>
      <c r="AO317" s="40">
        <v>0</v>
      </c>
      <c r="AP317" s="40">
        <v>0.65359248660764668</v>
      </c>
      <c r="AQ317" s="40">
        <v>2.8181477744566887</v>
      </c>
      <c r="AR317" s="40">
        <v>1.1242965772003713E-2</v>
      </c>
      <c r="AS317" s="40">
        <v>6.6857037780503198E-2</v>
      </c>
      <c r="AT317" s="40">
        <v>0</v>
      </c>
      <c r="AU317" s="40">
        <v>0</v>
      </c>
      <c r="AV317" s="40">
        <v>0.12254401059900301</v>
      </c>
      <c r="AW317" s="40">
        <v>1.0832431314835109E-2</v>
      </c>
      <c r="AX317" s="40">
        <v>3.7845524333333073E-4</v>
      </c>
      <c r="AY317" s="38">
        <v>3.7212751073977559</v>
      </c>
    </row>
    <row r="318" spans="2:52" x14ac:dyDescent="0.25">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3">
        <v>2023</v>
      </c>
      <c r="Z318" s="4">
        <v>14128.74929000764</v>
      </c>
      <c r="AA318" s="4">
        <v>0</v>
      </c>
      <c r="AB318" s="4">
        <v>453359.17455698334</v>
      </c>
      <c r="AC318" s="4">
        <v>673160.93232449063</v>
      </c>
      <c r="AD318" s="4">
        <v>5979.8271851922045</v>
      </c>
      <c r="AE318" s="4">
        <v>37722.359021296987</v>
      </c>
      <c r="AF318" s="4">
        <v>0</v>
      </c>
      <c r="AG318" s="4">
        <v>0</v>
      </c>
      <c r="AH318" s="4">
        <v>106674.3480529583</v>
      </c>
      <c r="AI318" s="4">
        <v>34122.087004862129</v>
      </c>
      <c r="AJ318" s="4">
        <v>109500.05996373203</v>
      </c>
      <c r="AK318" s="7">
        <v>1434647.5373995234</v>
      </c>
      <c r="AL318" s="61"/>
      <c r="AM318" s="3">
        <v>2023</v>
      </c>
      <c r="AN318" s="40">
        <v>2.5573036214913827E-2</v>
      </c>
      <c r="AO318" s="40">
        <v>0</v>
      </c>
      <c r="AP318" s="40">
        <v>0.64830361961648619</v>
      </c>
      <c r="AQ318" s="40">
        <v>2.6401371765766521</v>
      </c>
      <c r="AR318" s="40">
        <v>1.2485879162681323E-2</v>
      </c>
      <c r="AS318" s="40">
        <v>6.6919464903780854E-2</v>
      </c>
      <c r="AT318" s="40">
        <v>0</v>
      </c>
      <c r="AU318" s="40">
        <v>0</v>
      </c>
      <c r="AV318" s="40">
        <v>0.16001152207943747</v>
      </c>
      <c r="AW318" s="40">
        <v>1.7061043502431063E-2</v>
      </c>
      <c r="AX318" s="40">
        <v>4.380002398549281E-4</v>
      </c>
      <c r="AY318" s="38">
        <v>3.5709297422962369</v>
      </c>
    </row>
    <row r="319" spans="2:52" x14ac:dyDescent="0.25">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3">
        <v>2024</v>
      </c>
      <c r="Z319" s="4">
        <v>11269.918115715491</v>
      </c>
      <c r="AA319" s="4">
        <v>0</v>
      </c>
      <c r="AB319" s="4">
        <v>447797.08437181526</v>
      </c>
      <c r="AC319" s="4">
        <v>621458.63842263457</v>
      </c>
      <c r="AD319" s="4">
        <v>6524.6069544426173</v>
      </c>
      <c r="AE319" s="4">
        <v>37604.453282597911</v>
      </c>
      <c r="AF319" s="4">
        <v>0</v>
      </c>
      <c r="AG319" s="4">
        <v>0</v>
      </c>
      <c r="AH319" s="4">
        <v>134431.89676180689</v>
      </c>
      <c r="AI319" s="4">
        <v>48042.311460487923</v>
      </c>
      <c r="AJ319" s="4">
        <v>125067.46359820379</v>
      </c>
      <c r="AK319" s="7">
        <v>1432196.3729677044</v>
      </c>
      <c r="AL319" s="61"/>
      <c r="AM319" s="3">
        <v>2024</v>
      </c>
      <c r="AN319" s="40">
        <v>2.0398551789445038E-2</v>
      </c>
      <c r="AO319" s="40">
        <v>0</v>
      </c>
      <c r="AP319" s="40">
        <v>0.64034983065169582</v>
      </c>
      <c r="AQ319" s="40">
        <v>2.4373607798935728</v>
      </c>
      <c r="AR319" s="40">
        <v>1.3623379320876185E-2</v>
      </c>
      <c r="AS319" s="40">
        <v>6.6710300123328695E-2</v>
      </c>
      <c r="AT319" s="40">
        <v>0</v>
      </c>
      <c r="AU319" s="40">
        <v>0</v>
      </c>
      <c r="AV319" s="40">
        <v>0.20164784514271034</v>
      </c>
      <c r="AW319" s="40">
        <v>2.4021155730243961E-2</v>
      </c>
      <c r="AX319" s="40">
        <v>5.002698543928152E-4</v>
      </c>
      <c r="AY319" s="38">
        <v>3.4046121125062658</v>
      </c>
    </row>
    <row r="320" spans="2:52" x14ac:dyDescent="0.25">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3">
        <v>2025</v>
      </c>
      <c r="Z320" s="4">
        <v>8831.9289036694572</v>
      </c>
      <c r="AA320" s="4">
        <v>0</v>
      </c>
      <c r="AB320" s="4">
        <v>440289.45612228964</v>
      </c>
      <c r="AC320" s="4">
        <v>566343.04346535541</v>
      </c>
      <c r="AD320" s="4">
        <v>7014.2298339815543</v>
      </c>
      <c r="AE320" s="4">
        <v>37333.88186528103</v>
      </c>
      <c r="AF320" s="4">
        <v>0</v>
      </c>
      <c r="AG320" s="4">
        <v>0</v>
      </c>
      <c r="AH320" s="4">
        <v>164996.58744929184</v>
      </c>
      <c r="AI320" s="4">
        <v>63452.238018165161</v>
      </c>
      <c r="AJ320" s="4">
        <v>141313.89883957012</v>
      </c>
      <c r="AK320" s="7">
        <v>1429575.2644976042</v>
      </c>
      <c r="AL320" s="61"/>
      <c r="AM320" s="3">
        <v>2025</v>
      </c>
      <c r="AN320" s="40">
        <v>1.5985791315641717E-2</v>
      </c>
      <c r="AO320" s="40">
        <v>0</v>
      </c>
      <c r="AP320" s="40">
        <v>0.62961392225487423</v>
      </c>
      <c r="AQ320" s="40">
        <v>2.2211974164711239</v>
      </c>
      <c r="AR320" s="40">
        <v>1.4645711893353485E-2</v>
      </c>
      <c r="AS320" s="40">
        <v>6.623030642900854E-2</v>
      </c>
      <c r="AT320" s="40">
        <v>0</v>
      </c>
      <c r="AU320" s="40">
        <v>0</v>
      </c>
      <c r="AV320" s="40">
        <v>0.24749488117393778</v>
      </c>
      <c r="AW320" s="40">
        <v>3.1726119009082579E-2</v>
      </c>
      <c r="AX320" s="40">
        <v>5.6525559535828044E-4</v>
      </c>
      <c r="AY320" s="38">
        <v>3.2274594041423801</v>
      </c>
    </row>
    <row r="321" spans="2:51" x14ac:dyDescent="0.25">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1">
        <v>2026</v>
      </c>
      <c r="Z321" s="4">
        <v>6791.391642123067</v>
      </c>
      <c r="AA321" s="4">
        <v>0</v>
      </c>
      <c r="AB321" s="4">
        <v>415197.16981226509</v>
      </c>
      <c r="AC321" s="4">
        <v>520704.07359190937</v>
      </c>
      <c r="AD321" s="4">
        <v>7356.979779674808</v>
      </c>
      <c r="AE321" s="4">
        <v>35075.231449127699</v>
      </c>
      <c r="AF321" s="4">
        <v>0</v>
      </c>
      <c r="AG321" s="4">
        <v>0</v>
      </c>
      <c r="AH321" s="4">
        <v>196866.71937020129</v>
      </c>
      <c r="AI321" s="4">
        <v>83892.877328675924</v>
      </c>
      <c r="AJ321" s="4">
        <v>162562.49814151169</v>
      </c>
      <c r="AK321" s="7">
        <v>1428446.941115489</v>
      </c>
      <c r="AL321" s="61"/>
      <c r="AM321" s="1">
        <v>2026</v>
      </c>
      <c r="AN321" s="40">
        <v>1.2292418872242751E-2</v>
      </c>
      <c r="AO321" s="40">
        <v>0</v>
      </c>
      <c r="AP321" s="40">
        <v>0.59373195283153901</v>
      </c>
      <c r="AQ321" s="40">
        <v>2.0422013766274687</v>
      </c>
      <c r="AR321" s="40">
        <v>1.5361373779961E-2</v>
      </c>
      <c r="AS321" s="40">
        <v>6.2223460590752545E-2</v>
      </c>
      <c r="AT321" s="40">
        <v>0</v>
      </c>
      <c r="AU321" s="40">
        <v>0</v>
      </c>
      <c r="AV321" s="40">
        <v>0.29530007905530192</v>
      </c>
      <c r="AW321" s="40">
        <v>4.1946438664337962E-2</v>
      </c>
      <c r="AX321" s="40">
        <v>6.5024999256604681E-4</v>
      </c>
      <c r="AY321" s="38">
        <v>3.0637073504141701</v>
      </c>
    </row>
    <row r="322" spans="2:51" x14ac:dyDescent="0.25">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3">
        <v>2027</v>
      </c>
      <c r="Z322" s="4">
        <v>5113.3809298034012</v>
      </c>
      <c r="AA322" s="4">
        <v>0</v>
      </c>
      <c r="AB322" s="4">
        <v>387193.83153429424</v>
      </c>
      <c r="AC322" s="4">
        <v>472663.35322551057</v>
      </c>
      <c r="AD322" s="4">
        <v>7558.0075898336772</v>
      </c>
      <c r="AE322" s="4">
        <v>32409.067386067883</v>
      </c>
      <c r="AF322" s="4">
        <v>0</v>
      </c>
      <c r="AG322" s="4">
        <v>0</v>
      </c>
      <c r="AH322" s="4">
        <v>231405.3252887617</v>
      </c>
      <c r="AI322" s="4">
        <v>106396.32194203598</v>
      </c>
      <c r="AJ322" s="4">
        <v>184663.6416833782</v>
      </c>
      <c r="AK322" s="7">
        <v>1427402.9295796859</v>
      </c>
      <c r="AL322" s="61"/>
      <c r="AM322" s="3">
        <v>2027</v>
      </c>
      <c r="AN322" s="40">
        <v>9.2552194829441572E-3</v>
      </c>
      <c r="AO322" s="40">
        <v>0</v>
      </c>
      <c r="AP322" s="40">
        <v>0.55368717909404075</v>
      </c>
      <c r="AQ322" s="40">
        <v>1.8537856713504524</v>
      </c>
      <c r="AR322" s="40">
        <v>1.5781119847572717E-2</v>
      </c>
      <c r="AS322" s="40">
        <v>5.7493685542884428E-2</v>
      </c>
      <c r="AT322" s="40">
        <v>0</v>
      </c>
      <c r="AU322" s="40">
        <v>0</v>
      </c>
      <c r="AV322" s="40">
        <v>0.34710798793314257</v>
      </c>
      <c r="AW322" s="40">
        <v>5.3198160971017996E-2</v>
      </c>
      <c r="AX322" s="40">
        <v>7.3865456673351281E-4</v>
      </c>
      <c r="AY322" s="38">
        <v>2.8910476787887882</v>
      </c>
    </row>
    <row r="323" spans="2:51" x14ac:dyDescent="0.25">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1">
        <v>2028</v>
      </c>
      <c r="Z323" s="4">
        <v>3760.4453154182897</v>
      </c>
      <c r="AA323" s="4">
        <v>0</v>
      </c>
      <c r="AB323" s="4">
        <v>356206.82532321074</v>
      </c>
      <c r="AC323" s="4">
        <v>422322.29994409403</v>
      </c>
      <c r="AD323" s="4">
        <v>7627.5684288930051</v>
      </c>
      <c r="AE323" s="4">
        <v>29364.544809651947</v>
      </c>
      <c r="AF323" s="4">
        <v>0</v>
      </c>
      <c r="AG323" s="4">
        <v>0</v>
      </c>
      <c r="AH323" s="4">
        <v>268632.12126604072</v>
      </c>
      <c r="AI323" s="4">
        <v>130995.10037717473</v>
      </c>
      <c r="AJ323" s="4">
        <v>207618.45115813852</v>
      </c>
      <c r="AK323" s="7">
        <v>1426527.3566226221</v>
      </c>
      <c r="AL323" s="61"/>
      <c r="AM323" s="1">
        <v>2028</v>
      </c>
      <c r="AN323" s="40">
        <v>6.8064060209071043E-3</v>
      </c>
      <c r="AO323" s="40">
        <v>0</v>
      </c>
      <c r="AP323" s="40">
        <v>0.50937576021219133</v>
      </c>
      <c r="AQ323" s="40">
        <v>1.6563480603807368</v>
      </c>
      <c r="AR323" s="40">
        <v>1.5926362879528595E-2</v>
      </c>
      <c r="AS323" s="40">
        <v>5.2092702492322555E-2</v>
      </c>
      <c r="AT323" s="40">
        <v>0</v>
      </c>
      <c r="AU323" s="40">
        <v>0</v>
      </c>
      <c r="AV323" s="40">
        <v>0.40294818189906106</v>
      </c>
      <c r="AW323" s="40">
        <v>6.549755018858737E-2</v>
      </c>
      <c r="AX323" s="40">
        <v>8.3047380463255403E-4</v>
      </c>
      <c r="AY323" s="38">
        <v>2.7098254978779672</v>
      </c>
    </row>
    <row r="324" spans="2:51" x14ac:dyDescent="0.25">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3">
        <v>2029</v>
      </c>
      <c r="Z324" s="4">
        <v>2698.8031235172766</v>
      </c>
      <c r="AA324" s="4">
        <v>0</v>
      </c>
      <c r="AB324" s="4">
        <v>322146.96256280591</v>
      </c>
      <c r="AC324" s="4">
        <v>369884.50391803961</v>
      </c>
      <c r="AD324" s="4">
        <v>7576.1082269081244</v>
      </c>
      <c r="AE324" s="4">
        <v>25979.471328969517</v>
      </c>
      <c r="AF324" s="4">
        <v>0</v>
      </c>
      <c r="AG324" s="4">
        <v>0</v>
      </c>
      <c r="AH324" s="4">
        <v>308554.98962670995</v>
      </c>
      <c r="AI324" s="4">
        <v>157715.44953420718</v>
      </c>
      <c r="AJ324" s="4">
        <v>231432.70131877865</v>
      </c>
      <c r="AK324" s="7">
        <v>1425988.9896399362</v>
      </c>
      <c r="AL324" s="61"/>
      <c r="AM324" s="3">
        <v>2029</v>
      </c>
      <c r="AN324" s="40">
        <v>4.8848336535662713E-3</v>
      </c>
      <c r="AO324" s="40">
        <v>0</v>
      </c>
      <c r="AP324" s="40">
        <v>0.46067015646481246</v>
      </c>
      <c r="AQ324" s="40">
        <v>1.4506870243665515</v>
      </c>
      <c r="AR324" s="40">
        <v>1.5818913977784163E-2</v>
      </c>
      <c r="AS324" s="40">
        <v>4.6087582137591919E-2</v>
      </c>
      <c r="AT324" s="40">
        <v>0</v>
      </c>
      <c r="AU324" s="40">
        <v>0</v>
      </c>
      <c r="AV324" s="40">
        <v>0.46283248444006492</v>
      </c>
      <c r="AW324" s="40">
        <v>7.8857724767103579E-2</v>
      </c>
      <c r="AX324" s="40">
        <v>9.2573080527511464E-4</v>
      </c>
      <c r="AY324" s="38">
        <v>2.5207644506127496</v>
      </c>
    </row>
    <row r="325" spans="2:51" x14ac:dyDescent="0.25">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
        <v>2030</v>
      </c>
      <c r="Z325" s="5">
        <v>1897.3530138880162</v>
      </c>
      <c r="AA325" s="5">
        <v>0</v>
      </c>
      <c r="AB325" s="5">
        <v>284912.96783408063</v>
      </c>
      <c r="AC325" s="5">
        <v>315692.29942182917</v>
      </c>
      <c r="AD325" s="5">
        <v>7409.4087441413976</v>
      </c>
      <c r="AE325" s="5">
        <v>22288.651913569753</v>
      </c>
      <c r="AF325" s="5">
        <v>0</v>
      </c>
      <c r="AG325" s="5">
        <v>0</v>
      </c>
      <c r="AH325" s="5">
        <v>351155.72247793287</v>
      </c>
      <c r="AI325" s="5">
        <v>186571.84348412702</v>
      </c>
      <c r="AJ325" s="5">
        <v>256113.65484391511</v>
      </c>
      <c r="AK325" s="8">
        <v>1426041.9017334837</v>
      </c>
      <c r="AL325" s="13"/>
      <c r="AM325" s="6">
        <v>2030</v>
      </c>
      <c r="AN325" s="41">
        <v>3.4342089551373093E-3</v>
      </c>
      <c r="AO325" s="41">
        <v>0</v>
      </c>
      <c r="AP325" s="41">
        <v>0.40742554400273534</v>
      </c>
      <c r="AQ325" s="41">
        <v>1.2381451983324139</v>
      </c>
      <c r="AR325" s="41">
        <v>1.5470845457767239E-2</v>
      </c>
      <c r="AS325" s="41">
        <v>3.9540068494672738E-2</v>
      </c>
      <c r="AT325" s="41">
        <v>0</v>
      </c>
      <c r="AU325" s="41">
        <v>0</v>
      </c>
      <c r="AV325" s="41">
        <v>0.52673358371689927</v>
      </c>
      <c r="AW325" s="41">
        <v>9.3285921742063502E-2</v>
      </c>
      <c r="AX325" s="41">
        <v>1.0244546193756605E-3</v>
      </c>
      <c r="AY325" s="39">
        <v>2.3250598253210648</v>
      </c>
    </row>
    <row r="326" spans="2:51" x14ac:dyDescent="0.25">
      <c r="B326" s="68"/>
      <c r="C326" s="68"/>
      <c r="D326" s="68"/>
      <c r="E326" s="68"/>
      <c r="F326" s="68"/>
      <c r="G326" s="68"/>
      <c r="H326" s="68"/>
      <c r="I326" s="68"/>
      <c r="J326" s="68"/>
      <c r="K326" s="68"/>
      <c r="L326" s="68"/>
      <c r="M326" s="68"/>
      <c r="N326" s="68"/>
      <c r="O326" s="68"/>
      <c r="P326" s="68"/>
      <c r="Q326" s="68"/>
      <c r="R326" s="68"/>
      <c r="S326" s="68"/>
      <c r="T326" s="68"/>
      <c r="U326" s="68"/>
      <c r="V326" s="68"/>
      <c r="W326" s="68"/>
      <c r="X326" s="68"/>
    </row>
    <row r="327" spans="2:51" x14ac:dyDescent="0.25">
      <c r="B327" s="68"/>
      <c r="C327" s="68"/>
      <c r="D327" s="68"/>
      <c r="E327" s="68"/>
      <c r="F327" s="68"/>
      <c r="G327" s="68"/>
      <c r="H327" s="68"/>
      <c r="I327" s="68"/>
      <c r="J327" s="68"/>
      <c r="K327" s="68"/>
      <c r="L327" s="68"/>
      <c r="M327" s="68"/>
      <c r="N327" s="68"/>
      <c r="O327" s="68"/>
      <c r="P327" s="68"/>
      <c r="Q327" s="68"/>
      <c r="R327" s="68"/>
      <c r="S327" s="68"/>
      <c r="T327" s="68"/>
      <c r="U327" s="68"/>
      <c r="V327" s="68"/>
      <c r="W327" s="68"/>
      <c r="X327" s="68"/>
    </row>
    <row r="328" spans="2:51" x14ac:dyDescent="0.25">
      <c r="B328" s="68"/>
      <c r="C328" s="68"/>
      <c r="D328" s="68"/>
      <c r="E328" s="68"/>
      <c r="F328" s="68"/>
      <c r="G328" s="68"/>
      <c r="H328" s="68"/>
      <c r="I328" s="68"/>
      <c r="J328" s="68"/>
      <c r="K328" s="68"/>
      <c r="L328" s="68"/>
      <c r="M328" s="68"/>
      <c r="N328" s="68"/>
      <c r="O328" s="68"/>
      <c r="P328" s="68"/>
      <c r="Q328" s="68"/>
      <c r="R328" s="68"/>
      <c r="S328" s="68"/>
      <c r="T328" s="68"/>
      <c r="U328" s="68"/>
      <c r="V328" s="68"/>
      <c r="W328" s="68"/>
      <c r="X328" s="68"/>
    </row>
    <row r="329" spans="2:51" x14ac:dyDescent="0.25">
      <c r="B329" s="68"/>
      <c r="C329" s="68"/>
      <c r="D329" s="68"/>
      <c r="E329" s="68"/>
      <c r="F329" s="68"/>
      <c r="G329" s="68"/>
      <c r="H329" s="68"/>
      <c r="I329" s="68"/>
      <c r="J329" s="68"/>
      <c r="K329" s="68"/>
      <c r="L329" s="68"/>
      <c r="M329" s="68"/>
      <c r="N329" s="68"/>
      <c r="O329" s="68"/>
      <c r="P329" s="68"/>
      <c r="Q329" s="68"/>
      <c r="R329" s="68"/>
      <c r="S329" s="68"/>
      <c r="T329" s="68"/>
      <c r="U329" s="68"/>
      <c r="V329" s="68"/>
      <c r="W329" s="68"/>
      <c r="X329" s="68"/>
    </row>
    <row r="330" spans="2:51" x14ac:dyDescent="0.25">
      <c r="B330" s="68"/>
      <c r="C330" s="68"/>
      <c r="D330" s="68"/>
      <c r="E330" s="68"/>
      <c r="F330" s="68"/>
      <c r="G330" s="68"/>
      <c r="H330" s="68"/>
      <c r="I330" s="68"/>
      <c r="J330" s="68"/>
      <c r="K330" s="68"/>
      <c r="L330" s="68"/>
      <c r="M330" s="68"/>
      <c r="N330" s="68"/>
      <c r="O330" s="68"/>
      <c r="P330" s="68"/>
      <c r="Q330" s="68"/>
      <c r="R330" s="68"/>
      <c r="S330" s="68"/>
      <c r="T330" s="68"/>
      <c r="U330" s="68"/>
      <c r="V330" s="68"/>
      <c r="W330" s="68"/>
      <c r="X330" s="68"/>
    </row>
    <row r="331" spans="2:51" x14ac:dyDescent="0.25">
      <c r="B331" s="68"/>
      <c r="C331" s="68"/>
      <c r="D331" s="68"/>
      <c r="E331" s="68"/>
      <c r="F331" s="68"/>
      <c r="G331" s="68"/>
      <c r="H331" s="68"/>
      <c r="I331" s="68"/>
      <c r="J331" s="68"/>
      <c r="K331" s="68"/>
      <c r="L331" s="68"/>
      <c r="M331" s="68"/>
      <c r="N331" s="68"/>
      <c r="O331" s="68"/>
      <c r="P331" s="68"/>
      <c r="Q331" s="68"/>
      <c r="R331" s="68"/>
      <c r="S331" s="68"/>
      <c r="T331" s="68"/>
      <c r="U331" s="68"/>
      <c r="V331" s="68"/>
      <c r="W331" s="68"/>
      <c r="X331" s="68"/>
    </row>
    <row r="332" spans="2:51" x14ac:dyDescent="0.25">
      <c r="B332" s="68"/>
      <c r="C332" s="68"/>
      <c r="D332" s="68"/>
      <c r="E332" s="68"/>
      <c r="F332" s="68"/>
      <c r="G332" s="68"/>
      <c r="H332" s="68"/>
      <c r="I332" s="68"/>
      <c r="J332" s="68"/>
      <c r="K332" s="68"/>
      <c r="L332" s="68"/>
      <c r="M332" s="68"/>
      <c r="N332" s="68"/>
      <c r="O332" s="68"/>
      <c r="P332" s="68"/>
      <c r="Q332" s="68"/>
      <c r="R332" s="68"/>
      <c r="S332" s="68"/>
      <c r="T332" s="68"/>
      <c r="U332" s="68"/>
      <c r="V332" s="68"/>
      <c r="W332" s="68"/>
      <c r="X332" s="68"/>
    </row>
    <row r="333" spans="2:51" x14ac:dyDescent="0.25">
      <c r="X333" s="68"/>
    </row>
    <row r="334" spans="2:51" x14ac:dyDescent="0.25">
      <c r="X334" s="68"/>
    </row>
    <row r="335" spans="2:51" x14ac:dyDescent="0.25">
      <c r="X335" s="68"/>
    </row>
    <row r="336" spans="2:51" x14ac:dyDescent="0.25">
      <c r="X336" s="68"/>
    </row>
    <row r="337" spans="24:52" x14ac:dyDescent="0.25">
      <c r="X337" s="68"/>
    </row>
    <row r="338" spans="24:52" x14ac:dyDescent="0.25">
      <c r="X338" s="68"/>
    </row>
    <row r="339" spans="24:52" x14ac:dyDescent="0.25">
      <c r="X339" s="68"/>
    </row>
    <row r="340" spans="24:52" x14ac:dyDescent="0.25">
      <c r="X340" s="68"/>
    </row>
    <row r="341" spans="24:52" x14ac:dyDescent="0.25">
      <c r="X341" s="68"/>
    </row>
    <row r="342" spans="24:52" x14ac:dyDescent="0.25">
      <c r="X342" s="68"/>
    </row>
    <row r="343" spans="24:52" x14ac:dyDescent="0.25">
      <c r="X343" s="68"/>
      <c r="AZ343" s="114"/>
    </row>
    <row r="344" spans="24:52" x14ac:dyDescent="0.25">
      <c r="X344" s="68"/>
    </row>
    <row r="345" spans="24:52" x14ac:dyDescent="0.25">
      <c r="X345" s="68"/>
    </row>
    <row r="346" spans="24:52" x14ac:dyDescent="0.25">
      <c r="X346" s="68"/>
    </row>
    <row r="347" spans="24:52" x14ac:dyDescent="0.25">
      <c r="X347" s="68"/>
    </row>
    <row r="348" spans="24:52" x14ac:dyDescent="0.25">
      <c r="X348" s="68"/>
    </row>
    <row r="349" spans="24:52" x14ac:dyDescent="0.25">
      <c r="X349" s="68"/>
    </row>
    <row r="350" spans="24:52" x14ac:dyDescent="0.25">
      <c r="X350" s="68"/>
    </row>
    <row r="351" spans="24:52" x14ac:dyDescent="0.25">
      <c r="X351" s="68"/>
    </row>
    <row r="352" spans="24:52" x14ac:dyDescent="0.25">
      <c r="X352" s="68"/>
    </row>
    <row r="353" spans="24:24" x14ac:dyDescent="0.25">
      <c r="X353" s="68"/>
    </row>
    <row r="354" spans="24:24" x14ac:dyDescent="0.25">
      <c r="X354" s="68"/>
    </row>
    <row r="355" spans="24:24" x14ac:dyDescent="0.25">
      <c r="X355" s="68"/>
    </row>
    <row r="356" spans="24:24" x14ac:dyDescent="0.25">
      <c r="X356" s="68"/>
    </row>
    <row r="357" spans="24:24" x14ac:dyDescent="0.25">
      <c r="X357" s="68"/>
    </row>
    <row r="358" spans="24:24" x14ac:dyDescent="0.25">
      <c r="X358" s="68"/>
    </row>
    <row r="359" spans="24:24" x14ac:dyDescent="0.25">
      <c r="X359" s="68"/>
    </row>
    <row r="360" spans="24:24" x14ac:dyDescent="0.25">
      <c r="X360" s="68"/>
    </row>
    <row r="361" spans="24:24" x14ac:dyDescent="0.25">
      <c r="X361" s="68"/>
    </row>
    <row r="362" spans="24:24" x14ac:dyDescent="0.25">
      <c r="X362" s="68"/>
    </row>
    <row r="363" spans="24:24" x14ac:dyDescent="0.25">
      <c r="X363" s="68"/>
    </row>
    <row r="364" spans="24:24" x14ac:dyDescent="0.25">
      <c r="X364" s="68"/>
    </row>
    <row r="365" spans="24:24" x14ac:dyDescent="0.25">
      <c r="X365" s="68"/>
    </row>
    <row r="366" spans="24:24" x14ac:dyDescent="0.25">
      <c r="X366" s="68"/>
    </row>
    <row r="367" spans="24:24" x14ac:dyDescent="0.25">
      <c r="X367" s="68"/>
    </row>
    <row r="368" spans="24:24" x14ac:dyDescent="0.25">
      <c r="X368" s="68"/>
    </row>
    <row r="369" spans="24:52" x14ac:dyDescent="0.25">
      <c r="X369" s="68"/>
    </row>
    <row r="370" spans="24:52" x14ac:dyDescent="0.25">
      <c r="X370" s="68"/>
      <c r="AZ370" s="114"/>
    </row>
    <row r="371" spans="24:52" x14ac:dyDescent="0.25">
      <c r="X371" s="68"/>
    </row>
    <row r="372" spans="24:52" x14ac:dyDescent="0.25">
      <c r="X372" s="68"/>
    </row>
    <row r="373" spans="24:52" x14ac:dyDescent="0.25">
      <c r="X373" s="68"/>
    </row>
    <row r="374" spans="24:52" x14ac:dyDescent="0.25">
      <c r="X374" s="68"/>
    </row>
    <row r="375" spans="24:52" x14ac:dyDescent="0.25">
      <c r="X375" s="68"/>
    </row>
    <row r="376" spans="24:52" x14ac:dyDescent="0.25">
      <c r="X376" s="68"/>
    </row>
    <row r="377" spans="24:52" x14ac:dyDescent="0.25">
      <c r="X377" s="68"/>
    </row>
    <row r="378" spans="24:52" x14ac:dyDescent="0.25">
      <c r="X378" s="68"/>
    </row>
    <row r="379" spans="24:52" x14ac:dyDescent="0.25">
      <c r="X379" s="68"/>
    </row>
    <row r="380" spans="24:52" x14ac:dyDescent="0.25">
      <c r="X380" s="68"/>
    </row>
    <row r="381" spans="24:52" x14ac:dyDescent="0.25">
      <c r="X381" s="68"/>
    </row>
    <row r="382" spans="24:52" x14ac:dyDescent="0.25">
      <c r="X382" s="68"/>
    </row>
    <row r="383" spans="24:52" x14ac:dyDescent="0.25">
      <c r="X383" s="68"/>
    </row>
    <row r="384" spans="24:52" x14ac:dyDescent="0.25">
      <c r="X384" s="68"/>
    </row>
    <row r="385" spans="24:52" x14ac:dyDescent="0.25">
      <c r="X385" s="68"/>
    </row>
    <row r="386" spans="24:52" x14ac:dyDescent="0.25">
      <c r="X386" s="68"/>
    </row>
    <row r="387" spans="24:52" x14ac:dyDescent="0.25">
      <c r="X387" s="68"/>
    </row>
    <row r="388" spans="24:52" x14ac:dyDescent="0.25">
      <c r="X388" s="68"/>
    </row>
    <row r="389" spans="24:52" x14ac:dyDescent="0.25">
      <c r="X389" s="68"/>
    </row>
    <row r="390" spans="24:52" x14ac:dyDescent="0.25">
      <c r="X390" s="68"/>
    </row>
    <row r="391" spans="24:52" x14ac:dyDescent="0.25">
      <c r="X391" s="68"/>
    </row>
    <row r="392" spans="24:52" x14ac:dyDescent="0.25">
      <c r="X392" s="68"/>
    </row>
    <row r="393" spans="24:52" x14ac:dyDescent="0.25">
      <c r="X393" s="68"/>
    </row>
    <row r="394" spans="24:52" x14ac:dyDescent="0.25">
      <c r="X394" s="68"/>
    </row>
    <row r="395" spans="24:52" x14ac:dyDescent="0.25">
      <c r="X395" s="68"/>
    </row>
    <row r="396" spans="24:52" x14ac:dyDescent="0.25">
      <c r="X396" s="68"/>
    </row>
    <row r="397" spans="24:52" x14ac:dyDescent="0.25">
      <c r="X397" s="68"/>
      <c r="AZ397" s="114"/>
    </row>
    <row r="398" spans="24:52" x14ac:dyDescent="0.25">
      <c r="X398" s="68"/>
    </row>
    <row r="399" spans="24:52" x14ac:dyDescent="0.25">
      <c r="X399" s="68"/>
    </row>
    <row r="400" spans="24:52" x14ac:dyDescent="0.25">
      <c r="X400" s="68"/>
    </row>
    <row r="401" spans="24:24" x14ac:dyDescent="0.25">
      <c r="X401" s="68"/>
    </row>
    <row r="402" spans="24:24" x14ac:dyDescent="0.25">
      <c r="X402" s="68"/>
    </row>
    <row r="403" spans="24:24" x14ac:dyDescent="0.25">
      <c r="X403" s="68"/>
    </row>
    <row r="404" spans="24:24" x14ac:dyDescent="0.25">
      <c r="X404" s="68"/>
    </row>
    <row r="405" spans="24:24" x14ac:dyDescent="0.25">
      <c r="X405" s="68"/>
    </row>
    <row r="406" spans="24:24" x14ac:dyDescent="0.25">
      <c r="X406" s="68"/>
    </row>
    <row r="407" spans="24:24" x14ac:dyDescent="0.25">
      <c r="X407" s="68"/>
    </row>
    <row r="408" spans="24:24" x14ac:dyDescent="0.25">
      <c r="X408" s="68"/>
    </row>
    <row r="409" spans="24:24" x14ac:dyDescent="0.25">
      <c r="X409" s="68"/>
    </row>
    <row r="410" spans="24:24" x14ac:dyDescent="0.25">
      <c r="X410" s="68"/>
    </row>
  </sheetData>
  <pageMargins left="0.75" right="0.75" top="1" bottom="1" header="0.5" footer="0.5"/>
  <pageSetup paperSize="9" orientation="portrait" horizontalDpi="4294967292" verticalDpi="4294967292"/>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6FD6131ACCD942B99EE496FC609FF4" ma:contentTypeVersion="11" ma:contentTypeDescription="Create a new document." ma:contentTypeScope="" ma:versionID="ab0819aaaccea8fe8ee2b7900102c7dd">
  <xsd:schema xmlns:xsd="http://www.w3.org/2001/XMLSchema" xmlns:xs="http://www.w3.org/2001/XMLSchema" xmlns:p="http://schemas.microsoft.com/office/2006/metadata/properties" xmlns:ns2="ac7ce04e-ea5d-4d46-bab0-39b1fa6a6f36" targetNamespace="http://schemas.microsoft.com/office/2006/metadata/properties" ma:root="true" ma:fieldsID="c9b315db8aba91f29871216a3dadc1eb" ns2:_="">
    <xsd:import namespace="ac7ce04e-ea5d-4d46-bab0-39b1fa6a6f36"/>
    <xsd:element name="properties">
      <xsd:complexType>
        <xsd:sequence>
          <xsd:element name="documentManagement">
            <xsd:complexType>
              <xsd:all>
                <xsd:element ref="ns2:MediaServiceMetadata" minOccurs="0"/>
                <xsd:element ref="ns2:MediaServiceFastMetadata" minOccurs="0"/>
                <xsd:element ref="ns2:Embargoed"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7ce04e-ea5d-4d46-bab0-39b1fa6a6f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mbargoed" ma:index="10" nillable="true" ma:displayName="Embargoed" ma:default="0" ma:description="Is this file under embargo?" ma:format="Dropdown" ma:internalName="Embargoed">
      <xsd:simpleType>
        <xsd:restriction base="dms:Boolean"/>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mbargoed xmlns="ac7ce04e-ea5d-4d46-bab0-39b1fa6a6f36">false</Embargoed>
  </documentManagement>
</p:properties>
</file>

<file path=customXml/item3.xml><?xml version="1.0" encoding="utf-8"?>
<ct:contentTypeSchema xmlns:ct="http://schemas.microsoft.com/office/2006/metadata/contentType" xmlns:ma="http://schemas.microsoft.com/office/2006/metadata/properties/metaAttributes" ct:_="" ma:_="" ma:contentTypeName="SPIRE Document" ma:contentTypeID="0x01010087E80B6A94CF17418D78389AE32387B5007ADB9919B5AC7D4BBCAEFC187A1A2F26" ma:contentTypeVersion="8" ma:contentTypeDescription="SPIRE Document" ma:contentTypeScope="" ma:versionID="0644e8eb623d933806201f3dda6db1c7">
  <xsd:schema xmlns:xsd="http://www.w3.org/2001/XMLSchema" xmlns:xs="http://www.w3.org/2001/XMLSchema" xmlns:p="http://schemas.microsoft.com/office/2006/metadata/properties" xmlns:ns2="1201fbac-4e05-4e09-943f-b1daffa0ea6b" xmlns:ns3="http://schemas.microsoft.com/sharepoint/v4" targetNamespace="http://schemas.microsoft.com/office/2006/metadata/properties" ma:root="true" ma:fieldsID="1d6abb3dac6ad3bcb1e163ef892bff7d" ns2:_="" ns3:_="">
    <xsd:import namespace="1201fbac-4e05-4e09-943f-b1daffa0ea6b"/>
    <xsd:import namespace="http://schemas.microsoft.com/sharepoint/v4"/>
    <xsd:element name="properties">
      <xsd:complexType>
        <xsd:sequence>
          <xsd:element name="documentManagement">
            <xsd:complexType>
              <xsd:all>
                <xsd:element ref="ns2:DocumentDescription" minOccurs="0"/>
                <xsd:element ref="ns2:Approval" minOccurs="0"/>
                <xsd:element ref="ns2:RecordNumber" minOccurs="0"/>
                <xsd:element ref="ns2:Function"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1fbac-4e05-4e09-943f-b1daffa0ea6b" elementFormDefault="qualified">
    <xsd:import namespace="http://schemas.microsoft.com/office/2006/documentManagement/types"/>
    <xsd:import namespace="http://schemas.microsoft.com/office/infopath/2007/PartnerControls"/>
    <xsd:element name="DocumentDescription" ma:index="8" nillable="true" ma:displayName="Document Description" ma:description="Document Description. Max 255 characters" ma:internalName="DocumentDescription">
      <xsd:simpleType>
        <xsd:restriction base="dms:Note">
          <xsd:maxLength value="255"/>
        </xsd:restriction>
      </xsd:simpleType>
    </xsd:element>
    <xsd:element name="Approval" ma:index="9" nillable="true" ma:displayName="Approval" ma:default="" ma:description="Select the approval status of the document" ma:format="Dropdown" ma:internalName="Approval">
      <xsd:simpleType>
        <xsd:restriction base="dms:Choice">
          <xsd:enumeration value="For Review"/>
          <xsd:enumeration value="Approved"/>
          <xsd:enumeration value="Superseded"/>
          <xsd:enumeration value="Cancelled"/>
        </xsd:restriction>
      </xsd:simpleType>
    </xsd:element>
    <xsd:element name="RecordNumber" ma:index="10" nillable="true" ma:displayName="Record Number" ma:description="RecordPoint Record Number" ma:internalName="RecordNumber">
      <xsd:simpleType>
        <xsd:restriction base="dms:Text"/>
      </xsd:simpleType>
    </xsd:element>
    <xsd:element name="Function" ma:index="11" nillable="true" ma:displayName="Function" ma:default="Regulation" ma:description="Select the relevance function" ma:format="Dropdown" ma:hidden="true" ma:internalName="Function" ma:readOnly="false">
      <xsd:simpleType>
        <xsd:restriction base="dms:Choice">
          <xsd:enumeration value="Administration"/>
          <xsd:enumeration value="International"/>
          <xsd:enumeration value="OHS"/>
          <xsd:enumeration value="Legal"/>
          <xsd:enumeration value="Personnel"/>
          <xsd:enumeration value="Program Admin"/>
          <xsd:enumeration value="Project"/>
          <xsd:enumeration value="Property"/>
          <xsd:enumeration value="Regulation"/>
          <xsd:enumeration value="Technology"/>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
    <Synchronization>Asynchronous</Synchronization>
    <Type>10003</Type>
    <SequenceNumber>10000</SequenceNumber>
    <Assembly>RecordPoint.Active.UI, Version=1.0.0.0, Culture=neutral, PublicKeyToken=d49476ae5b650bf3</Assembly>
    <Class>RecordPoint.Active.UI.Events.WorkflowItemEventReceiver</Class>
    <Data/>
    <Filter/>
  </Receiver>
  <Receiver>
    <Name/>
    <Synchronization>Synchronous</Synchronization>
    <Type>3</Type>
    <SequenceNumber>10000</SequenceNumber>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Assembly>RecordPoint.Active.UI, Version=1.0.0.0, Culture=neutral, PublicKeyToken=d49476ae5b650bf3</Assembly>
    <Class>RecordPoint.Active.UI.Events.WorkflowItemEventReceiver</Class>
    <Data/>
    <Filter/>
  </Receiver>
  <Receiver>
    <Name/>
    <Synchronization>Synchronous</Synchronization>
    <Type>9</Type>
    <SequenceNumber>10000</SequenceNumber>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Assembly>RecordPoint.Active.UI, Version=1.0.0.0, Culture=neutral, PublicKeyToken=d49476ae5b650bf3</Assembly>
    <Class>RecordPoint.Active.UI.Events.WorkflowListEventReceiver</Class>
    <Data/>
    <Filter/>
  </Receiver>
  <Receiver>
    <Name/>
    <Synchronization>Synchronous</Synchronization>
    <Type>102</Type>
    <SequenceNumber>10000</SequenceNumber>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Assembly>RecordPoint.Active.UI, Version=1.0.0.0, Culture=neutral, PublicKeyToken=d49476ae5b650bf3</Assembly>
    <Class>RecordPoint.Active.UI.Events.WorkflowListEventReceiver</Class>
    <Data/>
    <Filter/>
  </Receiver>
  <Receiver>
    <Name/>
    <Synchronization>Synchronous</Synchronization>
    <Type>105</Type>
    <SequenceNumber>10000</SequenceNumber>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Assembly>RecordPoint.Active.UI, Version=1.0.0.0, Culture=neutral, PublicKeyToken=d49476ae5b650bf3</Assembly>
    <Class>RecordPoint.Active.UI.Events.WorkflowItemEventReceiver</Class>
    <Data/>
    <Filter/>
  </Receiver>
  <Receiver>
    <Name/>
    <Synchronization>Synchronous</Synchronization>
    <Type>2</Type>
    <SequenceNumber>10000</SequenceNumber>
    <Assembly>RecordPoint.Active.UI, Version=1.0.0.0, Culture=neutral, PublicKeyToken=d49476ae5b650bf3</Assembly>
    <Class>RecordPoint.Active.UI.Events.WorkflowItemEventReceiver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DC616-3764-43B2-846D-F3F1B6502E7B}"/>
</file>

<file path=customXml/itemProps2.xml><?xml version="1.0" encoding="utf-8"?>
<ds:datastoreItem xmlns:ds="http://schemas.openxmlformats.org/officeDocument/2006/customXml" ds:itemID="{AA86265B-77AC-4801-B205-5FE90D16D63C}"/>
</file>

<file path=customXml/itemProps3.xml><?xml version="1.0" encoding="utf-8"?>
<ds:datastoreItem xmlns:ds="http://schemas.openxmlformats.org/officeDocument/2006/customXml" ds:itemID="{A051D6A6-4A9D-4D63-B90F-71FA787A29C3}"/>
</file>

<file path=customXml/itemProps4.xml><?xml version="1.0" encoding="utf-8"?>
<ds:datastoreItem xmlns:ds="http://schemas.openxmlformats.org/officeDocument/2006/customXml" ds:itemID="{7CD9AA39-B765-4AFD-B9D5-D906086B8C1B}"/>
</file>

<file path=customXml/itemProps5.xml><?xml version="1.0" encoding="utf-8"?>
<ds:datastoreItem xmlns:ds="http://schemas.openxmlformats.org/officeDocument/2006/customXml" ds:itemID="{82DCF5C9-B49A-48A6-9368-4A19ACF384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Sheet1</vt:lpstr>
      <vt:lpstr>Appendix B Index</vt:lpstr>
      <vt:lpstr>B1.CHF3.Taxonomy</vt:lpstr>
      <vt:lpstr>B2.1.Sales.Mix.Input</vt:lpstr>
      <vt:lpstr>B2.2.Sales.Mix.Output</vt:lpstr>
      <vt:lpstr>B3.Banks</vt:lpstr>
      <vt:lpstr>B4.1.Bulk.PCE </vt:lpstr>
      <vt:lpstr>B4.2.PCE.AC</vt:lpstr>
      <vt:lpstr>B5.Usage</vt:lpstr>
      <vt:lpstr>Aust-NA Transition Concept</vt:lpstr>
      <vt:lpstr>Aust-NA Proposal</vt:lpstr>
    </vt:vector>
  </TitlesOfParts>
  <Company>Expert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CHF 2020 Appendix B FINAL FOR PUBLICATION</dc:title>
  <dc:creator>Peter Brodribb</dc:creator>
  <cp:lastModifiedBy>james Hoogstad</cp:lastModifiedBy>
  <cp:lastPrinted>2014-12-05T04:51:46Z</cp:lastPrinted>
  <dcterms:created xsi:type="dcterms:W3CDTF">2014-01-09T04:32:22Z</dcterms:created>
  <dcterms:modified xsi:type="dcterms:W3CDTF">2020-08-27T01:32:03Z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0x0101004B6FD6131ACCD942B99EE496FC609FF4</vt:lpwstr>
  </property>
  <property fmtid="{D5CDD505-2E9C-101B-9397-08002B2CF9AE}" pid="3" name="RecordPoint_WorkflowType">
    <vt:lpwstr>ActiveSubmitStub</vt:lpwstr>
  </property>
  <property fmtid="{D5CDD505-2E9C-101B-9397-08002B2CF9AE}" pid="4" name="RecordPoint_ActiveItemSiteId">
    <vt:lpwstr>{1385f4fc-5717-4abf-b566-e69ec52ac4b2}</vt:lpwstr>
  </property>
  <property fmtid="{D5CDD505-2E9C-101B-9397-08002B2CF9AE}" pid="5" name="RecordPoint_ActiveItemListId">
    <vt:lpwstr>{92b54716-e742-46bf-bd9b-7a785313791b}</vt:lpwstr>
  </property>
  <property fmtid="{D5CDD505-2E9C-101B-9397-08002B2CF9AE}" pid="6" name="RecordPoint_ActiveItemUniqueId">
    <vt:lpwstr>{6e83b401-3485-41e4-ba11-0b469e837527}</vt:lpwstr>
  </property>
  <property fmtid="{D5CDD505-2E9C-101B-9397-08002B2CF9AE}" pid="7" name="RecordPoint_ActiveItemWebId">
    <vt:lpwstr>{7f9972d9-efeb-4043-bafd-239e7b31aa66}</vt:lpwstr>
  </property>
  <property fmtid="{D5CDD505-2E9C-101B-9397-08002B2CF9AE}" pid="8" name="RecordPoint_SubmissionDate">
    <vt:lpwstr/>
  </property>
  <property fmtid="{D5CDD505-2E9C-101B-9397-08002B2CF9AE}" pid="9" name="RecordPoint_RecordNumberSubmitted">
    <vt:lpwstr/>
  </property>
  <property fmtid="{D5CDD505-2E9C-101B-9397-08002B2CF9AE}" pid="10" name="RecordPoint_ActiveItemMoved">
    <vt:lpwstr/>
  </property>
  <property fmtid="{D5CDD505-2E9C-101B-9397-08002B2CF9AE}" pid="11" name="RecordPoint_RecordFormat">
    <vt:lpwstr/>
  </property>
  <property fmtid="{D5CDD505-2E9C-101B-9397-08002B2CF9AE}" pid="12" name="RecordPoint_SubmissionCompleted">
    <vt:lpwstr/>
  </property>
</Properties>
</file>