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5.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autoCompressPictures="0"/>
  <mc:AlternateContent xmlns:mc="http://schemas.openxmlformats.org/markup-compatibility/2006">
    <mc:Choice Requires="x15">
      <x15ac:absPath xmlns:x15ac="http://schemas.microsoft.com/office/spreadsheetml/2010/11/ac" url="https://ausgovenvironment.sharepoint.com/sites/BODE20/Shared Documents/AWE/Environment/Protection/Ozone/pubs/"/>
    </mc:Choice>
  </mc:AlternateContent>
  <xr:revisionPtr revIDLastSave="1" documentId="13_ncr:1_{A008BDA9-EA54-4B17-BA95-338AE9291425}" xr6:coauthVersionLast="47" xr6:coauthVersionMax="47" xr10:uidLastSave="{8B2D2C3C-1B0F-4E79-9586-A71643D7DA88}"/>
  <bookViews>
    <workbookView xWindow="17265" yWindow="165" windowWidth="11475" windowHeight="11385" tabRatio="794" activeTab="1" xr2:uid="{00000000-000D-0000-FFFF-FFFF00000000}"/>
  </bookViews>
  <sheets>
    <sheet name="Sheet1" sheetId="40" state="hidden" r:id="rId1"/>
    <sheet name="Appendix B Index" sheetId="84" r:id="rId2"/>
    <sheet name="B1.CHF3.Taxonomy" sheetId="85" r:id="rId3"/>
    <sheet name="B2.1.Sales.Mix.Input" sheetId="86" r:id="rId4"/>
    <sheet name="B2.2.Sales.Mix.Output" sheetId="87" r:id="rId5"/>
    <sheet name="B3.Banks" sheetId="22" r:id="rId6"/>
    <sheet name="B4.1.Bulk.PCE " sheetId="88" r:id="rId7"/>
    <sheet name="B4.2.PCE.AC" sheetId="89" r:id="rId8"/>
    <sheet name="B5.Usage" sheetId="70" r:id="rId9"/>
    <sheet name="Aust-NA Transition Concept" sheetId="15" state="hidden" r:id="rId10"/>
    <sheet name="Aust-NA Proposal" sheetId="14" state="hidden" r:id="rId11"/>
  </sheets>
  <externalReferences>
    <externalReference r:id="rId12"/>
    <externalReference r:id="rId13"/>
  </externalReferences>
  <definedNames>
    <definedName name="_xlnm._FilterDatabase" localSheetId="5" hidden="1">'B3.Banks'!$Y$5:$Y$331</definedName>
    <definedName name="_xlnm._FilterDatabase" localSheetId="8" hidden="1">'B5.Usage'!$Y$5:$Y$331</definedName>
    <definedName name="Em.f" localSheetId="6">#REF!</definedName>
    <definedName name="Em.f" localSheetId="7">#REF!</definedName>
    <definedName name="Em.f">#REF!</definedName>
    <definedName name="leakage_scenario" localSheetId="1">[1]Scenarios!$B$51:$B$56</definedName>
    <definedName name="leakage_scenario" localSheetId="2">#REF!</definedName>
    <definedName name="leakage_scenario" localSheetId="3">[2]Scenarios!$B$51:$B$56</definedName>
    <definedName name="leakage_scenario" localSheetId="4">[2]Scenarios!$B$51:$B$56</definedName>
    <definedName name="leakage_scenario" localSheetId="6">#REF!</definedName>
    <definedName name="leakage_scenario" localSheetId="7">#REF!</definedName>
    <definedName name="leakage_scenario">#REF!</definedName>
    <definedName name="leakage_scenario_offset" localSheetId="1">[1]Scenarios!$E$53</definedName>
    <definedName name="leakage_scenario_offset" localSheetId="2">#REF!</definedName>
    <definedName name="leakage_scenario_offset" localSheetId="3">[2]Scenarios!$E$53</definedName>
    <definedName name="leakage_scenario_offset" localSheetId="4">[2]Scenarios!$E$53</definedName>
    <definedName name="leakage_scenario_offset" localSheetId="6">#REF!</definedName>
    <definedName name="leakage_scenario_offset" localSheetId="7">#REF!</definedName>
    <definedName name="leakage_scenario_offset">#REF!</definedName>
    <definedName name="leakage_scenario_row_count" localSheetId="6">#REF!</definedName>
    <definedName name="leakage_scenario_row_count" localSheetId="7">#REF!</definedName>
    <definedName name="leakage_scenario_row_count">#REF!</definedName>
    <definedName name="PK" localSheetId="6">#REF!</definedName>
    <definedName name="PK" localSheetId="7">#REF!</definedName>
    <definedName name="PK">#REF!</definedName>
    <definedName name="sales_mix_scenario" localSheetId="1">[1]Scenarios!$C$51:$C$56</definedName>
    <definedName name="sales_mix_scenario" localSheetId="2">#REF!</definedName>
    <definedName name="sales_mix_scenario" localSheetId="3">[2]Scenarios!$C$51:$C$56</definedName>
    <definedName name="sales_mix_scenario" localSheetId="4">[2]Scenarios!$C$51:$C$56</definedName>
    <definedName name="sales_mix_scenario" localSheetId="6">#REF!</definedName>
    <definedName name="sales_mix_scenario" localSheetId="7">#REF!</definedName>
    <definedName name="sales_mix_scenario">#REF!</definedName>
    <definedName name="sales_scenario_row_count" localSheetId="6">#REF!</definedName>
    <definedName name="sales_scenario_row_count" localSheetId="7">#REF!</definedName>
    <definedName name="sales_scenario_row_count">#REF!</definedName>
    <definedName name="sales_scenorio_offset" comment="The number of rows to offset when referencing the current sales mix scenario." localSheetId="1">[1]Scenarios!$E$57</definedName>
    <definedName name="sales_scenorio_offset" comment="The number of rows to offset when referencing the current sales mix scenario." localSheetId="2">#REF!</definedName>
    <definedName name="sales_scenorio_offset" comment="The number of rows to offset when referencing the current sales mix scenario." localSheetId="3">[2]Scenarios!$E$57</definedName>
    <definedName name="sales_scenorio_offset" comment="The number of rows to offset when referencing the current sales mix scenario." localSheetId="4">[2]Scenarios!$E$57</definedName>
    <definedName name="sales_scenorio_offset" comment="The number of rows to offset when referencing the current sales mix scenario." localSheetId="6">#REF!</definedName>
    <definedName name="sales_scenorio_offset" comment="The number of rows to offset when referencing the current sales mix scenario." localSheetId="7">#REF!</definedName>
    <definedName name="sales_scenorio_offset" comment="The number of rows to offset when referencing the current sales mix scenario.">#REF!</definedName>
    <definedName name="scenario_names" localSheetId="1">[1]Scenarios!$B$5:$B$44</definedName>
    <definedName name="scenario_names" localSheetId="2">#REF!</definedName>
    <definedName name="scenario_names" localSheetId="3">[2]Scenarios!$B$5:$B$44</definedName>
    <definedName name="scenario_names" localSheetId="4">[2]Scenarios!$B$5:$B$44</definedName>
    <definedName name="scenario_names" localSheetId="6">#REF!</definedName>
    <definedName name="scenario_names" localSheetId="7">#REF!</definedName>
    <definedName name="scenario_names">#REF!</definedName>
    <definedName name="scenario_table_row" localSheetId="1">[1]Scenarios!$E$59</definedName>
    <definedName name="scenario_table_row" localSheetId="2">#REF!</definedName>
    <definedName name="scenario_table_row" localSheetId="3">[2]Scenarios!$E$59</definedName>
    <definedName name="scenario_table_row" localSheetId="4">[2]Scenarios!$E$59</definedName>
    <definedName name="scenario_table_row" localSheetId="6">#REF!</definedName>
    <definedName name="scenario_table_row" localSheetId="7">#REF!</definedName>
    <definedName name="scenario_table_row">#REF!</definedName>
    <definedName name="T.1" localSheetId="6">#REF!</definedName>
    <definedName name="T.1" localSheetId="7">#REF!</definedName>
    <definedName name="T.1">#REF!</definedName>
    <definedName name="T.2" localSheetId="6">#REF!</definedName>
    <definedName name="T.2" localSheetId="7">#REF!</definedName>
    <definedName name="T.2">#REF!</definedName>
    <definedName name="V.1" localSheetId="6">#REF!</definedName>
    <definedName name="V.1" localSheetId="7">#REF!</definedName>
    <definedName name="V.1">#REF!</definedName>
    <definedName name="V.2" localSheetId="6">#REF!</definedName>
    <definedName name="V.2" localSheetId="7">#REF!</definedName>
    <definedName name="V.2">#REF!</definedName>
  </definedNames>
  <calcPr calcId="191029" calcMode="manual"/>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88" l="1"/>
  <c r="N12" i="88"/>
  <c r="M12" i="88"/>
  <c r="J17" i="40" l="1"/>
  <c r="G17" i="40"/>
  <c r="G30" i="40"/>
  <c r="E5" i="15"/>
  <c r="G5" i="15" s="1"/>
  <c r="R21" i="15" s="1"/>
  <c r="O5" i="15"/>
  <c r="H5" i="15"/>
  <c r="H6" i="15" s="1"/>
  <c r="I5" i="15"/>
  <c r="I6" i="15" s="1"/>
  <c r="I7" i="15" s="1"/>
  <c r="I8" i="15" s="1"/>
  <c r="I9" i="15" s="1"/>
  <c r="I10" i="15" s="1"/>
  <c r="I11" i="15" s="1"/>
  <c r="I12" i="15" s="1"/>
  <c r="I13" i="15" s="1"/>
  <c r="I14" i="15" s="1"/>
  <c r="I15" i="15" s="1"/>
  <c r="I16" i="15" s="1"/>
  <c r="I17" i="15" s="1"/>
  <c r="I18" i="15" s="1"/>
  <c r="J5" i="15"/>
  <c r="J6" i="15" s="1"/>
  <c r="J7" i="15" s="1"/>
  <c r="J8" i="15" s="1"/>
  <c r="J9" i="15" s="1"/>
  <c r="J10" i="15" s="1"/>
  <c r="J11" i="15" s="1"/>
  <c r="J12" i="15" s="1"/>
  <c r="J13" i="15" s="1"/>
  <c r="J14" i="15" s="1"/>
  <c r="J15" i="15" s="1"/>
  <c r="J16" i="15" s="1"/>
  <c r="J17" i="15" s="1"/>
  <c r="J18" i="15" s="1"/>
  <c r="K5" i="15"/>
  <c r="K6" i="15" s="1"/>
  <c r="K7" i="15" s="1"/>
  <c r="K8" i="15" s="1"/>
  <c r="K9" i="15" s="1"/>
  <c r="K10" i="15" s="1"/>
  <c r="K11" i="15" s="1"/>
  <c r="K12" i="15" s="1"/>
  <c r="K13" i="15" s="1"/>
  <c r="K14" i="15" s="1"/>
  <c r="K15" i="15" s="1"/>
  <c r="K16" i="15" s="1"/>
  <c r="K17" i="15" s="1"/>
  <c r="K18" i="15" s="1"/>
  <c r="L5" i="15"/>
  <c r="L6" i="15" s="1"/>
  <c r="L7" i="15" s="1"/>
  <c r="L8" i="15" s="1"/>
  <c r="L9" i="15" s="1"/>
  <c r="L10" i="15" s="1"/>
  <c r="L11" i="15" s="1"/>
  <c r="L12" i="15" s="1"/>
  <c r="L13" i="15" s="1"/>
  <c r="L14" i="15" s="1"/>
  <c r="L15" i="15" s="1"/>
  <c r="L16" i="15" s="1"/>
  <c r="L17" i="15" s="1"/>
  <c r="L18" i="15" s="1"/>
  <c r="M5" i="15"/>
  <c r="M6" i="15" s="1"/>
  <c r="M7" i="15" s="1"/>
  <c r="M8" i="15" s="1"/>
  <c r="M9" i="15" s="1"/>
  <c r="M10" i="15" s="1"/>
  <c r="M11" i="15" s="1"/>
  <c r="M12" i="15" s="1"/>
  <c r="M13" i="15" s="1"/>
  <c r="M14" i="15" s="1"/>
  <c r="M15" i="15" s="1"/>
  <c r="M16" i="15" s="1"/>
  <c r="M17" i="15" s="1"/>
  <c r="M18" i="15" s="1"/>
  <c r="N5" i="15"/>
  <c r="N6" i="15" s="1"/>
  <c r="N7" i="15" s="1"/>
  <c r="N8" i="15" s="1"/>
  <c r="N9" i="15" s="1"/>
  <c r="N10" i="15" s="1"/>
  <c r="N11" i="15" s="1"/>
  <c r="N12" i="15" s="1"/>
  <c r="N13" i="15" s="1"/>
  <c r="N14" i="15" s="1"/>
  <c r="N15" i="15" s="1"/>
  <c r="N16" i="15" s="1"/>
  <c r="N17" i="15" s="1"/>
  <c r="N18" i="15" s="1"/>
  <c r="AD5" i="15"/>
  <c r="S6" i="15"/>
  <c r="T6" i="15"/>
  <c r="T22" i="15" s="1"/>
  <c r="U6" i="15"/>
  <c r="U7" i="15" s="1"/>
  <c r="V6" i="15"/>
  <c r="V22" i="15" s="1"/>
  <c r="W6" i="15"/>
  <c r="X6" i="15"/>
  <c r="X22" i="15" s="1"/>
  <c r="Z6" i="15"/>
  <c r="Z7" i="15" s="1"/>
  <c r="AD6" i="15"/>
  <c r="S7" i="15"/>
  <c r="S8" i="15" s="1"/>
  <c r="T7" i="15"/>
  <c r="T23" i="15" s="1"/>
  <c r="W7" i="15"/>
  <c r="W8" i="15" s="1"/>
  <c r="Y7" i="15"/>
  <c r="Y8" i="15" s="1"/>
  <c r="Y9" i="15" s="1"/>
  <c r="S21" i="15"/>
  <c r="T21" i="15"/>
  <c r="U21" i="15"/>
  <c r="V21" i="15"/>
  <c r="W21" i="15"/>
  <c r="X21" i="15"/>
  <c r="Y21" i="15"/>
  <c r="Z21" i="15"/>
  <c r="AA21" i="15"/>
  <c r="AB21" i="15"/>
  <c r="AC21" i="15"/>
  <c r="S22" i="15"/>
  <c r="W22" i="15"/>
  <c r="Y22" i="15"/>
  <c r="AA22" i="15"/>
  <c r="AB22" i="15"/>
  <c r="S23" i="15"/>
  <c r="Y23" i="15"/>
  <c r="AA23" i="15"/>
  <c r="AB23" i="15"/>
  <c r="AA24" i="15"/>
  <c r="AB24" i="15"/>
  <c r="AA25" i="15"/>
  <c r="AB25" i="15"/>
  <c r="AA26" i="15"/>
  <c r="AB26" i="15"/>
  <c r="AA27" i="15"/>
  <c r="AB27" i="15"/>
  <c r="AA28" i="15"/>
  <c r="AB28" i="15"/>
  <c r="AA29" i="15"/>
  <c r="AB29" i="15"/>
  <c r="AA30" i="15"/>
  <c r="AB30" i="15"/>
  <c r="AA31" i="15"/>
  <c r="AB31" i="15"/>
  <c r="AA32" i="15"/>
  <c r="AB32" i="15"/>
  <c r="AA33" i="15"/>
  <c r="AB33" i="15"/>
  <c r="E48" i="15"/>
  <c r="E49" i="15" s="1"/>
  <c r="E50" i="15" s="1"/>
  <c r="E51" i="15" s="1"/>
  <c r="E52" i="15" s="1"/>
  <c r="E53" i="15" s="1"/>
  <c r="E54" i="15" s="1"/>
  <c r="E55" i="15" s="1"/>
  <c r="E56" i="15" s="1"/>
  <c r="E57" i="15" s="1"/>
  <c r="E58" i="15" s="1"/>
  <c r="E59" i="15" s="1"/>
  <c r="E60" i="15" s="1"/>
  <c r="E61" i="15" s="1"/>
  <c r="E62" i="15" s="1"/>
  <c r="E63" i="15" s="1"/>
  <c r="E64" i="15" s="1"/>
  <c r="E65" i="15" s="1"/>
  <c r="E66" i="15" s="1"/>
  <c r="E67" i="15" s="1"/>
  <c r="E68" i="15" s="1"/>
  <c r="E69" i="15" s="1"/>
  <c r="E70" i="15" s="1"/>
  <c r="E71" i="15" s="1"/>
  <c r="E72" i="15" s="1"/>
  <c r="E73" i="15" s="1"/>
  <c r="E74" i="15" s="1"/>
  <c r="E75" i="15" s="1"/>
  <c r="E76" i="15" s="1"/>
  <c r="E77" i="15" s="1"/>
  <c r="E78" i="15" s="1"/>
  <c r="E79" i="15" s="1"/>
  <c r="E80" i="15" s="1"/>
  <c r="E81" i="15" s="1"/>
  <c r="E82" i="15" s="1"/>
  <c r="E83" i="15" s="1"/>
  <c r="E84" i="15" s="1"/>
  <c r="F5" i="14"/>
  <c r="G5" i="14"/>
  <c r="E6" i="14"/>
  <c r="F47" i="14"/>
  <c r="G47" i="14"/>
  <c r="E48" i="14"/>
  <c r="E49" i="14" s="1"/>
  <c r="E7" i="14"/>
  <c r="H7" i="15"/>
  <c r="F48" i="14"/>
  <c r="AD7" i="15"/>
  <c r="AD8" i="15"/>
  <c r="AD9" i="15" s="1"/>
  <c r="AD10" i="15" s="1"/>
  <c r="AD11" i="15" s="1"/>
  <c r="AD12" i="15" s="1"/>
  <c r="AD13" i="15" s="1"/>
  <c r="AD14" i="15" s="1"/>
  <c r="AD15" i="15" s="1"/>
  <c r="AD16" i="15" s="1"/>
  <c r="AD17" i="15" s="1"/>
  <c r="H8" i="15"/>
  <c r="H9" i="15" s="1"/>
  <c r="G48" i="14" l="1"/>
  <c r="G6" i="14"/>
  <c r="G7" i="14" s="1"/>
  <c r="O7" i="15"/>
  <c r="AD21" i="15"/>
  <c r="O9" i="15"/>
  <c r="H10" i="15"/>
  <c r="H11" i="15" s="1"/>
  <c r="O6" i="15"/>
  <c r="F49" i="14"/>
  <c r="E50" i="14"/>
  <c r="G49" i="14"/>
  <c r="E8" i="14"/>
  <c r="E6" i="15"/>
  <c r="E7" i="15" s="1"/>
  <c r="O8" i="15"/>
  <c r="F6" i="14"/>
  <c r="F7" i="14" s="1"/>
  <c r="X7" i="15"/>
  <c r="X23" i="15" s="1"/>
  <c r="Y24" i="15"/>
  <c r="T8" i="15"/>
  <c r="V7" i="15"/>
  <c r="W9" i="15"/>
  <c r="W24" i="15"/>
  <c r="Z8" i="15"/>
  <c r="Z24" i="15" s="1"/>
  <c r="Z23" i="15"/>
  <c r="W23" i="15"/>
  <c r="Z22" i="15"/>
  <c r="U22" i="15"/>
  <c r="S24" i="15"/>
  <c r="S9" i="15"/>
  <c r="W10" i="15"/>
  <c r="W25" i="15"/>
  <c r="U23" i="15"/>
  <c r="U8" i="15"/>
  <c r="Y10" i="15"/>
  <c r="Y25" i="15"/>
  <c r="AC6" i="15"/>
  <c r="AC22" i="15" s="1"/>
  <c r="G6" i="15"/>
  <c r="R22" i="15" s="1"/>
  <c r="Z9" i="15" l="1"/>
  <c r="X8" i="15"/>
  <c r="O10" i="15"/>
  <c r="AD22" i="15"/>
  <c r="G8" i="14"/>
  <c r="F8" i="14"/>
  <c r="E9" i="14"/>
  <c r="G50" i="14"/>
  <c r="F50" i="14"/>
  <c r="E51" i="14"/>
  <c r="H12" i="15"/>
  <c r="O11" i="15"/>
  <c r="V23" i="15"/>
  <c r="V8" i="15"/>
  <c r="AC7" i="15"/>
  <c r="AC23" i="15" s="1"/>
  <c r="AD23" i="15" s="1"/>
  <c r="T9" i="15"/>
  <c r="T24" i="15"/>
  <c r="S10" i="15"/>
  <c r="S25" i="15"/>
  <c r="Z10" i="15"/>
  <c r="Z25" i="15"/>
  <c r="U24" i="15"/>
  <c r="U9" i="15"/>
  <c r="AC8" i="15"/>
  <c r="AC24" i="15" s="1"/>
  <c r="E8" i="15"/>
  <c r="G7" i="15"/>
  <c r="R23" i="15" s="1"/>
  <c r="X9" i="15"/>
  <c r="X24" i="15"/>
  <c r="W11" i="15"/>
  <c r="W26" i="15"/>
  <c r="Y11" i="15"/>
  <c r="Y26" i="15"/>
  <c r="F9" i="14" l="1"/>
  <c r="G9" i="14"/>
  <c r="E10" i="14"/>
  <c r="E52" i="14"/>
  <c r="F51" i="14"/>
  <c r="G51" i="14"/>
  <c r="O12" i="15"/>
  <c r="H13" i="15"/>
  <c r="V24" i="15"/>
  <c r="AD24" i="15" s="1"/>
  <c r="V9" i="15"/>
  <c r="T25" i="15"/>
  <c r="T10" i="15"/>
  <c r="S26" i="15"/>
  <c r="S11" i="15"/>
  <c r="Z26" i="15"/>
  <c r="Z11" i="15"/>
  <c r="W27" i="15"/>
  <c r="W12" i="15"/>
  <c r="Y12" i="15"/>
  <c r="Y27" i="15"/>
  <c r="U10" i="15"/>
  <c r="U25" i="15"/>
  <c r="AC9" i="15"/>
  <c r="AC25" i="15" s="1"/>
  <c r="G8" i="15"/>
  <c r="R24" i="15" s="1"/>
  <c r="E9" i="15"/>
  <c r="X10" i="15"/>
  <c r="X25" i="15"/>
  <c r="G52" i="14" l="1"/>
  <c r="E53" i="14"/>
  <c r="F52" i="14"/>
  <c r="E11" i="14"/>
  <c r="F10" i="14"/>
  <c r="G10" i="14"/>
  <c r="O13" i="15"/>
  <c r="H14" i="15"/>
  <c r="T26" i="15"/>
  <c r="T11" i="15"/>
  <c r="V10" i="15"/>
  <c r="AC10" i="15" s="1"/>
  <c r="AC26" i="15" s="1"/>
  <c r="V25" i="15"/>
  <c r="AD25" i="15" s="1"/>
  <c r="S12" i="15"/>
  <c r="S27" i="15"/>
  <c r="Z27" i="15"/>
  <c r="Z12" i="15"/>
  <c r="E10" i="15"/>
  <c r="G9" i="15"/>
  <c r="R25" i="15" s="1"/>
  <c r="Y13" i="15"/>
  <c r="Y28" i="15"/>
  <c r="X11" i="15"/>
  <c r="X26" i="15"/>
  <c r="U26" i="15"/>
  <c r="U11" i="15"/>
  <c r="W13" i="15"/>
  <c r="W28" i="15"/>
  <c r="E12" i="14" l="1"/>
  <c r="F11" i="14"/>
  <c r="G11" i="14"/>
  <c r="E54" i="14"/>
  <c r="F53" i="14"/>
  <c r="G53" i="14"/>
  <c r="O14" i="15"/>
  <c r="H15" i="15"/>
  <c r="T12" i="15"/>
  <c r="T27" i="15"/>
  <c r="V26" i="15"/>
  <c r="AD26" i="15" s="1"/>
  <c r="V11" i="15"/>
  <c r="S28" i="15"/>
  <c r="S13" i="15"/>
  <c r="Z13" i="15"/>
  <c r="Z28" i="15"/>
  <c r="U12" i="15"/>
  <c r="U27" i="15"/>
  <c r="AC11" i="15"/>
  <c r="AC27" i="15" s="1"/>
  <c r="E11" i="15"/>
  <c r="G10" i="15"/>
  <c r="R26" i="15" s="1"/>
  <c r="Y14" i="15"/>
  <c r="Y29" i="15"/>
  <c r="W29" i="15"/>
  <c r="W14" i="15"/>
  <c r="X27" i="15"/>
  <c r="X12" i="15"/>
  <c r="E55" i="14" l="1"/>
  <c r="G54" i="14"/>
  <c r="F54" i="14"/>
  <c r="F12" i="14"/>
  <c r="G12" i="14"/>
  <c r="E13" i="14"/>
  <c r="H16" i="15"/>
  <c r="O15" i="15"/>
  <c r="V27" i="15"/>
  <c r="AD27" i="15" s="1"/>
  <c r="V12" i="15"/>
  <c r="AC12" i="15" s="1"/>
  <c r="AC28" i="15" s="1"/>
  <c r="T28" i="15"/>
  <c r="T13" i="15"/>
  <c r="Z29" i="15"/>
  <c r="Z14" i="15"/>
  <c r="S29" i="15"/>
  <c r="S14" i="15"/>
  <c r="W15" i="15"/>
  <c r="W30" i="15"/>
  <c r="U28" i="15"/>
  <c r="U13" i="15"/>
  <c r="X28" i="15"/>
  <c r="X13" i="15"/>
  <c r="Y30" i="15"/>
  <c r="Y15" i="15"/>
  <c r="E12" i="15"/>
  <c r="G11" i="15"/>
  <c r="R27" i="15" s="1"/>
  <c r="F13" i="14" l="1"/>
  <c r="E14" i="14"/>
  <c r="G13" i="14"/>
  <c r="E56" i="14"/>
  <c r="F55" i="14"/>
  <c r="G55" i="14"/>
  <c r="O16" i="15"/>
  <c r="H17" i="15"/>
  <c r="V28" i="15"/>
  <c r="AD28" i="15" s="1"/>
  <c r="V13" i="15"/>
  <c r="AC13" i="15" s="1"/>
  <c r="AC29" i="15" s="1"/>
  <c r="T29" i="15"/>
  <c r="T14" i="15"/>
  <c r="S15" i="15"/>
  <c r="S30" i="15"/>
  <c r="Z15" i="15"/>
  <c r="Z30" i="15"/>
  <c r="X14" i="15"/>
  <c r="X29" i="15"/>
  <c r="U29" i="15"/>
  <c r="U14" i="15"/>
  <c r="W16" i="15"/>
  <c r="W31" i="15"/>
  <c r="E13" i="15"/>
  <c r="G12" i="15"/>
  <c r="R28" i="15" s="1"/>
  <c r="Y31" i="15"/>
  <c r="Y16" i="15"/>
  <c r="G14" i="14" l="1"/>
  <c r="E15" i="14"/>
  <c r="F14" i="14"/>
  <c r="E57" i="14"/>
  <c r="G56" i="14"/>
  <c r="F56" i="14"/>
  <c r="H18" i="15"/>
  <c r="O17" i="15"/>
  <c r="O18" i="15" s="1"/>
  <c r="T30" i="15"/>
  <c r="T15" i="15"/>
  <c r="V29" i="15"/>
  <c r="AD29" i="15" s="1"/>
  <c r="V14" i="15"/>
  <c r="AC14" i="15" s="1"/>
  <c r="AC30" i="15" s="1"/>
  <c r="Z16" i="15"/>
  <c r="Z31" i="15"/>
  <c r="S31" i="15"/>
  <c r="S16" i="15"/>
  <c r="Y32" i="15"/>
  <c r="Y17" i="15"/>
  <c r="Y33" i="15" s="1"/>
  <c r="W32" i="15"/>
  <c r="W17" i="15"/>
  <c r="W33" i="15" s="1"/>
  <c r="X30" i="15"/>
  <c r="X15" i="15"/>
  <c r="E14" i="15"/>
  <c r="G13" i="15"/>
  <c r="R29" i="15" s="1"/>
  <c r="U30" i="15"/>
  <c r="U15" i="15"/>
  <c r="F57" i="14" l="1"/>
  <c r="E58" i="14"/>
  <c r="G57" i="14"/>
  <c r="G15" i="14"/>
  <c r="E16" i="14"/>
  <c r="F15" i="14"/>
  <c r="T31" i="15"/>
  <c r="T16" i="15"/>
  <c r="V30" i="15"/>
  <c r="AD30" i="15" s="1"/>
  <c r="V15" i="15"/>
  <c r="AC15" i="15" s="1"/>
  <c r="AC31" i="15" s="1"/>
  <c r="S17" i="15"/>
  <c r="S33" i="15" s="1"/>
  <c r="S32" i="15"/>
  <c r="Z17" i="15"/>
  <c r="Z33" i="15" s="1"/>
  <c r="Z32" i="15"/>
  <c r="U16" i="15"/>
  <c r="U31" i="15"/>
  <c r="X31" i="15"/>
  <c r="X16" i="15"/>
  <c r="E15" i="15"/>
  <c r="G14" i="15"/>
  <c r="R30" i="15" s="1"/>
  <c r="F58" i="14" l="1"/>
  <c r="E59" i="14"/>
  <c r="G58" i="14"/>
  <c r="G16" i="14"/>
  <c r="F16" i="14"/>
  <c r="E17" i="14"/>
  <c r="T17" i="15"/>
  <c r="T33" i="15" s="1"/>
  <c r="T32" i="15"/>
  <c r="V16" i="15"/>
  <c r="AC16" i="15" s="1"/>
  <c r="AC32" i="15" s="1"/>
  <c r="V31" i="15"/>
  <c r="AD31" i="15" s="1"/>
  <c r="X17" i="15"/>
  <c r="X33" i="15" s="1"/>
  <c r="X32" i="15"/>
  <c r="U17" i="15"/>
  <c r="U32" i="15"/>
  <c r="E16" i="15"/>
  <c r="G15" i="15"/>
  <c r="R31" i="15" s="1"/>
  <c r="G17" i="14" l="1"/>
  <c r="F17" i="14"/>
  <c r="E18" i="14"/>
  <c r="E60" i="14"/>
  <c r="G59" i="14"/>
  <c r="F59" i="14"/>
  <c r="V32" i="15"/>
  <c r="AD32" i="15" s="1"/>
  <c r="V17" i="15"/>
  <c r="V33" i="15" s="1"/>
  <c r="E17" i="15"/>
  <c r="G16" i="15"/>
  <c r="R32" i="15" s="1"/>
  <c r="U33" i="15"/>
  <c r="AC17" i="15" l="1"/>
  <c r="AC33" i="15" s="1"/>
  <c r="G18" i="14"/>
  <c r="E19" i="14"/>
  <c r="F18" i="14"/>
  <c r="F60" i="14"/>
  <c r="E61" i="14"/>
  <c r="G60" i="14"/>
  <c r="AD33" i="15"/>
  <c r="E18" i="15"/>
  <c r="E19" i="15" s="1"/>
  <c r="E20" i="15" s="1"/>
  <c r="E21" i="15" s="1"/>
  <c r="E22" i="15" s="1"/>
  <c r="E23" i="15" s="1"/>
  <c r="E24" i="15" s="1"/>
  <c r="E25" i="15" s="1"/>
  <c r="E26" i="15" s="1"/>
  <c r="E27" i="15" s="1"/>
  <c r="E28" i="15" s="1"/>
  <c r="E29" i="15" s="1"/>
  <c r="E30" i="15" s="1"/>
  <c r="E31" i="15" s="1"/>
  <c r="E32" i="15" s="1"/>
  <c r="E33" i="15" s="1"/>
  <c r="E34" i="15" s="1"/>
  <c r="E35" i="15" s="1"/>
  <c r="E36" i="15" s="1"/>
  <c r="E37" i="15" s="1"/>
  <c r="E38" i="15" s="1"/>
  <c r="E39" i="15" s="1"/>
  <c r="E40" i="15" s="1"/>
  <c r="E41" i="15" s="1"/>
  <c r="E42" i="15" s="1"/>
  <c r="E43" i="15" s="1"/>
  <c r="G17" i="15"/>
  <c r="E20" i="14" l="1"/>
  <c r="F19" i="14"/>
  <c r="G19" i="14"/>
  <c r="F61" i="14"/>
  <c r="G61" i="14"/>
  <c r="E62" i="14"/>
  <c r="G18" i="15"/>
  <c r="R33" i="15"/>
  <c r="G62" i="14" l="1"/>
  <c r="E63" i="14"/>
  <c r="F62" i="14"/>
  <c r="F20" i="14"/>
  <c r="G20" i="14"/>
  <c r="E21" i="14"/>
  <c r="E64" i="14" l="1"/>
  <c r="F63" i="14"/>
  <c r="G63" i="14"/>
  <c r="G21" i="14"/>
  <c r="E22" i="14"/>
  <c r="F21" i="14"/>
  <c r="E23" i="14" l="1"/>
  <c r="F22" i="14"/>
  <c r="G22" i="14"/>
  <c r="E65" i="14"/>
  <c r="F64" i="14"/>
  <c r="G64" i="14"/>
  <c r="G65" i="14" l="1"/>
  <c r="E66" i="14"/>
  <c r="F65" i="14"/>
  <c r="F23" i="14"/>
  <c r="G23" i="14"/>
  <c r="E24" i="14"/>
  <c r="G66" i="14" l="1"/>
  <c r="E67" i="14"/>
  <c r="F66" i="14"/>
  <c r="F24" i="14"/>
  <c r="G24" i="14"/>
  <c r="E25" i="14"/>
  <c r="G67" i="14" l="1"/>
  <c r="F67" i="14"/>
  <c r="E68" i="14"/>
  <c r="F25" i="14"/>
  <c r="G25" i="14"/>
  <c r="E26" i="14"/>
  <c r="G26" i="14" l="1"/>
  <c r="F26" i="14"/>
  <c r="E27" i="14"/>
  <c r="G68" i="14"/>
  <c r="F68" i="14"/>
  <c r="E69" i="14"/>
  <c r="F27" i="14" l="1"/>
  <c r="G27" i="14"/>
  <c r="E28" i="14"/>
  <c r="E70" i="14"/>
  <c r="F69" i="14"/>
  <c r="G69" i="14"/>
  <c r="F70" i="14" l="1"/>
  <c r="G70" i="14"/>
  <c r="E71" i="14"/>
  <c r="E29" i="14"/>
  <c r="F28" i="14"/>
  <c r="G28" i="14"/>
  <c r="F29" i="14" l="1"/>
  <c r="G29" i="14"/>
  <c r="E30" i="14"/>
  <c r="E72" i="14"/>
  <c r="F71" i="14"/>
  <c r="G71" i="14"/>
  <c r="E73" i="14" l="1"/>
  <c r="F72" i="14"/>
  <c r="G72" i="14"/>
  <c r="F30" i="14"/>
  <c r="G30" i="14"/>
  <c r="E31" i="14"/>
  <c r="F31" i="14" l="1"/>
  <c r="G31" i="14"/>
  <c r="E32" i="14"/>
  <c r="F73" i="14"/>
  <c r="G73" i="14"/>
  <c r="E74" i="14"/>
  <c r="E75" i="14" l="1"/>
  <c r="G74" i="14"/>
  <c r="F74" i="14"/>
  <c r="E33" i="14"/>
  <c r="F32" i="14"/>
  <c r="G32" i="14"/>
  <c r="G33" i="14" l="1"/>
  <c r="F33" i="14"/>
  <c r="E34" i="14"/>
  <c r="F75" i="14"/>
  <c r="G75" i="14"/>
  <c r="E76" i="14"/>
  <c r="G34" i="14" l="1"/>
  <c r="E35" i="14"/>
  <c r="F34" i="14"/>
  <c r="F76" i="14"/>
  <c r="G76" i="14"/>
  <c r="E77" i="14"/>
  <c r="E78" i="14" l="1"/>
  <c r="G77" i="14"/>
  <c r="F77" i="14"/>
  <c r="E36" i="14"/>
  <c r="F35" i="14"/>
  <c r="G35" i="14"/>
  <c r="E37" i="14" l="1"/>
  <c r="G36" i="14"/>
  <c r="F36" i="14"/>
  <c r="F78" i="14"/>
  <c r="G78" i="14"/>
  <c r="E79" i="14"/>
  <c r="F79" i="14" l="1"/>
  <c r="G79" i="14"/>
  <c r="E80" i="14"/>
  <c r="E38" i="14"/>
  <c r="F37" i="14"/>
  <c r="G37" i="14"/>
  <c r="F38" i="14" l="1"/>
  <c r="G38" i="14"/>
  <c r="E39" i="14"/>
  <c r="E81" i="14"/>
  <c r="F80" i="14"/>
  <c r="G80" i="14"/>
  <c r="E40" i="14" l="1"/>
  <c r="G39" i="14"/>
  <c r="F39" i="14"/>
  <c r="F81" i="14"/>
  <c r="G81" i="14"/>
  <c r="E82" i="14"/>
  <c r="F82" i="14" l="1"/>
  <c r="G82" i="14"/>
  <c r="E83" i="14"/>
  <c r="E41" i="14"/>
  <c r="F40" i="14"/>
  <c r="G40" i="14"/>
  <c r="F41" i="14" l="1"/>
  <c r="G41" i="14"/>
  <c r="E42" i="14"/>
  <c r="E84" i="14"/>
  <c r="F83" i="14"/>
  <c r="G83" i="14"/>
  <c r="F84" i="14" l="1"/>
  <c r="G84" i="14"/>
  <c r="G42" i="14"/>
  <c r="F42" i="14"/>
  <c r="E4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Thinkwell</author>
  </authors>
  <commentList>
    <comment ref="F61" authorId="0" shapeId="0" xr:uid="{C6BFA120-535F-664D-9229-504D002D8856}">
      <text>
        <r>
          <rPr>
            <b/>
            <sz val="9"/>
            <color indexed="81"/>
            <rFont val="Tahoma"/>
            <family val="2"/>
          </rPr>
          <t>Thinkwell:</t>
        </r>
        <r>
          <rPr>
            <sz val="9"/>
            <color indexed="81"/>
            <rFont val="Tahoma"/>
            <family val="2"/>
          </rPr>
          <t xml:space="preserve">
Is this meant to be 5-2 or is there something missing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Peter Brodribb</author>
  </authors>
  <commentList>
    <comment ref="Y4" authorId="0" shapeId="0" xr:uid="{00000000-0006-0000-0A00-000001000000}">
      <text>
        <r>
          <rPr>
            <sz val="10"/>
            <color indexed="81"/>
            <rFont val="Calibri"/>
            <family val="2"/>
          </rPr>
          <t xml:space="preserve">De-select years on filter to reduce year range.
</t>
        </r>
      </text>
    </comment>
    <comment ref="C26" authorId="1" shapeId="0" xr:uid="{00000000-0006-0000-0A00-000003000000}">
      <text>
        <r>
          <rPr>
            <b/>
            <sz val="9"/>
            <color rgb="FF000000"/>
            <rFont val="Calibri"/>
            <family val="2"/>
          </rPr>
          <t>Equivelant refrigerant charge:</t>
        </r>
        <r>
          <rPr>
            <sz val="9"/>
            <color rgb="FF000000"/>
            <rFont val="Calibri"/>
            <family val="2"/>
          </rPr>
          <t xml:space="preserve">  The equivalent charge size relates to the amount of High GWP  HFC that will be displaced, not the actual charge of the lower GWP refrigerant which can be up to 60% less (e.g. Hydrocarbon). This also represents a worst case scenario in GWP terms. 
</t>
        </r>
        <r>
          <rPr>
            <sz val="9"/>
            <color rgb="FF000000"/>
            <rFont val="Calibri"/>
            <family val="2"/>
          </rPr>
          <t xml:space="preserve">
</t>
        </r>
        <r>
          <rPr>
            <sz val="9"/>
            <color rgb="FF000000"/>
            <rFont val="Calibri"/>
            <family val="2"/>
          </rPr>
          <t>The equivalent charge provides a comparative representation of the rate of transition of the number of devices, and the energy services they provide. Whereas the actual refrigerant charges in aggregate can provide insights into the scale of the bank and skills required to service different refrigerant classes.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Brodribb</author>
  </authors>
  <commentList>
    <comment ref="B6" authorId="0" shapeId="0" xr:uid="{63E59ACD-FBB4-9F45-8732-C44352C10341}">
      <text>
        <r>
          <rPr>
            <sz val="10"/>
            <color rgb="FF000000"/>
            <rFont val="Tahoma"/>
            <family val="2"/>
          </rPr>
          <t xml:space="preserve">Includes all non ducted AC such as 
</t>
        </r>
        <r>
          <rPr>
            <sz val="10"/>
            <color rgb="FF000000"/>
            <rFont val="Tahoma"/>
            <family val="2"/>
          </rPr>
          <t>Window/Wall AC, Portable AC and WH Split AC for brands that offer multiple types such as TECO, TLC, Lennox, Electrolux, Braemar, Gree, Kogan, Dimplex and others.</t>
        </r>
      </text>
    </comment>
    <comment ref="B12" authorId="0" shapeId="0" xr:uid="{FBF2F2EC-FF39-CB4B-99B0-6E74D046FFF1}">
      <text>
        <r>
          <rPr>
            <sz val="10"/>
            <color rgb="FF000000"/>
            <rFont val="Tahoma"/>
            <family val="2"/>
          </rPr>
          <t>Includes brands that do not offer other non ducted types (Window/wall and portable AC) such as Bonaire, Daikin, Mitsubishi Electric, MHI, LG, Panasonic, Hitachie and Rinnai who do offer portable AC however they are not reported as they contain R290.</t>
        </r>
      </text>
    </comment>
  </commentList>
</comments>
</file>

<file path=xl/sharedStrings.xml><?xml version="1.0" encoding="utf-8"?>
<sst xmlns="http://schemas.openxmlformats.org/spreadsheetml/2006/main" count="1815" uniqueCount="413">
  <si>
    <t>Total</t>
  </si>
  <si>
    <t>Year</t>
  </si>
  <si>
    <t>HCFC-22</t>
  </si>
  <si>
    <t>HCFC-123</t>
  </si>
  <si>
    <t>HFC-134a</t>
  </si>
  <si>
    <t>HFC-404A</t>
  </si>
  <si>
    <t>HFC-410A</t>
  </si>
  <si>
    <t>HFC-407C</t>
  </si>
  <si>
    <t>HFC-32</t>
  </si>
  <si>
    <t>HFC-Mix</t>
  </si>
  <si>
    <t>GWP&lt;2150</t>
  </si>
  <si>
    <t>GWP&lt;1000</t>
  </si>
  <si>
    <t>HFO-1234</t>
  </si>
  <si>
    <t>HC</t>
  </si>
  <si>
    <t>CO2</t>
  </si>
  <si>
    <t>Ammonia</t>
  </si>
  <si>
    <t>HCF-134a</t>
  </si>
  <si>
    <t>HCF-404A</t>
  </si>
  <si>
    <t>GWP &lt;2150</t>
  </si>
  <si>
    <t>GWP &lt;1000</t>
  </si>
  <si>
    <t>GWP &lt;10</t>
  </si>
  <si>
    <t>Bank (kg)</t>
  </si>
  <si>
    <t>HCF-410A</t>
  </si>
  <si>
    <t>HCF-407C</t>
  </si>
  <si>
    <t>HCF-32</t>
  </si>
  <si>
    <t>Notes:</t>
  </si>
  <si>
    <t>MAC2-1</t>
  </si>
  <si>
    <t>MAC2-2</t>
  </si>
  <si>
    <t>MAC2-3</t>
  </si>
  <si>
    <t>Other</t>
  </si>
  <si>
    <t>Actual</t>
  </si>
  <si>
    <t>Passenger vehicles</t>
  </si>
  <si>
    <t>Light commercial vehicles</t>
  </si>
  <si>
    <t>Domestic refrigeration</t>
  </si>
  <si>
    <t>RCFC: Total</t>
  </si>
  <si>
    <t>MAC2-4</t>
  </si>
  <si>
    <t>Portable AC 0-10 kWr</t>
  </si>
  <si>
    <t xml:space="preserve">Non-Ducted: Unitary 0-10 kWr </t>
  </si>
  <si>
    <t>Product category</t>
  </si>
  <si>
    <t>HCFC</t>
  </si>
  <si>
    <t>HFC</t>
  </si>
  <si>
    <t>AC5-1</t>
  </si>
  <si>
    <t>Chillers</t>
  </si>
  <si>
    <t>AC5-2</t>
  </si>
  <si>
    <t>&gt;500 &amp; &lt;1000 kWr</t>
  </si>
  <si>
    <t>&gt;1000 kWr</t>
  </si>
  <si>
    <t>Sales mix</t>
  </si>
  <si>
    <t>Single split: non-ducted</t>
  </si>
  <si>
    <t>RT Packaged systems</t>
  </si>
  <si>
    <t>Close control</t>
  </si>
  <si>
    <t>HW heat pump: commercial</t>
  </si>
  <si>
    <t>Pool heat pump</t>
  </si>
  <si>
    <t>RCFC3-1</t>
  </si>
  <si>
    <t>RCFC3-2</t>
  </si>
  <si>
    <t>RCFC3-3</t>
  </si>
  <si>
    <t>Bank</t>
  </si>
  <si>
    <t>RCFC1-1</t>
  </si>
  <si>
    <t>RCFC1-2</t>
  </si>
  <si>
    <t>RCFC1-3</t>
  </si>
  <si>
    <t>Ice makers</t>
  </si>
  <si>
    <t>RCFC1-4</t>
  </si>
  <si>
    <t>RCFC1-5</t>
  </si>
  <si>
    <t>Walk-in coolrooms: medium</t>
  </si>
  <si>
    <t>RCFC1-6</t>
  </si>
  <si>
    <t>Walk-in coolrooms: large</t>
  </si>
  <si>
    <t>Beverage cooling (post mix)</t>
  </si>
  <si>
    <t>Beverage cooling (beer)</t>
  </si>
  <si>
    <t>Water dispensers (incl. bottle)</t>
  </si>
  <si>
    <t>RCFC2-1</t>
  </si>
  <si>
    <t>RCFC2-2</t>
  </si>
  <si>
    <t>RCFC2-3</t>
  </si>
  <si>
    <t>RCFC2-4</t>
  </si>
  <si>
    <t>Refrigerators and freezers</t>
  </si>
  <si>
    <t>Baseline</t>
  </si>
  <si>
    <t>CFC-12</t>
  </si>
  <si>
    <t>Cumulative</t>
  </si>
  <si>
    <t>BAU</t>
  </si>
  <si>
    <t>Annual</t>
    <phoneticPr fontId="15" type="noConversion"/>
  </si>
  <si>
    <t>Figure XX: Cumulative emission reduction in Mt CO2e (AR4 GWP) for Non-Article 5 Counties (includes Australia)</t>
  </si>
  <si>
    <t>Reduction Mt CO2e</t>
  </si>
  <si>
    <t>Emissions (Mt CO2e)</t>
  </si>
  <si>
    <t>Annual (Mt CO2e)</t>
  </si>
  <si>
    <t>Cut %</t>
  </si>
  <si>
    <t>AR4 GWPs</t>
  </si>
  <si>
    <t>Figure XX: Cumulative emission reduction in Mt CO2e (AR2 GWP) for Non-Article 5 Counties (includes Australia)</t>
  </si>
  <si>
    <t>AR2 GWPs</t>
  </si>
  <si>
    <t>Australian emission reduction based on NA proposal</t>
  </si>
  <si>
    <t>Annual (t)</t>
  </si>
  <si>
    <t>FP</t>
  </si>
  <si>
    <t>Fm</t>
  </si>
  <si>
    <t>MAC</t>
  </si>
  <si>
    <t>AC</t>
  </si>
  <si>
    <t>RCFC</t>
  </si>
  <si>
    <t>DR</t>
  </si>
  <si>
    <t>Scenario 1</t>
  </si>
  <si>
    <t>Foams</t>
  </si>
  <si>
    <t>HW heat pump: domestic</t>
  </si>
  <si>
    <t>No MAC</t>
  </si>
  <si>
    <t>Remote</t>
  </si>
  <si>
    <t>Medium AC</t>
  </si>
  <si>
    <t>Large AC</t>
  </si>
  <si>
    <t>Small MAC</t>
  </si>
  <si>
    <t>Large MAC</t>
  </si>
  <si>
    <t>Domestic Refrigeration</t>
  </si>
  <si>
    <t>Refer above</t>
  </si>
  <si>
    <t>Aerosols</t>
  </si>
  <si>
    <t>RCFC - Remote</t>
  </si>
  <si>
    <t>AC - Medium AC</t>
  </si>
  <si>
    <t>Scenario selected</t>
  </si>
  <si>
    <t>CFC-12 includes those manufactured with CFC, many of these have been retrofitted with HFC-134a and HC.</t>
  </si>
  <si>
    <t>Total (Mt CO2e)</t>
  </si>
  <si>
    <t>Total (Tonnes = Thousands of kgs)</t>
  </si>
  <si>
    <t>Selected scenario</t>
  </si>
  <si>
    <t>RCFC - Self contained</t>
  </si>
  <si>
    <t>Leak Rates BAU</t>
  </si>
  <si>
    <t>Sales Mix BAU</t>
  </si>
  <si>
    <t>ODS</t>
  </si>
  <si>
    <t>SGG</t>
  </si>
  <si>
    <t>Tables</t>
  </si>
  <si>
    <r>
      <t>§</t>
    </r>
    <r>
      <rPr>
        <sz val="7"/>
        <color theme="1"/>
        <rFont val="Times New Roman"/>
        <family val="1"/>
      </rPr>
      <t xml:space="preserve">  </t>
    </r>
    <r>
      <rPr>
        <sz val="11"/>
        <color theme="1"/>
        <rFont val="Times New Roman"/>
        <family val="1"/>
      </rPr>
      <t>Improvements in handling losses and leaks from all classes of RAC equipment 43.67 Mt CO</t>
    </r>
    <r>
      <rPr>
        <vertAlign val="subscript"/>
        <sz val="11"/>
        <color theme="1"/>
        <rFont val="Times New Roman"/>
        <family val="1"/>
      </rPr>
      <t>2</t>
    </r>
    <r>
      <rPr>
        <sz val="11"/>
        <color theme="1"/>
        <rFont val="Times New Roman"/>
        <family val="1"/>
      </rPr>
      <t>e avoided (68%</t>
    </r>
    <r>
      <rPr>
        <vertAlign val="superscript"/>
        <sz val="11"/>
        <color theme="1"/>
        <rFont val="Times New Roman"/>
        <family val="1"/>
      </rPr>
      <t>ODS</t>
    </r>
    <r>
      <rPr>
        <sz val="11"/>
        <color theme="1"/>
        <rFont val="Times New Roman"/>
        <family val="1"/>
      </rPr>
      <t xml:space="preserve"> / 32%</t>
    </r>
    <r>
      <rPr>
        <vertAlign val="superscript"/>
        <sz val="11"/>
        <color theme="1"/>
        <rFont val="Times New Roman"/>
        <family val="1"/>
      </rPr>
      <t>SGG</t>
    </r>
    <r>
      <rPr>
        <sz val="11"/>
        <color theme="1"/>
        <rFont val="Times New Roman"/>
        <family val="1"/>
      </rPr>
      <t>);</t>
    </r>
  </si>
  <si>
    <r>
      <t>§</t>
    </r>
    <r>
      <rPr>
        <sz val="7"/>
        <color theme="1"/>
        <rFont val="Times New Roman"/>
        <family val="1"/>
      </rPr>
      <t xml:space="preserve">  </t>
    </r>
    <r>
      <rPr>
        <sz val="11"/>
        <color theme="1"/>
        <rFont val="Times New Roman"/>
        <family val="1"/>
      </rPr>
      <t>The continuation of Refrigerant Reclaim Australia’s industry stewardship scheme 12.74 Mt avoided (CO</t>
    </r>
    <r>
      <rPr>
        <vertAlign val="subscript"/>
        <sz val="11"/>
        <color theme="1"/>
        <rFont val="Times New Roman"/>
        <family val="1"/>
      </rPr>
      <t>2</t>
    </r>
    <r>
      <rPr>
        <sz val="11"/>
        <color theme="1"/>
        <rFont val="Times New Roman"/>
        <family val="1"/>
      </rPr>
      <t>e 32%</t>
    </r>
    <r>
      <rPr>
        <vertAlign val="superscript"/>
        <sz val="11"/>
        <color theme="1"/>
        <rFont val="Times New Roman"/>
        <family val="1"/>
      </rPr>
      <t>ODS</t>
    </r>
    <r>
      <rPr>
        <sz val="11"/>
        <color theme="1"/>
        <rFont val="Times New Roman"/>
        <family val="1"/>
      </rPr>
      <t xml:space="preserve"> / 68%</t>
    </r>
    <r>
      <rPr>
        <vertAlign val="superscript"/>
        <sz val="11"/>
        <color theme="1"/>
        <rFont val="Times New Roman"/>
        <family val="1"/>
      </rPr>
      <t>SGG</t>
    </r>
    <r>
      <rPr>
        <sz val="11"/>
        <color theme="1"/>
        <rFont val="Times New Roman"/>
        <family val="1"/>
      </rPr>
      <t xml:space="preserve">); </t>
    </r>
  </si>
  <si>
    <r>
      <t>§</t>
    </r>
    <r>
      <rPr>
        <sz val="7"/>
        <color theme="1"/>
        <rFont val="Times New Roman"/>
        <family val="1"/>
      </rPr>
      <t xml:space="preserve">  </t>
    </r>
    <r>
      <rPr>
        <sz val="11"/>
        <color theme="1"/>
        <rFont val="Times New Roman"/>
        <family val="1"/>
      </rPr>
      <t>Decreasing but continuing abatement resulting from the early ban of disposable cylinders 1.61 Mt CO</t>
    </r>
    <r>
      <rPr>
        <vertAlign val="subscript"/>
        <sz val="11"/>
        <color theme="1"/>
        <rFont val="Times New Roman"/>
        <family val="1"/>
      </rPr>
      <t>2</t>
    </r>
    <r>
      <rPr>
        <sz val="11"/>
        <color theme="1"/>
        <rFont val="Times New Roman"/>
        <family val="1"/>
      </rPr>
      <t>e avoided (11%</t>
    </r>
    <r>
      <rPr>
        <vertAlign val="superscript"/>
        <sz val="11"/>
        <color theme="1"/>
        <rFont val="Times New Roman"/>
        <family val="1"/>
      </rPr>
      <t>ODS</t>
    </r>
    <r>
      <rPr>
        <sz val="11"/>
        <color theme="1"/>
        <rFont val="Times New Roman"/>
        <family val="1"/>
      </rPr>
      <t xml:space="preserve"> / 89%</t>
    </r>
    <r>
      <rPr>
        <vertAlign val="superscript"/>
        <sz val="11"/>
        <color theme="1"/>
        <rFont val="Times New Roman"/>
        <family val="1"/>
      </rPr>
      <t>SGG</t>
    </r>
    <r>
      <rPr>
        <sz val="11"/>
        <color theme="1"/>
        <rFont val="Times New Roman"/>
        <family val="1"/>
      </rPr>
      <t>); and,</t>
    </r>
  </si>
  <si>
    <r>
      <t>§</t>
    </r>
    <r>
      <rPr>
        <sz val="7"/>
        <color theme="1"/>
        <rFont val="Times New Roman"/>
        <family val="1"/>
      </rPr>
      <t xml:space="preserve">  </t>
    </r>
    <r>
      <rPr>
        <sz val="11"/>
        <color theme="1"/>
        <rFont val="Times New Roman"/>
        <family val="1"/>
      </rPr>
      <t>Improvements in reducing handling losses and leaks from all classes of fire protection systems that employ SGGs 1.31 Mt CO</t>
    </r>
    <r>
      <rPr>
        <vertAlign val="subscript"/>
        <sz val="11"/>
        <color theme="1"/>
        <rFont val="Times New Roman"/>
        <family val="1"/>
      </rPr>
      <t>2</t>
    </r>
    <r>
      <rPr>
        <sz val="11"/>
        <color theme="1"/>
        <rFont val="Times New Roman"/>
        <family val="1"/>
      </rPr>
      <t>e avoided (0%</t>
    </r>
    <r>
      <rPr>
        <vertAlign val="superscript"/>
        <sz val="11"/>
        <color theme="1"/>
        <rFont val="Times New Roman"/>
        <family val="1"/>
      </rPr>
      <t>ODS</t>
    </r>
    <r>
      <rPr>
        <sz val="11"/>
        <color theme="1"/>
        <rFont val="Times New Roman"/>
        <family val="1"/>
      </rPr>
      <t>/ 100%</t>
    </r>
    <r>
      <rPr>
        <vertAlign val="superscript"/>
        <sz val="11"/>
        <color theme="1"/>
        <rFont val="Times New Roman"/>
        <family val="1"/>
      </rPr>
      <t>SGG</t>
    </r>
    <r>
      <rPr>
        <sz val="11"/>
        <color theme="1"/>
        <rFont val="Times New Roman"/>
        <family val="1"/>
      </rPr>
      <t>).</t>
    </r>
  </si>
  <si>
    <t>Projected Emissions Abatement 2014 – 2030</t>
  </si>
  <si>
    <r>
      <t>The EUCE Model projects that end-use licensing controls and trading authorisations currently in place will avoid total direct emissions, over the projection period from 2014 to 2030, equivalent to 59.3 Mt CO</t>
    </r>
    <r>
      <rPr>
        <i/>
        <vertAlign val="subscript"/>
        <sz val="11"/>
        <color theme="1"/>
        <rFont val="Times New Roman"/>
        <family val="1"/>
      </rPr>
      <t>2</t>
    </r>
    <r>
      <rPr>
        <i/>
        <sz val="11"/>
        <color theme="1"/>
        <rFont val="Times New Roman"/>
        <family val="1"/>
      </rPr>
      <t xml:space="preserve"> (</t>
    </r>
    <r>
      <rPr>
        <sz val="11"/>
        <color theme="1"/>
        <rFont val="Times New Roman"/>
        <family val="1"/>
      </rPr>
      <t>57%</t>
    </r>
    <r>
      <rPr>
        <vertAlign val="superscript"/>
        <sz val="11"/>
        <color theme="1"/>
        <rFont val="Times New Roman"/>
        <family val="1"/>
      </rPr>
      <t xml:space="preserve">ODS </t>
    </r>
    <r>
      <rPr>
        <sz val="11"/>
        <color theme="1"/>
        <rFont val="Times New Roman"/>
        <family val="1"/>
      </rPr>
      <t>/ 43%</t>
    </r>
    <r>
      <rPr>
        <vertAlign val="superscript"/>
        <sz val="11"/>
        <color theme="1"/>
        <rFont val="Times New Roman"/>
        <family val="1"/>
      </rPr>
      <t>SGG</t>
    </r>
    <r>
      <rPr>
        <sz val="11"/>
        <color theme="1"/>
        <rFont val="Times New Roman"/>
        <family val="1"/>
      </rPr>
      <t xml:space="preserve">). </t>
    </r>
  </si>
  <si>
    <r>
      <t>End-use licensing controls of ODS and SGGs, enforced under the Act in Australia, are calculated to have avoided the equivalent of 24.7 Mt of CO</t>
    </r>
    <r>
      <rPr>
        <vertAlign val="subscript"/>
        <sz val="11"/>
        <color theme="1"/>
        <rFont val="Times New Roman"/>
        <family val="1"/>
      </rPr>
      <t>2</t>
    </r>
    <r>
      <rPr>
        <sz val="11"/>
        <color theme="1"/>
        <rFont val="Times New Roman"/>
        <family val="1"/>
      </rPr>
      <t xml:space="preserve"> (68%</t>
    </r>
    <r>
      <rPr>
        <vertAlign val="superscript"/>
        <sz val="11"/>
        <color theme="1"/>
        <rFont val="Times New Roman"/>
        <family val="1"/>
      </rPr>
      <t xml:space="preserve">ODS </t>
    </r>
    <r>
      <rPr>
        <sz val="11"/>
        <color theme="1"/>
        <rFont val="Times New Roman"/>
        <family val="1"/>
      </rPr>
      <t>/ 32%</t>
    </r>
    <r>
      <rPr>
        <vertAlign val="superscript"/>
        <sz val="11"/>
        <color theme="1"/>
        <rFont val="Times New Roman"/>
        <family val="1"/>
      </rPr>
      <t>SGG</t>
    </r>
    <r>
      <rPr>
        <sz val="11"/>
        <color theme="1"/>
        <rFont val="Times New Roman"/>
        <family val="1"/>
      </rPr>
      <t>) emissions between 2003 and 2013, as a result of reducing direct emissions of ODS and SGGs. These controls are projected to avoid a further 59.3 Mt CO</t>
    </r>
    <r>
      <rPr>
        <vertAlign val="subscript"/>
        <sz val="11"/>
        <color theme="1"/>
        <rFont val="Times New Roman"/>
        <family val="1"/>
      </rPr>
      <t>2</t>
    </r>
    <r>
      <rPr>
        <sz val="11"/>
        <color theme="1"/>
        <rFont val="Times New Roman"/>
        <family val="1"/>
      </rPr>
      <t>e (57%</t>
    </r>
    <r>
      <rPr>
        <vertAlign val="superscript"/>
        <sz val="11"/>
        <color theme="1"/>
        <rFont val="Times New Roman"/>
        <family val="1"/>
      </rPr>
      <t xml:space="preserve">ODS </t>
    </r>
    <r>
      <rPr>
        <sz val="11"/>
        <color theme="1"/>
        <rFont val="Times New Roman"/>
        <family val="1"/>
      </rPr>
      <t>/ 43%</t>
    </r>
    <r>
      <rPr>
        <vertAlign val="superscript"/>
        <sz val="11"/>
        <color theme="1"/>
        <rFont val="Times New Roman"/>
        <family val="1"/>
      </rPr>
      <t>SGG</t>
    </r>
    <r>
      <rPr>
        <sz val="11"/>
        <color theme="1"/>
        <rFont val="Times New Roman"/>
        <family val="1"/>
      </rPr>
      <t>) of direct emissions of ODS and SGGs in the period from 2014 to 2030.</t>
    </r>
  </si>
  <si>
    <t>2014 to 2030.</t>
  </si>
  <si>
    <t>Mt of CO2 (68%ODS / 32%SGG)</t>
  </si>
  <si>
    <t xml:space="preserve"> Mt CO2e (57%ODS / 43%SGG)</t>
  </si>
  <si>
    <r>
      <t>indirect emissions reductions, as a result of reduced energy use, of at least 3.6 Mt CO</t>
    </r>
    <r>
      <rPr>
        <vertAlign val="subscript"/>
        <sz val="11"/>
        <color theme="1"/>
        <rFont val="Times New Roman"/>
        <family val="1"/>
      </rPr>
      <t xml:space="preserve">2 </t>
    </r>
    <r>
      <rPr>
        <sz val="11"/>
        <color theme="1"/>
        <rFont val="Times New Roman"/>
        <family val="1"/>
      </rPr>
      <t>between 2003 and 2013, and are projected to avoid a further 7 Mt CO</t>
    </r>
    <r>
      <rPr>
        <vertAlign val="subscript"/>
        <sz val="11"/>
        <color theme="1"/>
        <rFont val="Times New Roman"/>
        <family val="1"/>
      </rPr>
      <t xml:space="preserve">2 </t>
    </r>
    <r>
      <rPr>
        <sz val="11"/>
        <color theme="1"/>
        <rFont val="Times New Roman"/>
        <family val="1"/>
      </rPr>
      <t xml:space="preserve">between 2014 and 2030. </t>
    </r>
  </si>
  <si>
    <r>
      <t>The EUCE Model calculates that the introduction of end-use licensing controls and trading authorisations, in a process starting in 2003, has avoided direct emissions between 2003 and 2013 equivalent to 24.7 Mt of CO</t>
    </r>
    <r>
      <rPr>
        <i/>
        <vertAlign val="subscript"/>
        <sz val="11"/>
        <color theme="1"/>
        <rFont val="Times New Roman"/>
        <family val="1"/>
      </rPr>
      <t>2</t>
    </r>
    <r>
      <rPr>
        <sz val="11"/>
        <color theme="1"/>
        <rFont val="Times New Roman"/>
        <family val="1"/>
      </rPr>
      <t xml:space="preserve"> </t>
    </r>
    <r>
      <rPr>
        <i/>
        <sz val="11"/>
        <color theme="1"/>
        <rFont val="Times New Roman"/>
        <family val="1"/>
      </rPr>
      <t>(68%</t>
    </r>
    <r>
      <rPr>
        <i/>
        <vertAlign val="superscript"/>
        <sz val="11"/>
        <color theme="1"/>
        <rFont val="Times New Roman"/>
        <family val="1"/>
      </rPr>
      <t xml:space="preserve">ODS </t>
    </r>
    <r>
      <rPr>
        <i/>
        <sz val="11"/>
        <color theme="1"/>
        <rFont val="Times New Roman"/>
        <family val="1"/>
      </rPr>
      <t>/ 32%</t>
    </r>
    <r>
      <rPr>
        <i/>
        <vertAlign val="superscript"/>
        <sz val="11"/>
        <color theme="1"/>
        <rFont val="Times New Roman"/>
        <family val="1"/>
      </rPr>
      <t>SGG</t>
    </r>
    <r>
      <rPr>
        <i/>
        <sz val="11"/>
        <color theme="1"/>
        <rFont val="Times New Roman"/>
        <family val="1"/>
      </rPr>
      <t>)</t>
    </r>
  </si>
  <si>
    <r>
      <t>§</t>
    </r>
    <r>
      <rPr>
        <sz val="7"/>
        <color theme="1"/>
        <rFont val="Times New Roman"/>
        <family val="1"/>
      </rPr>
      <t xml:space="preserve">  </t>
    </r>
    <r>
      <rPr>
        <sz val="11"/>
        <color theme="1"/>
        <rFont val="Times New Roman"/>
        <family val="1"/>
      </rPr>
      <t>Improvements in reducing handling losses and leaks from all classes of RAC equipment 19.37 Mt CO</t>
    </r>
    <r>
      <rPr>
        <vertAlign val="subscript"/>
        <sz val="11"/>
        <color theme="1"/>
        <rFont val="Times New Roman"/>
        <family val="1"/>
      </rPr>
      <t>2</t>
    </r>
    <r>
      <rPr>
        <sz val="11"/>
        <color theme="1"/>
        <rFont val="Times New Roman"/>
        <family val="1"/>
      </rPr>
      <t>e avoided (72%</t>
    </r>
    <r>
      <rPr>
        <vertAlign val="superscript"/>
        <sz val="11"/>
        <color theme="1"/>
        <rFont val="Times New Roman"/>
        <family val="1"/>
      </rPr>
      <t>ODS</t>
    </r>
    <r>
      <rPr>
        <sz val="11"/>
        <color theme="1"/>
        <rFont val="Times New Roman"/>
        <family val="1"/>
      </rPr>
      <t xml:space="preserve"> / 28%</t>
    </r>
    <r>
      <rPr>
        <vertAlign val="superscript"/>
        <sz val="11"/>
        <color theme="1"/>
        <rFont val="Times New Roman"/>
        <family val="1"/>
      </rPr>
      <t>SGG</t>
    </r>
    <r>
      <rPr>
        <sz val="11"/>
        <color theme="1"/>
        <rFont val="Times New Roman"/>
        <family val="1"/>
      </rPr>
      <t>);</t>
    </r>
  </si>
  <si>
    <r>
      <t>§</t>
    </r>
    <r>
      <rPr>
        <sz val="7"/>
        <color theme="1"/>
        <rFont val="Times New Roman"/>
        <family val="1"/>
      </rPr>
      <t xml:space="preserve">  </t>
    </r>
    <r>
      <rPr>
        <sz val="11"/>
        <color theme="1"/>
        <rFont val="Times New Roman"/>
        <family val="1"/>
      </rPr>
      <t>The continuation of Refrigerant Reclaim Australia’s industry stewardship scheme and its expansion to SGGs 3.28 Mt CO</t>
    </r>
    <r>
      <rPr>
        <vertAlign val="subscript"/>
        <sz val="11"/>
        <color theme="1"/>
        <rFont val="Times New Roman"/>
        <family val="1"/>
      </rPr>
      <t>2</t>
    </r>
    <r>
      <rPr>
        <sz val="11"/>
        <color theme="1"/>
        <rFont val="Times New Roman"/>
        <family val="1"/>
      </rPr>
      <t>e avoided (65%</t>
    </r>
    <r>
      <rPr>
        <vertAlign val="superscript"/>
        <sz val="11"/>
        <color theme="1"/>
        <rFont val="Times New Roman"/>
        <family val="1"/>
      </rPr>
      <t>ODS</t>
    </r>
    <r>
      <rPr>
        <sz val="11"/>
        <color theme="1"/>
        <rFont val="Times New Roman"/>
        <family val="1"/>
      </rPr>
      <t xml:space="preserve"> / 35%</t>
    </r>
    <r>
      <rPr>
        <vertAlign val="superscript"/>
        <sz val="11"/>
        <color theme="1"/>
        <rFont val="Times New Roman"/>
        <family val="1"/>
      </rPr>
      <t>SGG</t>
    </r>
    <r>
      <rPr>
        <sz val="11"/>
        <color theme="1"/>
        <rFont val="Times New Roman"/>
        <family val="1"/>
      </rPr>
      <t xml:space="preserve">); </t>
    </r>
  </si>
  <si>
    <r>
      <t>§</t>
    </r>
    <r>
      <rPr>
        <sz val="7"/>
        <color theme="1"/>
        <rFont val="Times New Roman"/>
        <family val="1"/>
      </rPr>
      <t xml:space="preserve">  </t>
    </r>
    <r>
      <rPr>
        <sz val="11"/>
        <color theme="1"/>
        <rFont val="Times New Roman"/>
        <family val="1"/>
      </rPr>
      <t>The banning of disposable cylinders and a delayed move by wholesalers to centralised decanting of bulk ODS and SGGs 1.69 Mt CO</t>
    </r>
    <r>
      <rPr>
        <vertAlign val="subscript"/>
        <sz val="11"/>
        <color theme="1"/>
        <rFont val="Times New Roman"/>
        <family val="1"/>
      </rPr>
      <t>2</t>
    </r>
    <r>
      <rPr>
        <sz val="11"/>
        <color theme="1"/>
        <rFont val="Times New Roman"/>
        <family val="1"/>
      </rPr>
      <t>e avoided (33%</t>
    </r>
    <r>
      <rPr>
        <vertAlign val="superscript"/>
        <sz val="11"/>
        <color theme="1"/>
        <rFont val="Times New Roman"/>
        <family val="1"/>
      </rPr>
      <t>ODS</t>
    </r>
    <r>
      <rPr>
        <sz val="11"/>
        <color theme="1"/>
        <rFont val="Times New Roman"/>
        <family val="1"/>
      </rPr>
      <t xml:space="preserve"> / 67%</t>
    </r>
    <r>
      <rPr>
        <vertAlign val="superscript"/>
        <sz val="11"/>
        <color theme="1"/>
        <rFont val="Times New Roman"/>
        <family val="1"/>
      </rPr>
      <t>SGG</t>
    </r>
    <r>
      <rPr>
        <sz val="11"/>
        <color theme="1"/>
        <rFont val="Times New Roman"/>
        <family val="1"/>
      </rPr>
      <t xml:space="preserve">); and, </t>
    </r>
  </si>
  <si>
    <r>
      <t>§</t>
    </r>
    <r>
      <rPr>
        <sz val="7"/>
        <color theme="1"/>
        <rFont val="Times New Roman"/>
        <family val="1"/>
      </rPr>
      <t xml:space="preserve">  </t>
    </r>
    <r>
      <rPr>
        <sz val="11"/>
        <color theme="1"/>
        <rFont val="Times New Roman"/>
        <family val="1"/>
      </rPr>
      <t>Improvements in reducing handling losses and leaks from all classes of fire protection systems as a result of the Act produced a modest reduction in emissions of 0.33 Mt CO</t>
    </r>
    <r>
      <rPr>
        <vertAlign val="subscript"/>
        <sz val="11"/>
        <color theme="1"/>
        <rFont val="Times New Roman"/>
        <family val="1"/>
      </rPr>
      <t>2</t>
    </r>
    <r>
      <rPr>
        <sz val="11"/>
        <color theme="1"/>
        <rFont val="Times New Roman"/>
        <family val="1"/>
      </rPr>
      <t>e avoided (0%</t>
    </r>
    <r>
      <rPr>
        <vertAlign val="superscript"/>
        <sz val="11"/>
        <color theme="1"/>
        <rFont val="Times New Roman"/>
        <family val="1"/>
      </rPr>
      <t>ODS</t>
    </r>
    <r>
      <rPr>
        <sz val="11"/>
        <color theme="1"/>
        <rFont val="Times New Roman"/>
        <family val="1"/>
      </rPr>
      <t xml:space="preserve"> / 100%</t>
    </r>
    <r>
      <rPr>
        <vertAlign val="superscript"/>
        <sz val="11"/>
        <color theme="1"/>
        <rFont val="Times New Roman"/>
        <family val="1"/>
      </rPr>
      <t>SGG</t>
    </r>
    <r>
      <rPr>
        <sz val="11"/>
        <color theme="1"/>
        <rFont val="Times New Roman"/>
        <family val="1"/>
      </rPr>
      <t>) between 2003 and 2013.</t>
    </r>
  </si>
  <si>
    <t>Improvements in reducing handling losses and leaks from all classes of RAC equipment</t>
  </si>
  <si>
    <t>The continuation of Refrigerant Reclaim Australia’s industry stewardship scheme and its expansion to SGGs</t>
  </si>
  <si>
    <t>The banning of disposable cylinders and a delayed move by wholesalers to centralised decanting of bulk</t>
  </si>
  <si>
    <t>Improvements in reducing handling losses and leaks from all classes of fire protection systems</t>
  </si>
  <si>
    <t>Direct emissions projected to be avoided: 2014 to 2030.</t>
  </si>
  <si>
    <t xml:space="preserve">Improvements in handling losses and leaks from all classes of RAC equipment </t>
  </si>
  <si>
    <t>The continuation of Refrigerant Reclaim Australia’s industry stewardship scheme</t>
  </si>
  <si>
    <t>Decreasing but continuing abatement resulting from the early ban of disposable cylinders</t>
  </si>
  <si>
    <t xml:space="preserve"> 2003 to 2013</t>
  </si>
  <si>
    <t>Indirect emissions reductions, as a result of reduced energy use</t>
  </si>
  <si>
    <t>Direct emissions estimated to be avoided</t>
  </si>
  <si>
    <t>Improvement measure</t>
  </si>
  <si>
    <t>Bank (Mt CO2e)</t>
  </si>
  <si>
    <t>DR2-1</t>
  </si>
  <si>
    <t>DR2-2</t>
  </si>
  <si>
    <t>RV and caravan</t>
  </si>
  <si>
    <t>AC1-2</t>
  </si>
  <si>
    <t>AC1-1</t>
  </si>
  <si>
    <t>AC3-7</t>
  </si>
  <si>
    <t>AC3-6</t>
  </si>
  <si>
    <t>AC3-5</t>
  </si>
  <si>
    <t>VRV/VRF split systems</t>
  </si>
  <si>
    <t>AC3-4</t>
  </si>
  <si>
    <t>Multi split</t>
  </si>
  <si>
    <t>AC3-3</t>
  </si>
  <si>
    <t>AC3-2</t>
  </si>
  <si>
    <t>AC3-1</t>
  </si>
  <si>
    <t>&lt;350 kWr</t>
  </si>
  <si>
    <t>Walk-in coolrooms: small: remote</t>
  </si>
  <si>
    <t>RCFC2-7</t>
  </si>
  <si>
    <t>RCFC2-6</t>
  </si>
  <si>
    <t>RCFC2-5</t>
  </si>
  <si>
    <t>Refrigeration cabinets: remote</t>
  </si>
  <si>
    <t>Walk-in coolrooms: small: Slid-in/Drop-in</t>
  </si>
  <si>
    <t>Refrigeration beverage vending machines</t>
  </si>
  <si>
    <t>Refrigeration cabinets: self-contained</t>
  </si>
  <si>
    <t>Other self contained refrigeration equipment</t>
  </si>
  <si>
    <t>MAC2-5</t>
  </si>
  <si>
    <t>AC - Small AC: Split</t>
  </si>
  <si>
    <t>AC - Small AC: Self-contained</t>
  </si>
  <si>
    <t>RCFC - Transport</t>
  </si>
  <si>
    <t>There is no new sales mix for RCFC - Supermarket as it is assessed as a store mix.</t>
  </si>
  <si>
    <t>Small AC: Self-contained</t>
  </si>
  <si>
    <t>Small AC: Split</t>
  </si>
  <si>
    <t>RCFC: Transport</t>
  </si>
  <si>
    <t>Small AC: Sealed</t>
  </si>
  <si>
    <t>Medium AC: Split &amp; Light Com</t>
  </si>
  <si>
    <t>Total AC</t>
  </si>
  <si>
    <t>Total MAC</t>
  </si>
  <si>
    <t>RCFC: Self Contained</t>
  </si>
  <si>
    <t>RCFC: Remote</t>
  </si>
  <si>
    <t>RCFC: Supermarket</t>
  </si>
  <si>
    <t>Item no</t>
  </si>
  <si>
    <t>Class</t>
  </si>
  <si>
    <t>Segment</t>
  </si>
  <si>
    <t>Application</t>
  </si>
  <si>
    <t>STATIONARY AIR CONDITIONING</t>
  </si>
  <si>
    <t xml:space="preserve">Stationary air conditioning (AC) </t>
  </si>
  <si>
    <t>AC1: Small AC: Self-contained</t>
  </si>
  <si>
    <t>Window/wall</t>
  </si>
  <si>
    <t>Portable AC</t>
  </si>
  <si>
    <t>AC2-1</t>
  </si>
  <si>
    <t>Domestic &amp; light commercial</t>
  </si>
  <si>
    <t>Light commercial</t>
  </si>
  <si>
    <t>AC4: Large AC: Chillers</t>
  </si>
  <si>
    <t>AC4-1</t>
  </si>
  <si>
    <t>AC4-2</t>
  </si>
  <si>
    <t>AC4-3</t>
  </si>
  <si>
    <t>AC4-4</t>
  </si>
  <si>
    <t>AC5: Other</t>
  </si>
  <si>
    <t>MOBILE AIR CONDITIONING</t>
  </si>
  <si>
    <t>Mobile air conditioning (MAC)</t>
  </si>
  <si>
    <t>MAC1: Small Mobile AC</t>
  </si>
  <si>
    <t>MAC1-1</t>
  </si>
  <si>
    <t>MAC1-2</t>
  </si>
  <si>
    <t>MAC1-3</t>
  </si>
  <si>
    <t>Rigid truck and other</t>
  </si>
  <si>
    <t>MAC1-4</t>
  </si>
  <si>
    <t>Truck: articulated</t>
  </si>
  <si>
    <t>MAC1-5</t>
  </si>
  <si>
    <t>Commuter buses</t>
  </si>
  <si>
    <t>Rail</t>
  </si>
  <si>
    <t xml:space="preserve">Passenger rail </t>
  </si>
  <si>
    <t>Locomotive</t>
  </si>
  <si>
    <t>Vehicles: RV and caravan</t>
  </si>
  <si>
    <t>DOMESTIC REFRIGERATION</t>
  </si>
  <si>
    <t>Domestic refrigeration (DR)</t>
  </si>
  <si>
    <t>DR1: Domestic refrig &amp; freezers</t>
  </si>
  <si>
    <t>DR1-1</t>
  </si>
  <si>
    <t>Domestic refrigerators</t>
  </si>
  <si>
    <t>DR1-2</t>
  </si>
  <si>
    <t>Domestic freezers</t>
  </si>
  <si>
    <t>DR2: Portable refrigerators</t>
  </si>
  <si>
    <t>Portable and vehicle refrigeration</t>
  </si>
  <si>
    <t>Vehicle refrigeration</t>
  </si>
  <si>
    <t>REFRIGERATED COLD FOOD CHAIN</t>
  </si>
  <si>
    <t>Self contained (%)</t>
  </si>
  <si>
    <t xml:space="preserve">Refrigerated cold food chain (RCFC) </t>
  </si>
  <si>
    <t>RCFC1: Small Commercial Refrigeration</t>
  </si>
  <si>
    <t>Self-contained</t>
  </si>
  <si>
    <t>RCFC1-7</t>
  </si>
  <si>
    <t>RCFC1-8</t>
  </si>
  <si>
    <t>RCFC2: Medium Commercial Refrigeration</t>
  </si>
  <si>
    <t>Transport refrigeration</t>
  </si>
  <si>
    <t>Process, and mfg. refrigeration (&lt;40 kWr)</t>
  </si>
  <si>
    <t>RCFC3: Supermarket</t>
  </si>
  <si>
    <t>Supermarkets</t>
  </si>
  <si>
    <t>Supermarket refrigeration: small</t>
  </si>
  <si>
    <t>Supermarket refrigeration: medium</t>
  </si>
  <si>
    <t>Supermarket refrigeration: large</t>
  </si>
  <si>
    <t>RCFC4: Transport refrigeration</t>
  </si>
  <si>
    <t>RCFC4-1</t>
  </si>
  <si>
    <t>Mobile refrigeration: road: trailer - inter-modal</t>
  </si>
  <si>
    <t>RCFC4-2</t>
  </si>
  <si>
    <t>Mobile refrigeration: road: diesel drive</t>
  </si>
  <si>
    <t>RCFC4-3</t>
  </si>
  <si>
    <t>Mobile refrigeration: road: off engine</t>
  </si>
  <si>
    <t>Industrial refrigeration</t>
  </si>
  <si>
    <t>RCFC5-1</t>
  </si>
  <si>
    <t>Cold storage and distribution</t>
  </si>
  <si>
    <t>RCFC4-4</t>
  </si>
  <si>
    <t>Mobile refrigeration: marine</t>
  </si>
  <si>
    <t>RCFC5: Process and industrial refrigeration</t>
  </si>
  <si>
    <t>Process and mfg. (&gt;=40 kWr)</t>
  </si>
  <si>
    <t>Fire</t>
  </si>
  <si>
    <t>Metered Dose Inhalers</t>
  </si>
  <si>
    <t>RCFC2-8</t>
  </si>
  <si>
    <t>Bank Setting</t>
  </si>
  <si>
    <t>MAC2-6</t>
  </si>
  <si>
    <t>Other remote equipment</t>
  </si>
  <si>
    <t>MAC2-7</t>
  </si>
  <si>
    <t>Off-road, defence and other.</t>
  </si>
  <si>
    <t>Marine</t>
  </si>
  <si>
    <t>Un-registered</t>
  </si>
  <si>
    <t>Single split system: non-ducted: 1-phase</t>
  </si>
  <si>
    <t>AC2-2</t>
  </si>
  <si>
    <t>Single split system: non-ducted: 3-phase</t>
  </si>
  <si>
    <t>Single split system: ducted: 1-phase</t>
  </si>
  <si>
    <t>Single split system: ducted: 3-phase</t>
  </si>
  <si>
    <t>AC3-8</t>
  </si>
  <si>
    <t>MAC2: Large Mobile AC</t>
  </si>
  <si>
    <t>Commercial or domestic use heat pumps</t>
  </si>
  <si>
    <t>2014</t>
  </si>
  <si>
    <t>2015</t>
  </si>
  <si>
    <t>2016</t>
  </si>
  <si>
    <t>Registered vehicles &lt;3.5t GVM</t>
  </si>
  <si>
    <t>Registered vehicles ≥3.5t GVM</t>
  </si>
  <si>
    <t>Registered vehicles ≥4.5t &amp; &lt;12t GVM</t>
  </si>
  <si>
    <t>Registered vehicles ≥12t GVM</t>
  </si>
  <si>
    <t>Buses and coaches: Small</t>
  </si>
  <si>
    <t>Buses and coaches: Large</t>
  </si>
  <si>
    <t>Milk vat refrigeration (direct expansion)</t>
  </si>
  <si>
    <t>Packaged liquid chillers (incl. milk vat)</t>
  </si>
  <si>
    <t>metric tonnes</t>
  </si>
  <si>
    <t>HFC metric tonne data not available for these years</t>
  </si>
  <si>
    <t>CO2e- ktonnes</t>
  </si>
  <si>
    <t>Totals not calculable as HFC metric tonne data not available for these years</t>
  </si>
  <si>
    <t>HCFC-Mix (excl. 123)</t>
  </si>
  <si>
    <t xml:space="preserve"> Category Code</t>
  </si>
  <si>
    <t>AC2: Small AC: Split</t>
  </si>
  <si>
    <t>AC3: Medium AC: Ducted &amp; light commercial</t>
  </si>
  <si>
    <t>HW Heat pumps</t>
  </si>
  <si>
    <t>Heat pump clothes dryers</t>
  </si>
  <si>
    <t>Registered marine vessels and pleasure craft.</t>
  </si>
  <si>
    <t>RCFC5-3</t>
  </si>
  <si>
    <t>Units</t>
  </si>
  <si>
    <t>2013</t>
  </si>
  <si>
    <t>HFO-1234/1233</t>
  </si>
  <si>
    <t>Note: Above chart excludes refrigerants with GWP&lt;10.</t>
  </si>
  <si>
    <t>NON RAC APPLICATIONS</t>
  </si>
  <si>
    <t>Total usage (Mt CO2e)</t>
  </si>
  <si>
    <t>Total usage (kg)</t>
  </si>
  <si>
    <t>Summary of usage</t>
  </si>
  <si>
    <t>Total usage = Service usage + OEM usage + Charge new equipment + Retro-fit existing equipment</t>
  </si>
  <si>
    <t>CHF3 Taxonomy</t>
  </si>
  <si>
    <t>Bank projections by class and segment</t>
  </si>
  <si>
    <t>Refrigerant recycled</t>
  </si>
  <si>
    <t>Refrigerant reclaimed</t>
  </si>
  <si>
    <t>REFRIGERANT RECYCLE AND RECLAIM</t>
  </si>
  <si>
    <t>AU Phase-down</t>
  </si>
  <si>
    <t>MoP Phase-down</t>
  </si>
  <si>
    <t>New equipment sales mix by equipment type: Input units</t>
  </si>
  <si>
    <t>Large MAC: Registered buses (&gt;12 GMT)</t>
  </si>
  <si>
    <t>Large AC: Chillers: &gt;1000 kWr</t>
  </si>
  <si>
    <t>Medium AC: Split system: ducted</t>
  </si>
  <si>
    <t>Small AC: Single split: non-ducted</t>
  </si>
  <si>
    <t xml:space="preserve">Small AC: Sealed: Non-Ducted: Unitary 0-10 kWr </t>
  </si>
  <si>
    <t>New equipment sales mix by segment: Aggregated mass output</t>
  </si>
  <si>
    <t>Domestic refrigeration: Refrigerators and freezers (excl. portable and transport)</t>
  </si>
  <si>
    <t>RCFC - Self contained: Refrigeration cabinets: self-contained</t>
  </si>
  <si>
    <t>RCFC - Remote: Walk-in coolrooms: medium</t>
  </si>
  <si>
    <t>RCFC - Transport: Mobile refrig: road: trailer - inter-modal</t>
  </si>
  <si>
    <t>2012</t>
  </si>
  <si>
    <t>2017</t>
  </si>
  <si>
    <t>2018</t>
  </si>
  <si>
    <t>Refrigerant (Tonnes)</t>
  </si>
  <si>
    <t>HFC-32 (%)</t>
  </si>
  <si>
    <t>≥ 800 grams and &lt; 2.6 kg</t>
  </si>
  <si>
    <t>≥ 2.6 kg and &lt; 4.0 kg</t>
  </si>
  <si>
    <t>≥ 4 kg and &lt; 6.0 kg</t>
  </si>
  <si>
    <t>≥ 6 kg and &lt; 12.0 kg</t>
  </si>
  <si>
    <t>≥ 12 kg and &lt; 20 kg</t>
  </si>
  <si>
    <t>≥ 20 kg</t>
  </si>
  <si>
    <t>B4.2: Stationary AC: Pre-charged equipment</t>
  </si>
  <si>
    <t>Appendix B:</t>
  </si>
  <si>
    <t>Issue:</t>
  </si>
  <si>
    <t>B1: CHF3 Taxonomy</t>
  </si>
  <si>
    <t>Date:</t>
  </si>
  <si>
    <t>B2.1: New equipment sales mix by equipment type: Input units</t>
  </si>
  <si>
    <t>Prepared by:</t>
  </si>
  <si>
    <t>Peter Brodribb</t>
  </si>
  <si>
    <t>B2.2: New equipment sales mix by product category: Refrigerant mass outputs</t>
  </si>
  <si>
    <t xml:space="preserve">Company: </t>
  </si>
  <si>
    <t>Expert Group</t>
  </si>
  <si>
    <t>B3: Bank projections by class and segment</t>
  </si>
  <si>
    <t>Scenarios selected</t>
  </si>
  <si>
    <t>B4.1: Bulk imports and pre-charged equipment imports</t>
  </si>
  <si>
    <t>Sales Mix</t>
  </si>
  <si>
    <t>B4.2: Stationary AC: Pre-charged equipment imports</t>
  </si>
  <si>
    <t>Leak Rates</t>
  </si>
  <si>
    <t>B5: Usage in tonnes, and CO2e versus phase down schedules</t>
  </si>
  <si>
    <t>Disclaimer</t>
  </si>
  <si>
    <t>Bank: 2019 by Application (tonnes)</t>
  </si>
  <si>
    <t>Bank: 2019 by Application  (Mt CO2e)</t>
  </si>
  <si>
    <t>Bank: 2019 by Species (tonnes)</t>
  </si>
  <si>
    <t>© Commonwealth of Australia 2020</t>
  </si>
  <si>
    <t>HCFCs are not included in the above chart as emissions of ODS are not counted as part of the GHGs reported under the Kyoto Protocol</t>
  </si>
  <si>
    <t xml:space="preserve">of the United Nations Framework Convention on Climate Change, as they managed through the Montreal Protocol. </t>
  </si>
  <si>
    <t>Table A: Bulk import data</t>
  </si>
  <si>
    <t>Table B: Pre-charged equipment imports (tonnes)</t>
  </si>
  <si>
    <t>HFO/HFC Blend</t>
  </si>
  <si>
    <t>Table C: Pre-charged equipment imports (units)</t>
  </si>
  <si>
    <t>Residential and commercial use air-conditioning</t>
  </si>
  <si>
    <t>Motor vehicle, watercraft or aircraft air-conditioning and refrig.</t>
  </si>
  <si>
    <t>Domestic use refrigeration</t>
  </si>
  <si>
    <t>Commercial use refrigeration</t>
  </si>
  <si>
    <t>Table C: Charge size category and most common stationary AC type.</t>
  </si>
  <si>
    <t>Charge range</t>
  </si>
  <si>
    <t>Most common stationary AC types</t>
  </si>
  <si>
    <t>&lt; 800 grams</t>
  </si>
  <si>
    <t>Packaged room air conditioning units intended to be inserted through a hole in a wall or through a window generally referred to as ‘window/wall’ units.         Dehumidifiers and portable air conditioning predominantly for domestic use.</t>
  </si>
  <si>
    <t>Non-ducted split systems covering a broad class of equipment that employs an outdoor unit combined with single or multiple indoor units in a variety of styles such as wall hung, cassette, console and under ceiling units, all designed for different applications.</t>
  </si>
  <si>
    <t>Wall hung split systems with a nominal capacity of less than 10 kW dominates this charge range category.</t>
  </si>
  <si>
    <t>≥ 2.6 kg and &lt; 4 kg</t>
  </si>
  <si>
    <t>≥ 4 kg and &lt; 6 kg</t>
  </si>
  <si>
    <t>Ducted split systems used in domestic and light commercial applications where the indoor unit is connected to rigid or flexible duct which is ducted around the building to supply air to the conditioned space. Ducted split systems with a nominal capacity from 10 to 18 kW are the most common type in the 2.6 kg to 6 kg charge size categories.</t>
  </si>
  <si>
    <t>≥ 6 kg and &lt; 12 kg</t>
  </si>
  <si>
    <t>Multi split systems and small variable refrigerant volume/flow (VRV/F) split systems up to 18 kW are typically have charges from 2.6 kg to 4 kg.</t>
  </si>
  <si>
    <r>
      <t>Large VRV/F split systems (with multiple indoor units and nominal capacities ranging from 18 to 60 kW) which are emerging as the preferred technology for medium sized commercial buildings, schools and other multi-purpose buildings, typically have charges ranging from</t>
    </r>
    <r>
      <rPr>
        <sz val="11"/>
        <color rgb="FF000000"/>
        <rFont val="Calibri"/>
        <family val="2"/>
      </rPr>
      <t xml:space="preserve"> 6 kg to 12 kg.</t>
    </r>
  </si>
  <si>
    <r>
      <t xml:space="preserve">Roof top packaged air conditioning systems, with generally larger capacities than the previous categories, and that use high static pressure fans which allow long duct runs, typically have charges less than </t>
    </r>
    <r>
      <rPr>
        <sz val="11"/>
        <color rgb="FF000000"/>
        <rFont val="Calibri"/>
        <family val="2"/>
      </rPr>
      <t>12 kg.</t>
    </r>
  </si>
  <si>
    <t>Close control or precision air conditioning systems employed in applications where air quality requirements are specified, such as in computer rooms, data processing centres, telecommunication facilities, medical technology, clean rooms for production of electronic components and pharmaceuticals, and other industrial process areas, are sold in small quantities relative to other Medium AC technology types, and typically have charges of 2 x 15 kg.</t>
  </si>
  <si>
    <t>Chillers for space cooling in large commercial buildings is the main application. Chillers that use scroll compressor technology typically use HFC- 410A, as well as HFC-407C.</t>
  </si>
  <si>
    <t>Chillers that use screw and centrifugal compressor technology typically use HFC-134a and have large charges up to several tonnes. </t>
  </si>
  <si>
    <t>Alternative refrigerants are emerging in this category including HFC-32 and HFO/HFC blends, and HFOs.</t>
  </si>
  <si>
    <t>The above categories are a general guide, and there are exceptions to these guides.</t>
  </si>
  <si>
    <t>Filtering out equipment with charges less than 800 grams, and greater than 2,600 grams, excludes the majority of the small portable AC and window wall units that are typically under 800 grams. However, there are some small (e.g. 2.5 kW) wall hung split systems with HFC-32 charges below 800 grams.</t>
  </si>
  <si>
    <t>The ≥ 800 grams and &lt; 2.6 kg dataset does capture some smaller multi-split systems, for example the Fujitsu 2 or 3 head multi split systems (model AOTG24, 6.8 kW cool/8.0 kW heat) containing 2,200 grams of HFC-410A, whereas the 3 or 4 head multi split system (model AOTG30, 8.0 kW cool/9.6 kW heat) contains 2,800 grams.</t>
  </si>
  <si>
    <t xml:space="preserve">2. Table B data does not include all equipment imports with a design charge greater than and equal to 12.0 kg as some suppliers charge equipment locally. </t>
  </si>
  <si>
    <t xml:space="preserve">Montreal Protocol HFC baseline for Australia is 10,813,465 t CO2e, and the control limit for 2019 is 90% of the baseline equating to 9.732 Mt CO2e. </t>
  </si>
  <si>
    <t>CO2e values are based on AR4, Fourth Assessment Report of the IPCE UNFCCC. Australia’s legally binding emission obligations under the second Kyoto Protocol commitment period are calculated based on AR4.</t>
  </si>
  <si>
    <t>Cold Hard Facts 2021</t>
  </si>
  <si>
    <t>Final V1.0 011221</t>
  </si>
  <si>
    <t>Note:</t>
  </si>
  <si>
    <t>Not all new sale mix equipment categories are displayed</t>
  </si>
  <si>
    <t>B4.1: Bulk imports and pre-charged equipment imports from 2006 to 2020</t>
  </si>
  <si>
    <t xml:space="preserve"> </t>
  </si>
  <si>
    <t>The import values are net values imported that excludes the 5% allowance for the heel and 7.8 tonnes that were exported in 2019 not included in above. There were no exports in 2020.</t>
  </si>
  <si>
    <t xml:space="preserve">Source: Department of Agriculture, Water and the Environment, April 2021 </t>
  </si>
  <si>
    <t>Bulk imports value in Mt CO2e is slightly different to UNEP, Ozone Secretariat values as reported amount calculated based on imports, less exports, less destruction.</t>
  </si>
  <si>
    <t>Charge &lt; 800 grams: All types of AC (excluding Split AC below)</t>
  </si>
  <si>
    <t>Charge &lt; 800 grams: Split AC</t>
  </si>
  <si>
    <t xml:space="preserve">Source: Department of Agriculture, Water and the Environment, May 2021 </t>
  </si>
  <si>
    <t>Table A: Pre-charged equipment imports reported with a charge less than 12.0 kg from 2012 to 2020 (tonnes and units).</t>
  </si>
  <si>
    <t>Table B: Pre-charged equipment imports reported with a charge greater than and equal to 12 kg from 2012 to 2020 (tonnes and units).</t>
  </si>
  <si>
    <t>© Commonwealth of Australia 2022</t>
  </si>
  <si>
    <t>© Expert Group 2021
Ownership of intellectual property rights
Unless otherwise noted, copyright (and any other intellectual property rights) in this publication is owned by Expert Group.
Creative Commons licence
All material in this publication is licensed under a Creative Commons Attribution-Non Commercial-No Derivatives 4.0 International License except content supplied by third parties, logos and the Commonwealth Coat of Arms.
Inquiries about the licence and any use of this document should be emailed to copyright@awe.gov.au.
Cataloguing data
This publication (and any material sourced from it) should be attributed as: Cold Hard Facts 2021, Peter Brodribb, Michael McCann and Graeme Dewerson, report prepared for the Department of Agriculture, Water and the Environment, Canberra. CC BY-NC-ND 4.0.
ISBN: 978-1-76003-523-5
This publication is available at www.awe.gov.au/environment/protection/ozone/publications 
Expert Group
Suite 9, Level 1, 214 Bay Street, Brighton, Victoria 3186
Ph: +61 3 9592 9111 
Email: inquiries@expertgroup.com.au 
Web address: www.expertgroup.com.au 
Disclaimer
The views and opinions expressed in this publication do not necessarily represent the views of the Australian Government or the portfolio ministers for the Department of Agriculture, Water and the Environment.
The content of this publication does not constitute advice to any third party. Although due care and skill has been applied in the preparation and compilation of the information and data in this publication, no reliance may be placed on it by any other party. No representation expressed or implied is made as to the currency, accuracy, reliability, completeness or fitness for purpose of the information contained in this publication. The reader should rely on its own inquiries to independently confirm any information and comment on which they may intend to act.
The Commonwealth of Australia, its officers, employees, agents and the other parties involved in creating this report disclaim, to the maximum extent permitted by law, responsibility to any other party for any liability, including liability for negligence and for any loss, damage, injury, expense or cost incurred by any person as a result of accessing, using or relying upon any of the information or data in the publication. 
Acknowledgements
This report was funded by the Department of Agriculture, Water and the Environment. 
Acknowledgement of Country
We acknowledge the Traditional Custodians of Australia and their continuing connection to land and sea, waters, environment and community. We pay our respects to the Traditional Custodians of the lands we live and work on, their culture, and their Elders past and present.</t>
  </si>
  <si>
    <t>Some previously published values have been corrected due to updated data available from the Department.</t>
  </si>
  <si>
    <t>1. Some previously published values have been corrected due to updated data available from the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</si>
</sst>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
    <numFmt numFmtId="167" formatCode="#,##0.000"/>
    <numFmt numFmtId="168" formatCode="0.000"/>
    <numFmt numFmtId="169" formatCode="#,##0.0"/>
    <numFmt numFmtId="170" formatCode="[$-C09]dd\-mmmm\-yyyy;@"/>
  </numFmts>
  <fonts count="68" x14ac:knownFonts="1">
    <font>
      <sz val="11"/>
      <color theme="1"/>
      <name val="Calibri"/>
      <family val="2"/>
      <scheme val="minor"/>
    </font>
    <font>
      <sz val="12"/>
      <color theme="1"/>
      <name val="Calibri"/>
      <family val="2"/>
    </font>
    <font>
      <sz val="12"/>
      <color theme="1"/>
      <name val="Calibri"/>
      <family val="2"/>
    </font>
    <font>
      <sz val="12"/>
      <color theme="1"/>
      <name val="Calibri"/>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0"/>
      <name val="Verdana"/>
      <family val="2"/>
    </font>
    <font>
      <sz val="12"/>
      <color indexed="9"/>
      <name val="Calibri"/>
      <family val="2"/>
      <scheme val="minor"/>
    </font>
    <font>
      <sz val="12"/>
      <name val="Calibri"/>
      <family val="2"/>
      <scheme val="minor"/>
    </font>
    <font>
      <sz val="10"/>
      <name val="Arial"/>
      <family val="2"/>
    </font>
    <font>
      <sz val="11"/>
      <color theme="1"/>
      <name val="Calibri"/>
      <family val="2"/>
      <scheme val="minor"/>
    </font>
    <font>
      <b/>
      <sz val="10"/>
      <name val="Arial"/>
      <family val="2"/>
    </font>
    <font>
      <u/>
      <sz val="12"/>
      <color theme="10"/>
      <name val="Calibri"/>
      <family val="2"/>
      <scheme val="minor"/>
    </font>
    <font>
      <u/>
      <sz val="12"/>
      <color theme="11"/>
      <name val="Calibri"/>
      <family val="2"/>
      <scheme val="minor"/>
    </font>
    <font>
      <sz val="12"/>
      <color rgb="FF000000"/>
      <name val="Calibri"/>
      <family val="2"/>
      <scheme val="minor"/>
    </font>
    <font>
      <sz val="12"/>
      <color theme="0"/>
      <name val="Calibri"/>
      <family val="2"/>
      <scheme val="minor"/>
    </font>
    <font>
      <sz val="9"/>
      <color indexed="81"/>
      <name val="Tahoma"/>
      <family val="2"/>
    </font>
    <font>
      <b/>
      <sz val="9"/>
      <color indexed="81"/>
      <name val="Tahoma"/>
      <family val="2"/>
    </font>
    <font>
      <sz val="10"/>
      <color theme="1"/>
      <name val="Times New Roman"/>
      <family val="1"/>
    </font>
    <font>
      <sz val="7"/>
      <color theme="1"/>
      <name val="Times New Roman"/>
      <family val="1"/>
    </font>
    <font>
      <b/>
      <sz val="24"/>
      <color rgb="FF15B0DE"/>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Wingdings"/>
      <charset val="2"/>
    </font>
    <font>
      <sz val="11"/>
      <color theme="1"/>
      <name val="Times New Roman"/>
      <family val="1"/>
    </font>
    <font>
      <vertAlign val="subscript"/>
      <sz val="11"/>
      <color theme="1"/>
      <name val="Times New Roman"/>
      <family val="1"/>
    </font>
    <font>
      <vertAlign val="superscript"/>
      <sz val="11"/>
      <color theme="1"/>
      <name val="Times New Roman"/>
      <family val="1"/>
    </font>
    <font>
      <b/>
      <sz val="11"/>
      <color theme="1"/>
      <name val="Times New Roman"/>
      <family val="1"/>
    </font>
    <font>
      <i/>
      <sz val="11"/>
      <color theme="1"/>
      <name val="Times New Roman"/>
      <family val="1"/>
    </font>
    <font>
      <i/>
      <vertAlign val="subscript"/>
      <sz val="11"/>
      <color theme="1"/>
      <name val="Times New Roman"/>
      <family val="1"/>
    </font>
    <font>
      <i/>
      <vertAlign val="superscript"/>
      <sz val="11"/>
      <color theme="1"/>
      <name val="Times New Roman"/>
      <family val="1"/>
    </font>
    <font>
      <sz val="11"/>
      <color rgb="FF000000"/>
      <name val="Calibri"/>
      <family val="2"/>
      <scheme val="minor"/>
    </font>
    <font>
      <sz val="10"/>
      <color indexed="81"/>
      <name val="Calibri"/>
      <family val="2"/>
    </font>
    <font>
      <sz val="11"/>
      <color rgb="FF3F3F76"/>
      <name val="Calibri"/>
      <family val="2"/>
      <scheme val="minor"/>
    </font>
    <font>
      <b/>
      <sz val="11"/>
      <color rgb="FFFA7D00"/>
      <name val="Calibri"/>
      <family val="2"/>
      <scheme val="minor"/>
    </font>
    <font>
      <sz val="11"/>
      <color indexed="9"/>
      <name val="Calibri"/>
      <family val="2"/>
      <scheme val="minor"/>
    </font>
    <font>
      <u/>
      <sz val="11"/>
      <color theme="10"/>
      <name val="Calibri"/>
      <family val="2"/>
      <scheme val="minor"/>
    </font>
    <font>
      <u/>
      <sz val="11"/>
      <color theme="11"/>
      <name val="Calibri"/>
      <family val="2"/>
      <scheme val="minor"/>
    </font>
    <font>
      <sz val="12"/>
      <color theme="0"/>
      <name val="Times New Roman"/>
      <family val="1"/>
    </font>
    <font>
      <b/>
      <sz val="14"/>
      <name val="Arial"/>
      <family val="2"/>
    </font>
    <font>
      <u/>
      <sz val="10"/>
      <color indexed="12"/>
      <name val="Arial"/>
      <family val="2"/>
    </font>
    <font>
      <sz val="11"/>
      <color indexed="8"/>
      <name val="Calibri"/>
      <family val="2"/>
      <scheme val="minor"/>
    </font>
    <font>
      <sz val="12"/>
      <color indexed="8"/>
      <name val="Calibri"/>
      <family val="2"/>
    </font>
    <font>
      <b/>
      <sz val="12"/>
      <name val="Arial"/>
      <family val="2"/>
    </font>
    <font>
      <b/>
      <sz val="11"/>
      <color indexed="8"/>
      <name val="Calibri"/>
      <family val="2"/>
      <scheme val="minor"/>
    </font>
    <font>
      <sz val="9"/>
      <color rgb="FF000000"/>
      <name val="Calibri"/>
      <family val="2"/>
    </font>
    <font>
      <b/>
      <sz val="9"/>
      <color rgb="FF000000"/>
      <name val="Calibri"/>
      <family val="2"/>
    </font>
    <font>
      <b/>
      <sz val="12"/>
      <color theme="1"/>
      <name val="Calibri"/>
      <family val="2"/>
    </font>
    <font>
      <b/>
      <sz val="16"/>
      <color theme="1"/>
      <name val="Calibri"/>
      <family val="2"/>
      <scheme val="minor"/>
    </font>
    <font>
      <sz val="14"/>
      <name val="Verdana"/>
      <family val="2"/>
    </font>
    <font>
      <sz val="11"/>
      <color theme="1"/>
      <name val="Calibri"/>
      <family val="2"/>
    </font>
    <font>
      <b/>
      <sz val="11"/>
      <color theme="1"/>
      <name val="Calibri"/>
      <family val="2"/>
    </font>
    <font>
      <sz val="11"/>
      <color rgb="FF000000"/>
      <name val="Calibri"/>
      <family val="2"/>
    </font>
    <font>
      <sz val="10"/>
      <color rgb="FF000000"/>
      <name val="Tahoma"/>
      <family val="2"/>
    </font>
  </fonts>
  <fills count="22">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43"/>
        <bgColor indexed="64"/>
      </patternFill>
    </fill>
    <fill>
      <patternFill patternType="solid">
        <fgColor indexed="44"/>
        <bgColor indexed="64"/>
      </patternFill>
    </fill>
    <fill>
      <patternFill patternType="solid">
        <fgColor theme="1"/>
        <bgColor indexed="64"/>
      </patternFill>
    </fill>
    <fill>
      <patternFill patternType="solid">
        <fgColor theme="8" tint="0.79998168889431442"/>
        <bgColor indexed="64"/>
      </patternFill>
    </fill>
    <fill>
      <patternFill patternType="solid">
        <fgColor indexed="6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9" tint="0.79998168889431442"/>
        <bgColor indexed="65"/>
      </patternFill>
    </fill>
    <fill>
      <patternFill patternType="solid">
        <fgColor rgb="FF000000"/>
        <bgColor indexed="64"/>
      </patternFill>
    </fill>
    <fill>
      <patternFill patternType="solid">
        <fgColor rgb="FFCCFFFF"/>
        <bgColor indexed="64"/>
      </patternFill>
    </fill>
    <fill>
      <patternFill patternType="solid">
        <fgColor indexed="20"/>
        <bgColor indexed="64"/>
      </patternFill>
    </fill>
    <fill>
      <patternFill patternType="solid">
        <fgColor theme="8" tint="0.39997558519241921"/>
        <bgColor indexed="64"/>
      </patternFill>
    </fill>
    <fill>
      <patternFill patternType="solid">
        <fgColor theme="0" tint="-4.9989318521683403E-2"/>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style="medium">
        <color auto="1"/>
      </left>
      <right style="medium">
        <color rgb="FFFFFFFF"/>
      </right>
      <top style="medium">
        <color auto="1"/>
      </top>
      <bottom style="medium">
        <color rgb="FF000000"/>
      </bottom>
      <diagonal/>
    </border>
    <border>
      <left/>
      <right style="medium">
        <color rgb="FFFFFFFF"/>
      </right>
      <top style="medium">
        <color auto="1"/>
      </top>
      <bottom style="medium">
        <color rgb="FF000000"/>
      </bottom>
      <diagonal/>
    </border>
    <border>
      <left/>
      <right style="medium">
        <color auto="1"/>
      </right>
      <top style="medium">
        <color auto="1"/>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auto="1"/>
      </right>
      <top style="thin">
        <color auto="1"/>
      </top>
      <bottom/>
      <diagonal/>
    </border>
    <border>
      <left style="medium">
        <color rgb="FF000000"/>
      </left>
      <right style="medium">
        <color rgb="FF000000"/>
      </right>
      <top style="thin">
        <color auto="1"/>
      </top>
      <bottom style="medium">
        <color rgb="FF000000"/>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rgb="FF000000"/>
      </right>
      <top/>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s>
  <cellStyleXfs count="5890">
    <xf numFmtId="0" fontId="0" fillId="0" borderId="0"/>
    <xf numFmtId="0" fontId="19" fillId="0" borderId="0"/>
    <xf numFmtId="9" fontId="16" fillId="0" borderId="0" applyFont="0" applyFill="0" applyBorder="0" applyAlignment="0" applyProtection="0"/>
    <xf numFmtId="0" fontId="23" fillId="0" borderId="0"/>
    <xf numFmtId="0" fontId="22" fillId="0" borderId="0">
      <protection locked="0"/>
    </xf>
    <xf numFmtId="9" fontId="23" fillId="0" borderId="0" applyFont="0" applyFill="0" applyBorder="0" applyAlignment="0" applyProtection="0"/>
    <xf numFmtId="9" fontId="2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3"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1"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2"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47" fillId="13" borderId="15" applyNumberFormat="0" applyFont="0" applyAlignment="0" applyProtection="0"/>
    <xf numFmtId="0" fontId="48" fillId="14" borderId="15" applyNumberFormat="0" applyAlignment="0" applyProtection="0"/>
    <xf numFmtId="0" fontId="7" fillId="15" borderId="1" applyNumberFormat="0" applyFont="0" applyAlignment="0" applyProtection="0"/>
    <xf numFmtId="0" fontId="23" fillId="16" borderId="0" applyNumberFormat="0" applyFont="0" applyBorder="0" applyAlignment="0" applyProtection="0"/>
    <xf numFmtId="0" fontId="23" fillId="15" borderId="19" applyNumberFormat="0" applyFon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6" fillId="0" borderId="0" applyFont="0" applyFill="0" applyBorder="0" applyAlignment="0" applyProtection="0"/>
    <xf numFmtId="0" fontId="6" fillId="0" borderId="0"/>
    <xf numFmtId="0" fontId="6" fillId="15"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7" fillId="0" borderId="0"/>
    <xf numFmtId="0" fontId="5" fillId="0" borderId="0"/>
    <xf numFmtId="0" fontId="22" fillId="4" borderId="0">
      <protection locked="0"/>
    </xf>
    <xf numFmtId="0" fontId="22" fillId="5" borderId="6">
      <alignment horizontal="center" vertical="center"/>
      <protection locked="0"/>
    </xf>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2" fillId="0" borderId="0" applyFont="0" applyFill="0" applyBorder="0" applyAlignment="0" applyProtection="0"/>
    <xf numFmtId="0" fontId="22" fillId="19" borderId="0">
      <protection locked="0"/>
    </xf>
    <xf numFmtId="0" fontId="24" fillId="5" borderId="0">
      <alignment vertical="center"/>
      <protection locked="0"/>
    </xf>
    <xf numFmtId="0" fontId="24" fillId="0" borderId="0">
      <protection locked="0"/>
    </xf>
    <xf numFmtId="0" fontId="53" fillId="0" borderId="0">
      <protection locked="0"/>
    </xf>
    <xf numFmtId="0" fontId="54" fillId="0" borderId="0" applyNumberFormat="0" applyFill="0" applyBorder="0" applyAlignment="0" applyProtection="0">
      <alignment vertical="top"/>
      <protection locked="0"/>
    </xf>
    <xf numFmtId="0" fontId="22" fillId="4" borderId="0">
      <protection locked="0"/>
    </xf>
    <xf numFmtId="0" fontId="22" fillId="0" borderId="0"/>
    <xf numFmtId="0" fontId="5" fillId="0" borderId="0"/>
    <xf numFmtId="0" fontId="5" fillId="0" borderId="0"/>
    <xf numFmtId="0" fontId="22" fillId="0" borderId="0"/>
    <xf numFmtId="170" fontId="22" fillId="0" borderId="0"/>
    <xf numFmtId="0" fontId="22" fillId="0" borderId="0"/>
    <xf numFmtId="0" fontId="5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19" fillId="0" borderId="0" applyFont="0" applyFill="0" applyBorder="0" applyAlignment="0" applyProtection="0"/>
    <xf numFmtId="0" fontId="22" fillId="5" borderId="7">
      <alignment vertical="center"/>
      <protection locked="0"/>
    </xf>
    <xf numFmtId="0" fontId="57" fillId="0" borderId="0">
      <protection locked="0"/>
    </xf>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5" borderId="1" applyNumberFormat="0" applyFont="0" applyAlignment="0" applyProtection="0"/>
    <xf numFmtId="0" fontId="48" fillId="14" borderId="15" applyNumberFormat="0" applyFont="0" applyBorder="0" applyAlignment="0" applyProtection="0"/>
    <xf numFmtId="9" fontId="5" fillId="0" borderId="0" applyFont="0" applyFill="0" applyBorder="0" applyAlignment="0" applyProtection="0"/>
    <xf numFmtId="0" fontId="5" fillId="0" borderId="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cellStyleXfs>
  <cellXfs count="225">
    <xf numFmtId="0" fontId="0" fillId="0" borderId="0" xfId="0"/>
    <xf numFmtId="0" fontId="0" fillId="0" borderId="3" xfId="0" applyBorder="1"/>
    <xf numFmtId="0" fontId="0" fillId="0" borderId="1" xfId="0" applyFont="1" applyBorder="1" applyAlignment="1">
      <alignment horizontal="center" vertical="center" wrapText="1"/>
    </xf>
    <xf numFmtId="0" fontId="0" fillId="0" borderId="3" xfId="0" applyBorder="1" applyAlignment="1">
      <alignment horizontal="right"/>
    </xf>
    <xf numFmtId="3" fontId="0" fillId="0" borderId="3" xfId="0" applyNumberFormat="1" applyFill="1" applyBorder="1" applyAlignment="1">
      <alignment horizontal="center"/>
    </xf>
    <xf numFmtId="3" fontId="0" fillId="0" borderId="4" xfId="0" applyNumberFormat="1" applyFill="1" applyBorder="1" applyAlignment="1">
      <alignment horizontal="center"/>
    </xf>
    <xf numFmtId="0" fontId="0" fillId="0" borderId="4" xfId="0" applyBorder="1" applyAlignment="1">
      <alignment horizontal="right"/>
    </xf>
    <xf numFmtId="3" fontId="0" fillId="7" borderId="3" xfId="0" applyNumberFormat="1" applyFill="1" applyBorder="1" applyAlignment="1">
      <alignment horizontal="center"/>
    </xf>
    <xf numFmtId="3" fontId="0" fillId="7" borderId="4" xfId="0" applyNumberFormat="1" applyFill="1" applyBorder="1" applyAlignment="1">
      <alignment horizontal="center"/>
    </xf>
    <xf numFmtId="0" fontId="0" fillId="0" borderId="0" xfId="0" applyBorder="1" applyAlignment="1">
      <alignment horizontal="center"/>
    </xf>
    <xf numFmtId="3" fontId="0" fillId="0" borderId="0" xfId="0" applyNumberFormat="1"/>
    <xf numFmtId="0" fontId="17" fillId="0" borderId="0" xfId="0" applyFont="1"/>
    <xf numFmtId="9" fontId="0" fillId="0" borderId="0" xfId="0" applyNumberFormat="1"/>
    <xf numFmtId="9" fontId="0" fillId="0" borderId="0" xfId="35" applyFont="1" applyAlignment="1">
      <alignment horizontal="center"/>
    </xf>
    <xf numFmtId="165" fontId="0" fillId="0" borderId="0" xfId="0" applyNumberFormat="1" applyAlignment="1">
      <alignment horizontal="center"/>
    </xf>
    <xf numFmtId="0" fontId="0" fillId="0" borderId="1" xfId="0" applyBorder="1"/>
    <xf numFmtId="0" fontId="18" fillId="0" borderId="0" xfId="0" applyFont="1"/>
    <xf numFmtId="9" fontId="0" fillId="0" borderId="1" xfId="0" applyNumberFormat="1" applyBorder="1" applyAlignment="1">
      <alignment horizontal="center"/>
    </xf>
    <xf numFmtId="0" fontId="21" fillId="0" borderId="1" xfId="0" applyFont="1" applyBorder="1" applyAlignment="1">
      <alignment horizontal="center" wrapText="1"/>
    </xf>
    <xf numFmtId="0" fontId="0" fillId="0" borderId="1" xfId="0" applyBorder="1" applyAlignment="1">
      <alignment horizontal="center"/>
    </xf>
    <xf numFmtId="0" fontId="0" fillId="9" borderId="1" xfId="0" applyFill="1" applyBorder="1" applyAlignment="1">
      <alignment horizontal="center"/>
    </xf>
    <xf numFmtId="165" fontId="21" fillId="0" borderId="1" xfId="0" applyNumberFormat="1" applyFont="1" applyBorder="1" applyAlignment="1">
      <alignment horizontal="center" wrapText="1"/>
    </xf>
    <xf numFmtId="165" fontId="0" fillId="0" borderId="1" xfId="0" applyNumberFormat="1" applyFont="1" applyBorder="1" applyAlignment="1">
      <alignment horizontal="center" vertical="center" wrapText="1"/>
    </xf>
    <xf numFmtId="165" fontId="0" fillId="0" borderId="1"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165" fontId="21" fillId="0" borderId="0" xfId="0" applyNumberFormat="1" applyFont="1" applyBorder="1" applyAlignment="1">
      <alignment horizontal="center" wrapText="1"/>
    </xf>
    <xf numFmtId="165" fontId="0" fillId="0" borderId="0" xfId="0" applyNumberFormat="1" applyFont="1" applyBorder="1" applyAlignment="1">
      <alignment horizontal="center" vertical="center" wrapText="1"/>
    </xf>
    <xf numFmtId="165" fontId="0" fillId="0" borderId="0" xfId="0" applyNumberFormat="1" applyBorder="1" applyAlignment="1">
      <alignment horizontal="center"/>
    </xf>
    <xf numFmtId="2" fontId="21" fillId="0" borderId="1" xfId="0" applyNumberFormat="1" applyFont="1" applyBorder="1" applyAlignment="1">
      <alignment horizontal="center" wrapText="1"/>
    </xf>
    <xf numFmtId="2" fontId="0" fillId="0" borderId="1" xfId="0" applyNumberFormat="1" applyBorder="1" applyAlignment="1">
      <alignment horizontal="center"/>
    </xf>
    <xf numFmtId="2" fontId="0" fillId="0" borderId="0" xfId="0" applyNumberFormat="1" applyBorder="1" applyAlignment="1">
      <alignment horizontal="center"/>
    </xf>
    <xf numFmtId="9" fontId="21" fillId="0" borderId="0" xfId="726" applyFont="1" applyBorder="1" applyAlignment="1">
      <alignment horizontal="center" wrapText="1"/>
    </xf>
    <xf numFmtId="166" fontId="0" fillId="0" borderId="1" xfId="0" applyNumberFormat="1" applyBorder="1" applyAlignment="1">
      <alignment horizontal="center"/>
    </xf>
    <xf numFmtId="1" fontId="0" fillId="0" borderId="1" xfId="0" applyNumberFormat="1" applyBorder="1" applyAlignment="1">
      <alignment horizontal="center"/>
    </xf>
    <xf numFmtId="2" fontId="0" fillId="0" borderId="1" xfId="0" applyNumberFormat="1" applyFont="1" applyBorder="1" applyAlignment="1">
      <alignment horizontal="center" vertical="center" wrapText="1"/>
    </xf>
    <xf numFmtId="167" fontId="0" fillId="7" borderId="3" xfId="0" applyNumberFormat="1" applyFill="1" applyBorder="1" applyAlignment="1">
      <alignment horizontal="center"/>
    </xf>
    <xf numFmtId="167" fontId="0" fillId="7" borderId="4" xfId="0" applyNumberFormat="1" applyFill="1" applyBorder="1" applyAlignment="1">
      <alignment horizontal="center"/>
    </xf>
    <xf numFmtId="167" fontId="0" fillId="0" borderId="3" xfId="0" applyNumberFormat="1" applyFill="1" applyBorder="1" applyAlignment="1">
      <alignment horizontal="center"/>
    </xf>
    <xf numFmtId="167" fontId="0" fillId="0" borderId="4" xfId="0" applyNumberFormat="1" applyFill="1" applyBorder="1" applyAlignment="1">
      <alignment horizontal="center"/>
    </xf>
    <xf numFmtId="3" fontId="0" fillId="0" borderId="1" xfId="0" applyNumberFormat="1" applyBorder="1" applyAlignment="1">
      <alignment horizontal="center"/>
    </xf>
    <xf numFmtId="0" fontId="0" fillId="0" borderId="0" xfId="0" applyBorder="1" applyAlignment="1">
      <alignment horizontal="right"/>
    </xf>
    <xf numFmtId="167" fontId="0" fillId="0" borderId="0" xfId="0" applyNumberFormat="1"/>
    <xf numFmtId="0" fontId="33" fillId="0" borderId="0" xfId="0" applyFont="1" applyBorder="1" applyAlignment="1">
      <alignment vertical="top"/>
    </xf>
    <xf numFmtId="3" fontId="0" fillId="11" borderId="3" xfId="0" applyNumberFormat="1" applyFill="1" applyBorder="1" applyAlignment="1">
      <alignment horizontal="center"/>
    </xf>
    <xf numFmtId="3" fontId="0" fillId="11" borderId="4" xfId="0" applyNumberFormat="1" applyFill="1" applyBorder="1" applyAlignment="1">
      <alignment horizontal="center"/>
    </xf>
    <xf numFmtId="0" fontId="0" fillId="12" borderId="1" xfId="0" applyFill="1" applyBorder="1"/>
    <xf numFmtId="0" fontId="37" fillId="0" borderId="0" xfId="0" applyFont="1" applyAlignment="1">
      <alignment horizontal="justify" vertical="center"/>
    </xf>
    <xf numFmtId="0" fontId="41" fillId="0" borderId="0" xfId="0" applyFont="1" applyAlignment="1">
      <alignment horizontal="justify" vertical="center"/>
    </xf>
    <xf numFmtId="0" fontId="42" fillId="0" borderId="0" xfId="0" applyFont="1"/>
    <xf numFmtId="0" fontId="42" fillId="0" borderId="0" xfId="0" applyFont="1" applyAlignment="1">
      <alignment horizontal="justify" vertical="center"/>
    </xf>
    <xf numFmtId="0" fontId="38" fillId="0" borderId="0" xfId="0" applyFont="1"/>
    <xf numFmtId="0" fontId="38" fillId="0" borderId="0" xfId="0" applyFont="1" applyAlignment="1">
      <alignment horizontal="justify" vertical="center"/>
    </xf>
    <xf numFmtId="165" fontId="0" fillId="0" borderId="0" xfId="0" applyNumberFormat="1"/>
    <xf numFmtId="0" fontId="0" fillId="0" borderId="0" xfId="0" applyAlignment="1">
      <alignment wrapText="1"/>
    </xf>
    <xf numFmtId="0" fontId="0" fillId="0" borderId="0" xfId="0"/>
    <xf numFmtId="0" fontId="0" fillId="0" borderId="0" xfId="0" applyFont="1"/>
    <xf numFmtId="0" fontId="0" fillId="0" borderId="0" xfId="0" applyNumberFormat="1" applyFont="1"/>
    <xf numFmtId="0" fontId="0" fillId="0" borderId="0" xfId="0" applyNumberFormat="1"/>
    <xf numFmtId="0" fontId="49" fillId="2" borderId="1" xfId="1" applyFont="1" applyFill="1" applyBorder="1"/>
    <xf numFmtId="0" fontId="34" fillId="0" borderId="0" xfId="0" applyFont="1"/>
    <xf numFmtId="0" fontId="0" fillId="0" borderId="0" xfId="0" applyFill="1"/>
    <xf numFmtId="0" fontId="28" fillId="6" borderId="12" xfId="0" applyFont="1" applyFill="1" applyBorder="1" applyAlignment="1">
      <alignment horizontal="center"/>
    </xf>
    <xf numFmtId="0" fontId="28" fillId="6" borderId="7" xfId="0" applyFont="1" applyFill="1" applyBorder="1" applyAlignment="1">
      <alignment horizontal="center"/>
    </xf>
    <xf numFmtId="0" fontId="28" fillId="6" borderId="13" xfId="0" applyFont="1" applyFill="1" applyBorder="1" applyAlignment="1">
      <alignment horizontal="center"/>
    </xf>
    <xf numFmtId="0" fontId="45" fillId="0" borderId="0" xfId="0" applyFont="1"/>
    <xf numFmtId="0" fontId="28" fillId="6" borderId="1" xfId="0" applyFont="1" applyFill="1" applyBorder="1" applyAlignment="1">
      <alignment horizontal="center"/>
    </xf>
    <xf numFmtId="0" fontId="7" fillId="0" borderId="0" xfId="5713"/>
    <xf numFmtId="0" fontId="52" fillId="17" borderId="20" xfId="5713" applyFont="1" applyFill="1" applyBorder="1" applyAlignment="1">
      <alignment horizontal="justify" vertical="center" wrapText="1"/>
    </xf>
    <xf numFmtId="0" fontId="52" fillId="17" borderId="21" xfId="5713" applyFont="1" applyFill="1" applyBorder="1" applyAlignment="1">
      <alignment horizontal="center" vertical="center" wrapText="1"/>
    </xf>
    <xf numFmtId="0" fontId="52" fillId="17" borderId="22" xfId="5713" applyFont="1" applyFill="1" applyBorder="1" applyAlignment="1">
      <alignment vertical="center" wrapText="1"/>
    </xf>
    <xf numFmtId="0" fontId="38" fillId="0" borderId="26" xfId="5713" applyFont="1" applyBorder="1" applyAlignment="1">
      <alignment horizontal="center" vertical="center" wrapText="1"/>
    </xf>
    <xf numFmtId="0" fontId="38" fillId="0" borderId="28" xfId="5713" applyFont="1" applyBorder="1" applyAlignment="1">
      <alignment horizontal="left" vertical="center" wrapText="1"/>
    </xf>
    <xf numFmtId="0" fontId="38" fillId="0" borderId="28" xfId="5713" applyFont="1" applyBorder="1" applyAlignment="1">
      <alignment horizontal="center" vertical="center" wrapText="1"/>
    </xf>
    <xf numFmtId="0" fontId="38" fillId="0" borderId="30" xfId="5713" applyFont="1" applyBorder="1" applyAlignment="1">
      <alignment horizontal="left" vertical="center" wrapText="1"/>
    </xf>
    <xf numFmtId="0" fontId="38" fillId="0" borderId="30" xfId="5713" applyFont="1" applyBorder="1" applyAlignment="1">
      <alignment horizontal="center" vertical="center" wrapText="1"/>
    </xf>
    <xf numFmtId="0" fontId="38" fillId="0" borderId="16" xfId="5713" applyFont="1" applyBorder="1" applyAlignment="1">
      <alignment horizontal="center" vertical="center" wrapText="1"/>
    </xf>
    <xf numFmtId="0" fontId="0" fillId="10" borderId="1" xfId="0" applyFill="1" applyBorder="1"/>
    <xf numFmtId="0" fontId="45" fillId="10" borderId="1" xfId="0" applyFont="1" applyFill="1" applyBorder="1"/>
    <xf numFmtId="1" fontId="0" fillId="0" borderId="1" xfId="0" applyNumberFormat="1" applyBorder="1"/>
    <xf numFmtId="0" fontId="0" fillId="0" borderId="0" xfId="5713" applyFont="1"/>
    <xf numFmtId="3" fontId="0" fillId="0" borderId="1" xfId="0" applyNumberFormat="1" applyFill="1" applyBorder="1" applyAlignment="1">
      <alignment horizontal="center"/>
    </xf>
    <xf numFmtId="169" fontId="0" fillId="0" borderId="1" xfId="0" applyNumberFormat="1" applyFill="1" applyBorder="1" applyAlignment="1">
      <alignment horizontal="center"/>
    </xf>
    <xf numFmtId="0" fontId="0" fillId="0" borderId="1" xfId="0" applyBorder="1" applyAlignment="1">
      <alignment horizontal="center"/>
    </xf>
    <xf numFmtId="0" fontId="4" fillId="0" borderId="0" xfId="0" applyFont="1"/>
    <xf numFmtId="0" fontId="0" fillId="0" borderId="1" xfId="0" applyBorder="1" applyAlignment="1">
      <alignment horizontal="center"/>
    </xf>
    <xf numFmtId="0" fontId="38" fillId="0" borderId="29" xfId="5713" applyFont="1" applyBorder="1" applyAlignment="1">
      <alignment horizontal="center" vertical="center" wrapText="1"/>
    </xf>
    <xf numFmtId="0" fontId="38" fillId="0" borderId="54" xfId="5713" applyFont="1" applyBorder="1" applyAlignment="1">
      <alignment horizontal="left" vertical="center" wrapText="1"/>
    </xf>
    <xf numFmtId="0" fontId="38" fillId="0" borderId="54" xfId="5713" applyFont="1" applyBorder="1" applyAlignment="1">
      <alignment horizontal="center" vertical="center" wrapText="1"/>
    </xf>
    <xf numFmtId="3" fontId="55" fillId="0" borderId="43" xfId="5733" applyNumberFormat="1" applyBorder="1" applyAlignment="1">
      <alignment horizontal="center" vertical="center"/>
    </xf>
    <xf numFmtId="0" fontId="55" fillId="0" borderId="43" xfId="5733" applyBorder="1" applyAlignment="1">
      <alignment horizontal="center" vertical="center"/>
    </xf>
    <xf numFmtId="0" fontId="55" fillId="0" borderId="49" xfId="5733" applyBorder="1" applyAlignment="1">
      <alignment horizontal="center" vertical="center"/>
    </xf>
    <xf numFmtId="0" fontId="0" fillId="0" borderId="43" xfId="0" applyBorder="1" applyAlignment="1">
      <alignment horizontal="center" vertical="center"/>
    </xf>
    <xf numFmtId="0" fontId="55" fillId="0" borderId="52" xfId="5733" applyBorder="1" applyAlignment="1">
      <alignment horizontal="center" vertical="center"/>
    </xf>
    <xf numFmtId="0" fontId="0" fillId="0" borderId="52" xfId="0" applyBorder="1" applyAlignment="1">
      <alignment horizontal="center" vertical="center"/>
    </xf>
    <xf numFmtId="0" fontId="17" fillId="0" borderId="1" xfId="0" applyFont="1" applyBorder="1" applyAlignment="1">
      <alignment horizontal="center"/>
    </xf>
    <xf numFmtId="169" fontId="0" fillId="0" borderId="1" xfId="0" applyNumberFormat="1" applyBorder="1" applyAlignment="1">
      <alignment horizontal="center"/>
    </xf>
    <xf numFmtId="0" fontId="36" fillId="2" borderId="1" xfId="1" applyFont="1" applyFill="1" applyBorder="1"/>
    <xf numFmtId="166" fontId="35" fillId="0" borderId="9" xfId="0" applyNumberFormat="1" applyFont="1" applyBorder="1"/>
    <xf numFmtId="166" fontId="35" fillId="0" borderId="10" xfId="0" applyNumberFormat="1" applyFont="1" applyBorder="1"/>
    <xf numFmtId="166" fontId="35" fillId="0" borderId="1" xfId="0" applyNumberFormat="1" applyFont="1" applyBorder="1"/>
    <xf numFmtId="9" fontId="45" fillId="0" borderId="0" xfId="0" applyNumberFormat="1" applyFont="1" applyAlignment="1">
      <alignment horizontal="center"/>
    </xf>
    <xf numFmtId="9" fontId="45" fillId="0" borderId="0" xfId="35" applyFont="1" applyAlignment="1">
      <alignment horizontal="center"/>
    </xf>
    <xf numFmtId="0" fontId="33" fillId="0" borderId="0" xfId="0" applyFont="1" applyAlignment="1">
      <alignment vertical="top"/>
    </xf>
    <xf numFmtId="0" fontId="27" fillId="0" borderId="0" xfId="0" applyFont="1"/>
    <xf numFmtId="0" fontId="62" fillId="0" borderId="0" xfId="0" applyFont="1"/>
    <xf numFmtId="0" fontId="0" fillId="20" borderId="0" xfId="0" applyFill="1" applyAlignment="1">
      <alignment horizontal="center"/>
    </xf>
    <xf numFmtId="0" fontId="0" fillId="20" borderId="0" xfId="0" applyFill="1"/>
    <xf numFmtId="167" fontId="0" fillId="0" borderId="0" xfId="0" applyNumberFormat="1" applyFill="1" applyBorder="1" applyAlignment="1">
      <alignment horizontal="center"/>
    </xf>
    <xf numFmtId="0" fontId="55" fillId="0" borderId="38" xfId="5733" applyBorder="1"/>
    <xf numFmtId="0" fontId="55" fillId="0" borderId="39" xfId="5733" applyBorder="1"/>
    <xf numFmtId="0" fontId="58" fillId="0" borderId="48" xfId="5733" applyFont="1" applyBorder="1" applyAlignment="1">
      <alignment horizontal="center" vertical="center"/>
    </xf>
    <xf numFmtId="3" fontId="55" fillId="0" borderId="6" xfId="5733" applyNumberFormat="1" applyBorder="1" applyAlignment="1">
      <alignment horizontal="center" vertical="center"/>
    </xf>
    <xf numFmtId="0" fontId="55" fillId="0" borderId="6" xfId="5733" applyBorder="1" applyAlignment="1">
      <alignment horizontal="center" vertical="center"/>
    </xf>
    <xf numFmtId="3" fontId="55" fillId="0" borderId="14" xfId="5733" applyNumberFormat="1" applyBorder="1" applyAlignment="1">
      <alignment horizontal="center" vertical="center"/>
    </xf>
    <xf numFmtId="0" fontId="55" fillId="0" borderId="44" xfId="5733" applyBorder="1" applyAlignment="1">
      <alignment horizontal="center" vertical="center"/>
    </xf>
    <xf numFmtId="0" fontId="55" fillId="0" borderId="14" xfId="5733" applyBorder="1" applyAlignment="1">
      <alignment horizontal="center" vertical="center"/>
    </xf>
    <xf numFmtId="3" fontId="55" fillId="0" borderId="49" xfId="5733" applyNumberFormat="1" applyBorder="1" applyAlignment="1">
      <alignment horizontal="center" vertical="center"/>
    </xf>
    <xf numFmtId="0" fontId="17" fillId="21" borderId="1" xfId="0" applyFont="1" applyFill="1" applyBorder="1" applyAlignment="1">
      <alignment horizontal="center"/>
    </xf>
    <xf numFmtId="3" fontId="0" fillId="21" borderId="1" xfId="0" applyNumberFormat="1" applyFill="1" applyBorder="1" applyAlignment="1">
      <alignment horizontal="center"/>
    </xf>
    <xf numFmtId="0" fontId="34" fillId="0" borderId="1" xfId="0" applyFont="1" applyBorder="1" applyAlignment="1">
      <alignment horizontal="center" vertical="center" wrapText="1"/>
    </xf>
    <xf numFmtId="0" fontId="65" fillId="0" borderId="1" xfId="0" applyFont="1" applyBorder="1" applyAlignment="1">
      <alignment horizontal="justify" vertical="center" wrapText="1"/>
    </xf>
    <xf numFmtId="0" fontId="0" fillId="0" borderId="1" xfId="0" applyBorder="1" applyAlignment="1">
      <alignment vertical="center"/>
    </xf>
    <xf numFmtId="165"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61" fillId="0" borderId="1" xfId="0" applyFont="1" applyBorder="1" applyAlignment="1">
      <alignment vertical="center"/>
    </xf>
    <xf numFmtId="165" fontId="61" fillId="0" borderId="1" xfId="0" applyNumberFormat="1" applyFont="1" applyBorder="1" applyAlignment="1">
      <alignment horizontal="center" vertical="center"/>
    </xf>
    <xf numFmtId="3" fontId="61" fillId="0" borderId="1" xfId="0" applyNumberFormat="1" applyFont="1" applyBorder="1" applyAlignment="1">
      <alignment horizontal="center" vertical="center"/>
    </xf>
    <xf numFmtId="0" fontId="65" fillId="0" borderId="13" xfId="0" applyFont="1" applyBorder="1" applyAlignment="1">
      <alignment horizontal="justify" vertical="center" wrapText="1"/>
    </xf>
    <xf numFmtId="9" fontId="0" fillId="0" borderId="1" xfId="5886" applyFont="1" applyBorder="1" applyAlignment="1">
      <alignment horizontal="center" vertical="center"/>
    </xf>
    <xf numFmtId="0" fontId="64" fillId="0" borderId="8" xfId="0" applyFont="1" applyBorder="1" applyAlignment="1">
      <alignment horizontal="justify" vertical="center" wrapText="1"/>
    </xf>
    <xf numFmtId="0" fontId="65" fillId="0" borderId="54" xfId="0" applyFont="1" applyBorder="1" applyAlignment="1">
      <alignment horizontal="justify" vertical="center" wrapText="1"/>
    </xf>
    <xf numFmtId="0" fontId="66" fillId="0" borderId="6" xfId="0" applyFont="1" applyBorder="1" applyAlignment="1">
      <alignment horizontal="justify" vertical="center" wrapText="1"/>
    </xf>
    <xf numFmtId="0" fontId="66" fillId="0" borderId="8" xfId="0" applyFont="1" applyBorder="1" applyAlignment="1">
      <alignment vertical="top" wrapText="1"/>
    </xf>
    <xf numFmtId="0" fontId="66" fillId="0" borderId="6" xfId="0" applyFont="1" applyBorder="1" applyAlignment="1">
      <alignment vertical="top" wrapText="1"/>
    </xf>
    <xf numFmtId="0" fontId="64" fillId="0" borderId="8" xfId="0" applyFont="1" applyBorder="1" applyAlignment="1">
      <alignment vertical="top" wrapText="1"/>
    </xf>
    <xf numFmtId="0" fontId="0" fillId="0" borderId="12" xfId="0" applyBorder="1" applyAlignment="1">
      <alignment vertical="center"/>
    </xf>
    <xf numFmtId="168"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58" fillId="0" borderId="40" xfId="5733" applyFont="1" applyBorder="1" applyAlignment="1">
      <alignment horizontal="center"/>
    </xf>
    <xf numFmtId="3" fontId="55" fillId="0" borderId="42" xfId="5733" applyNumberFormat="1" applyBorder="1" applyAlignment="1">
      <alignment horizontal="center" vertical="center"/>
    </xf>
    <xf numFmtId="0" fontId="58" fillId="0" borderId="40" xfId="5733" applyFont="1" applyBorder="1" applyAlignment="1">
      <alignment horizontal="left" vertical="center" wrapText="1"/>
    </xf>
    <xf numFmtId="0" fontId="58" fillId="0" borderId="43" xfId="5733" applyFont="1" applyBorder="1" applyAlignment="1">
      <alignment horizontal="left" vertical="center" wrapText="1"/>
    </xf>
    <xf numFmtId="0" fontId="58" fillId="0" borderId="0" xfId="5733" applyFont="1" applyAlignment="1">
      <alignment horizontal="left" vertical="center"/>
    </xf>
    <xf numFmtId="0" fontId="58" fillId="0" borderId="6" xfId="5733" applyFont="1" applyBorder="1" applyAlignment="1">
      <alignment horizontal="left" vertical="center"/>
    </xf>
    <xf numFmtId="3" fontId="0" fillId="0" borderId="42" xfId="0" applyNumberFormat="1" applyBorder="1" applyAlignment="1">
      <alignment horizontal="center" vertical="center"/>
    </xf>
    <xf numFmtId="3" fontId="0" fillId="0" borderId="10" xfId="0" applyNumberFormat="1" applyBorder="1" applyAlignment="1">
      <alignment horizontal="center" vertical="center"/>
    </xf>
    <xf numFmtId="0" fontId="55" fillId="0" borderId="57" xfId="5733" applyBorder="1" applyAlignment="1">
      <alignment horizontal="center" vertical="center"/>
    </xf>
    <xf numFmtId="0" fontId="0" fillId="0" borderId="55" xfId="0" applyBorder="1" applyAlignment="1">
      <alignment horizontal="center" vertical="center"/>
    </xf>
    <xf numFmtId="14" fontId="0" fillId="0" borderId="0" xfId="0" applyNumberFormat="1" applyAlignment="1">
      <alignment horizontal="left"/>
    </xf>
    <xf numFmtId="0" fontId="4" fillId="0" borderId="0" xfId="5713" applyFont="1"/>
    <xf numFmtId="0" fontId="20" fillId="8" borderId="36" xfId="5887" applyFont="1" applyFill="1" applyBorder="1" applyAlignment="1">
      <alignment vertical="center" wrapText="1"/>
    </xf>
    <xf numFmtId="9" fontId="4" fillId="0" borderId="37" xfId="5887" applyNumberFormat="1" applyBorder="1" applyAlignment="1">
      <alignment horizontal="center" vertical="center"/>
    </xf>
    <xf numFmtId="9" fontId="4" fillId="0" borderId="28" xfId="5887" applyNumberFormat="1" applyBorder="1" applyAlignment="1">
      <alignment horizontal="center" vertical="center"/>
    </xf>
    <xf numFmtId="0" fontId="0" fillId="0" borderId="2" xfId="0" applyBorder="1"/>
    <xf numFmtId="166" fontId="35" fillId="0" borderId="2" xfId="5888" applyNumberFormat="1" applyFont="1" applyBorder="1"/>
    <xf numFmtId="166" fontId="35" fillId="0" borderId="3" xfId="5888" applyNumberFormat="1" applyFont="1" applyBorder="1"/>
    <xf numFmtId="166" fontId="35" fillId="3" borderId="3" xfId="5888" applyNumberFormat="1" applyFont="1" applyFill="1" applyBorder="1"/>
    <xf numFmtId="0" fontId="58" fillId="0" borderId="41" xfId="5733" applyFont="1" applyBorder="1" applyAlignment="1">
      <alignment horizontal="center"/>
    </xf>
    <xf numFmtId="0" fontId="58" fillId="0" borderId="42" xfId="5733" applyFont="1" applyBorder="1" applyAlignment="1">
      <alignment horizontal="center"/>
    </xf>
    <xf numFmtId="0" fontId="58" fillId="0" borderId="58" xfId="5733" applyFont="1" applyBorder="1" applyAlignment="1">
      <alignment horizontal="center"/>
    </xf>
    <xf numFmtId="3" fontId="55" fillId="0" borderId="46" xfId="5733" applyNumberFormat="1" applyBorder="1" applyAlignment="1">
      <alignment horizontal="center" vertical="center"/>
    </xf>
    <xf numFmtId="3" fontId="55" fillId="0" borderId="58" xfId="5733" applyNumberFormat="1" applyBorder="1" applyAlignment="1">
      <alignment horizontal="center" vertical="center"/>
    </xf>
    <xf numFmtId="3" fontId="55" fillId="0" borderId="44" xfId="5733" applyNumberFormat="1" applyBorder="1" applyAlignment="1">
      <alignment horizontal="center" vertical="center"/>
    </xf>
    <xf numFmtId="3" fontId="0" fillId="0" borderId="43" xfId="0" applyNumberFormat="1" applyBorder="1" applyAlignment="1">
      <alignment horizontal="center" vertical="center"/>
    </xf>
    <xf numFmtId="3" fontId="0" fillId="0" borderId="56" xfId="0" applyNumberFormat="1" applyBorder="1" applyAlignment="1">
      <alignment horizontal="center" vertical="center"/>
    </xf>
    <xf numFmtId="3" fontId="55" fillId="0" borderId="10" xfId="5733" applyNumberFormat="1" applyBorder="1" applyAlignment="1">
      <alignment horizontal="center" vertical="center"/>
    </xf>
    <xf numFmtId="3" fontId="0" fillId="0" borderId="59" xfId="0" applyNumberFormat="1" applyBorder="1" applyAlignment="1">
      <alignment horizontal="center" vertical="center"/>
    </xf>
    <xf numFmtId="1" fontId="0" fillId="0" borderId="43" xfId="0" applyNumberFormat="1" applyBorder="1" applyAlignment="1">
      <alignment horizontal="center" vertical="center"/>
    </xf>
    <xf numFmtId="1" fontId="0" fillId="0" borderId="56" xfId="0" applyNumberFormat="1" applyBorder="1" applyAlignment="1">
      <alignment horizontal="center" vertical="center"/>
    </xf>
    <xf numFmtId="3" fontId="55" fillId="0" borderId="57" xfId="5733" applyNumberFormat="1" applyBorder="1" applyAlignment="1">
      <alignment horizontal="center" vertical="center"/>
    </xf>
    <xf numFmtId="9" fontId="0" fillId="0" borderId="0" xfId="5886" applyFont="1" applyFill="1"/>
    <xf numFmtId="0" fontId="1" fillId="0" borderId="0" xfId="5889"/>
    <xf numFmtId="0" fontId="61" fillId="0" borderId="0" xfId="5889" applyFont="1"/>
    <xf numFmtId="165" fontId="1" fillId="0" borderId="0" xfId="5889" applyNumberFormat="1"/>
    <xf numFmtId="9" fontId="0" fillId="0" borderId="1" xfId="5886" applyFont="1" applyFill="1" applyBorder="1" applyAlignment="1">
      <alignment horizontal="center" vertical="center"/>
    </xf>
    <xf numFmtId="0" fontId="1" fillId="0" borderId="6" xfId="5889" applyBorder="1"/>
    <xf numFmtId="0" fontId="1" fillId="0" borderId="5" xfId="5889" applyBorder="1"/>
    <xf numFmtId="0" fontId="1" fillId="0" borderId="0" xfId="5889" applyAlignment="1">
      <alignment vertical="center"/>
    </xf>
    <xf numFmtId="0" fontId="63" fillId="0" borderId="0" xfId="0" applyFont="1" applyAlignment="1">
      <alignment horizontal="center" vertical="center" wrapText="1"/>
    </xf>
    <xf numFmtId="0" fontId="31" fillId="18" borderId="17" xfId="5713" applyFont="1" applyFill="1" applyBorder="1" applyAlignment="1">
      <alignment horizontal="center" vertical="center" wrapText="1"/>
    </xf>
    <xf numFmtId="0" fontId="31" fillId="18" borderId="53" xfId="5713" applyFont="1" applyFill="1" applyBorder="1" applyAlignment="1">
      <alignment horizontal="center" vertical="center" wrapText="1"/>
    </xf>
    <xf numFmtId="0" fontId="31" fillId="18" borderId="18" xfId="5713" applyFont="1" applyFill="1" applyBorder="1" applyAlignment="1">
      <alignment horizontal="center" vertical="center" wrapText="1"/>
    </xf>
    <xf numFmtId="0" fontId="38" fillId="0" borderId="28" xfId="5713" applyFont="1" applyBorder="1" applyAlignment="1">
      <alignment horizontal="center" vertical="center" textRotation="90" wrapText="1"/>
    </xf>
    <xf numFmtId="0" fontId="31" fillId="18" borderId="23" xfId="5713" applyFont="1" applyFill="1" applyBorder="1" applyAlignment="1">
      <alignment horizontal="center" vertical="center" wrapText="1"/>
    </xf>
    <xf numFmtId="0" fontId="31" fillId="18" borderId="24" xfId="5713" applyFont="1" applyFill="1" applyBorder="1" applyAlignment="1">
      <alignment horizontal="center" vertical="center" wrapText="1"/>
    </xf>
    <xf numFmtId="0" fontId="31" fillId="18" borderId="35" xfId="5713" applyFont="1" applyFill="1" applyBorder="1" applyAlignment="1">
      <alignment horizontal="center" vertical="center" wrapText="1"/>
    </xf>
    <xf numFmtId="0" fontId="31" fillId="18" borderId="25" xfId="5713" applyFont="1" applyFill="1" applyBorder="1" applyAlignment="1">
      <alignment horizontal="center" vertical="center" wrapText="1"/>
    </xf>
    <xf numFmtId="0" fontId="38" fillId="0" borderId="27" xfId="5713" applyFont="1" applyBorder="1" applyAlignment="1">
      <alignment horizontal="center" vertical="center" textRotation="90" wrapText="1"/>
    </xf>
    <xf numFmtId="0" fontId="38" fillId="0" borderId="29" xfId="5713" applyFont="1" applyBorder="1" applyAlignment="1">
      <alignment horizontal="center" vertical="center" textRotation="90" wrapText="1"/>
    </xf>
    <xf numFmtId="0" fontId="38" fillId="0" borderId="26" xfId="5713" applyFont="1" applyBorder="1" applyAlignment="1">
      <alignment horizontal="center" vertical="center" textRotation="90" wrapText="1"/>
    </xf>
    <xf numFmtId="0" fontId="31" fillId="18" borderId="31" xfId="5713" applyFont="1" applyFill="1" applyBorder="1" applyAlignment="1">
      <alignment horizontal="center" vertical="center" wrapText="1"/>
    </xf>
    <xf numFmtId="0" fontId="38" fillId="0" borderId="32" xfId="5713" applyFont="1" applyBorder="1" applyAlignment="1">
      <alignment horizontal="center" vertical="center" textRotation="90" wrapText="1"/>
    </xf>
    <xf numFmtId="0" fontId="38" fillId="0" borderId="33" xfId="5713" applyFont="1" applyBorder="1" applyAlignment="1">
      <alignment horizontal="center" vertical="center" textRotation="90" wrapText="1"/>
    </xf>
    <xf numFmtId="0" fontId="38" fillId="0" borderId="34" xfId="5713" applyFont="1" applyBorder="1" applyAlignment="1">
      <alignment horizontal="center" vertical="center" textRotation="90" wrapText="1"/>
    </xf>
    <xf numFmtId="0" fontId="38" fillId="0" borderId="16" xfId="5713" applyFont="1" applyBorder="1" applyAlignment="1">
      <alignment horizontal="center" vertical="center" textRotation="90" wrapText="1"/>
    </xf>
    <xf numFmtId="0" fontId="58" fillId="0" borderId="45" xfId="5733" applyFont="1" applyBorder="1" applyAlignment="1">
      <alignment horizontal="center" vertical="center"/>
    </xf>
    <xf numFmtId="0" fontId="58" fillId="0" borderId="47" xfId="5733" applyFont="1" applyBorder="1" applyAlignment="1">
      <alignment horizontal="center" vertical="center"/>
    </xf>
    <xf numFmtId="0" fontId="55" fillId="0" borderId="41" xfId="5733" applyBorder="1" applyAlignment="1">
      <alignment horizontal="center" vertical="center" wrapText="1"/>
    </xf>
    <xf numFmtId="0" fontId="55" fillId="0" borderId="46" xfId="5733" applyBorder="1" applyAlignment="1">
      <alignment horizontal="center" vertical="center" wrapText="1"/>
    </xf>
    <xf numFmtId="0" fontId="55" fillId="0" borderId="42" xfId="5733" applyBorder="1" applyAlignment="1">
      <alignment horizontal="center" vertical="center" wrapText="1"/>
    </xf>
    <xf numFmtId="0" fontId="58" fillId="0" borderId="50" xfId="5733" applyFont="1" applyBorder="1" applyAlignment="1">
      <alignment horizontal="center" vertical="center"/>
    </xf>
    <xf numFmtId="0" fontId="58" fillId="0" borderId="51" xfId="5733" applyFont="1" applyBorder="1" applyAlignment="1">
      <alignment horizontal="center"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1" fillId="0" borderId="0" xfId="5889" applyAlignment="1">
      <alignment horizontal="left" vertical="top" wrapText="1"/>
    </xf>
    <xf numFmtId="0" fontId="64" fillId="0" borderId="6" xfId="0" applyFont="1" applyBorder="1" applyAlignment="1">
      <alignment horizontal="left" vertical="top" wrapText="1"/>
    </xf>
    <xf numFmtId="0" fontId="64" fillId="0" borderId="5" xfId="0" applyFont="1" applyBorder="1" applyAlignment="1">
      <alignment horizontal="left" vertical="top" wrapText="1"/>
    </xf>
    <xf numFmtId="0" fontId="34" fillId="0" borderId="1" xfId="0" applyFont="1" applyBorder="1" applyAlignment="1">
      <alignment horizontal="center"/>
    </xf>
    <xf numFmtId="0" fontId="34" fillId="0" borderId="1" xfId="0" applyFont="1" applyBorder="1" applyAlignment="1">
      <alignment horizontal="center" vertical="center"/>
    </xf>
    <xf numFmtId="0" fontId="64" fillId="0" borderId="8" xfId="0" applyFont="1" applyBorder="1" applyAlignment="1">
      <alignment horizontal="left" vertical="top" wrapText="1"/>
    </xf>
    <xf numFmtId="0" fontId="1" fillId="0" borderId="6" xfId="5889" applyBorder="1" applyAlignment="1">
      <alignment horizontal="center"/>
    </xf>
    <xf numFmtId="0" fontId="1" fillId="0" borderId="5" xfId="5889" applyBorder="1" applyAlignment="1">
      <alignment horizontal="center"/>
    </xf>
    <xf numFmtId="0" fontId="64" fillId="0" borderId="6" xfId="0" applyFont="1" applyBorder="1" applyAlignment="1">
      <alignment horizontal="left" vertical="center" wrapText="1"/>
    </xf>
    <xf numFmtId="0" fontId="64" fillId="0" borderId="1" xfId="0" applyFont="1" applyBorder="1" applyAlignment="1">
      <alignment horizontal="left" vertical="top" wrapText="1"/>
    </xf>
    <xf numFmtId="0" fontId="66" fillId="0" borderId="8" xfId="0" applyFont="1" applyBorder="1" applyAlignment="1">
      <alignment horizontal="left" vertical="top" wrapText="1"/>
    </xf>
    <xf numFmtId="0" fontId="66" fillId="0" borderId="6" xfId="0" applyFont="1" applyBorder="1" applyAlignment="1">
      <alignment horizontal="left" vertical="top" wrapText="1"/>
    </xf>
    <xf numFmtId="0" fontId="66" fillId="0" borderId="5" xfId="0" applyFont="1" applyBorder="1" applyAlignment="1">
      <alignment horizontal="left" vertical="top" wrapText="1"/>
    </xf>
    <xf numFmtId="0" fontId="64" fillId="0" borderId="8" xfId="0" applyFont="1" applyBorder="1" applyAlignment="1">
      <alignment horizontal="left" vertical="center" wrapText="1"/>
    </xf>
    <xf numFmtId="0" fontId="64" fillId="0" borderId="11" xfId="0" applyFont="1" applyBorder="1" applyAlignment="1">
      <alignment horizontal="left" vertical="top" wrapText="1"/>
    </xf>
    <xf numFmtId="0" fontId="64" fillId="0" borderId="10" xfId="0" applyFont="1" applyBorder="1" applyAlignment="1">
      <alignment horizontal="left" vertical="top" wrapText="1"/>
    </xf>
    <xf numFmtId="0" fontId="65" fillId="0" borderId="1" xfId="0" applyFont="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cellXfs>
  <cellStyles count="5890">
    <cellStyle name="20% - Accent6 2" xfId="5685" xr:uid="{00000000-0005-0000-0000-000002000000}"/>
    <cellStyle name="Calculation" xfId="5683" builtinId="22" customBuiltin="1"/>
    <cellStyle name="Calculation 2" xfId="5834" xr:uid="{00000000-0005-0000-0000-000006000000}"/>
    <cellStyle name="cells" xfId="5715" xr:uid="{00000000-0005-0000-0000-000007000000}"/>
    <cellStyle name="column field" xfId="5716" xr:uid="{00000000-0005-0000-0000-000008000000}"/>
    <cellStyle name="Comma 2" xfId="5717" xr:uid="{00000000-0005-0000-0000-000009000000}"/>
    <cellStyle name="Comma 3" xfId="5718" xr:uid="{00000000-0005-0000-0000-00000A000000}"/>
    <cellStyle name="Comma 4" xfId="5719" xr:uid="{00000000-0005-0000-0000-00000B000000}"/>
    <cellStyle name="Comma 5" xfId="5720" xr:uid="{00000000-0005-0000-0000-00000C000000}"/>
    <cellStyle name="field" xfId="5721" xr:uid="{00000000-0005-0000-0000-00000D000000}"/>
    <cellStyle name="field names" xfId="5722" xr:uid="{00000000-0005-0000-0000-00000E000000}"/>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5" builtinId="9" hidden="1"/>
    <cellStyle name="Followed Hyperlink" xfId="4907" builtinId="9" hidden="1"/>
    <cellStyle name="Followed Hyperlink" xfId="4909" builtinId="9" hidden="1"/>
    <cellStyle name="Followed Hyperlink" xfId="4911" builtinId="9" hidden="1"/>
    <cellStyle name="Followed Hyperlink" xfId="4913" builtinId="9" hidden="1"/>
    <cellStyle name="Followed Hyperlink" xfId="4915" builtinId="9" hidden="1"/>
    <cellStyle name="Followed Hyperlink" xfId="4917" builtinId="9" hidden="1"/>
    <cellStyle name="Followed Hyperlink" xfId="4919" builtinId="9" hidden="1"/>
    <cellStyle name="Followed Hyperlink" xfId="4921" builtinId="9" hidden="1"/>
    <cellStyle name="Followed Hyperlink" xfId="4923" builtinId="9" hidden="1"/>
    <cellStyle name="Followed Hyperlink" xfId="4925" builtinId="9" hidden="1"/>
    <cellStyle name="Followed Hyperlink" xfId="4927" builtinId="9" hidden="1"/>
    <cellStyle name="Followed Hyperlink" xfId="4929" builtinId="9" hidden="1"/>
    <cellStyle name="Followed Hyperlink" xfId="4931" builtinId="9" hidden="1"/>
    <cellStyle name="Followed Hyperlink" xfId="4933" builtinId="9" hidden="1"/>
    <cellStyle name="Followed Hyperlink" xfId="4935" builtinId="9" hidden="1"/>
    <cellStyle name="Followed Hyperlink" xfId="4937" builtinId="9" hidden="1"/>
    <cellStyle name="Followed Hyperlink" xfId="4939" builtinId="9" hidden="1"/>
    <cellStyle name="Followed Hyperlink" xfId="4941" builtinId="9" hidden="1"/>
    <cellStyle name="Followed Hyperlink" xfId="4943" builtinId="9" hidden="1"/>
    <cellStyle name="Followed Hyperlink" xfId="4945" builtinId="9" hidden="1"/>
    <cellStyle name="Followed Hyperlink" xfId="4947" builtinId="9" hidden="1"/>
    <cellStyle name="Followed Hyperlink" xfId="4949" builtinId="9" hidden="1"/>
    <cellStyle name="Followed Hyperlink" xfId="4951" builtinId="9" hidden="1"/>
    <cellStyle name="Followed Hyperlink" xfId="4953" builtinId="9" hidden="1"/>
    <cellStyle name="Followed Hyperlink" xfId="4955" builtinId="9" hidden="1"/>
    <cellStyle name="Followed Hyperlink" xfId="4957" builtinId="9" hidden="1"/>
    <cellStyle name="Followed Hyperlink" xfId="4959" builtinId="9" hidden="1"/>
    <cellStyle name="Followed Hyperlink" xfId="4961" builtinId="9" hidden="1"/>
    <cellStyle name="Followed Hyperlink" xfId="4963" builtinId="9" hidden="1"/>
    <cellStyle name="Followed Hyperlink" xfId="4965" builtinId="9" hidden="1"/>
    <cellStyle name="Followed Hyperlink" xfId="4967" builtinId="9" hidden="1"/>
    <cellStyle name="Followed Hyperlink" xfId="4969" builtinId="9" hidden="1"/>
    <cellStyle name="Followed Hyperlink" xfId="4971" builtinId="9" hidden="1"/>
    <cellStyle name="Followed Hyperlink" xfId="4973" builtinId="9" hidden="1"/>
    <cellStyle name="Followed Hyperlink" xfId="4975" builtinId="9" hidden="1"/>
    <cellStyle name="Followed Hyperlink" xfId="4977" builtinId="9" hidden="1"/>
    <cellStyle name="Followed Hyperlink" xfId="4979" builtinId="9" hidden="1"/>
    <cellStyle name="Followed Hyperlink" xfId="4981" builtinId="9" hidden="1"/>
    <cellStyle name="Followed Hyperlink" xfId="4983" builtinId="9" hidden="1"/>
    <cellStyle name="Followed Hyperlink" xfId="4985" builtinId="9" hidden="1"/>
    <cellStyle name="Followed Hyperlink" xfId="4987" builtinId="9" hidden="1"/>
    <cellStyle name="Followed Hyperlink" xfId="4989" builtinId="9" hidden="1"/>
    <cellStyle name="Followed Hyperlink" xfId="4991" builtinId="9" hidden="1"/>
    <cellStyle name="Followed Hyperlink" xfId="4993" builtinId="9" hidden="1"/>
    <cellStyle name="Followed Hyperlink" xfId="4995" builtinId="9" hidden="1"/>
    <cellStyle name="Followed Hyperlink" xfId="4997" builtinId="9" hidden="1"/>
    <cellStyle name="Followed Hyperlink" xfId="4999" builtinId="9" hidden="1"/>
    <cellStyle name="Followed Hyperlink" xfId="5001" builtinId="9" hidden="1"/>
    <cellStyle name="Followed Hyperlink" xfId="5003" builtinId="9" hidden="1"/>
    <cellStyle name="Followed Hyperlink" xfId="5005" builtinId="9" hidden="1"/>
    <cellStyle name="Followed Hyperlink" xfId="5007" builtinId="9" hidden="1"/>
    <cellStyle name="Followed Hyperlink" xfId="5009" builtinId="9" hidden="1"/>
    <cellStyle name="Followed Hyperlink" xfId="5011" builtinId="9" hidden="1"/>
    <cellStyle name="Followed Hyperlink" xfId="5013" builtinId="9" hidden="1"/>
    <cellStyle name="Followed Hyperlink" xfId="5015" builtinId="9" hidden="1"/>
    <cellStyle name="Followed Hyperlink" xfId="5017" builtinId="9" hidden="1"/>
    <cellStyle name="Followed Hyperlink" xfId="5019" builtinId="9" hidden="1"/>
    <cellStyle name="Followed Hyperlink" xfId="5021" builtinId="9" hidden="1"/>
    <cellStyle name="Followed Hyperlink" xfId="5023" builtinId="9" hidden="1"/>
    <cellStyle name="Followed Hyperlink" xfId="5025" builtinId="9" hidden="1"/>
    <cellStyle name="Followed Hyperlink" xfId="5027" builtinId="9" hidden="1"/>
    <cellStyle name="Followed Hyperlink" xfId="5029" builtinId="9" hidden="1"/>
    <cellStyle name="Followed Hyperlink" xfId="5031" builtinId="9" hidden="1"/>
    <cellStyle name="Followed Hyperlink" xfId="5033" builtinId="9" hidden="1"/>
    <cellStyle name="Followed Hyperlink" xfId="5035" builtinId="9" hidden="1"/>
    <cellStyle name="Followed Hyperlink" xfId="5037" builtinId="9" hidden="1"/>
    <cellStyle name="Followed Hyperlink" xfId="5039" builtinId="9" hidden="1"/>
    <cellStyle name="Followed Hyperlink" xfId="5041" builtinId="9" hidden="1"/>
    <cellStyle name="Followed Hyperlink" xfId="5043" builtinId="9" hidden="1"/>
    <cellStyle name="Followed Hyperlink" xfId="5045" builtinId="9" hidden="1"/>
    <cellStyle name="Followed Hyperlink" xfId="5047" builtinId="9" hidden="1"/>
    <cellStyle name="Followed Hyperlink" xfId="5049" builtinId="9" hidden="1"/>
    <cellStyle name="Followed Hyperlink" xfId="5051" builtinId="9" hidden="1"/>
    <cellStyle name="Followed Hyperlink" xfId="5053" builtinId="9" hidden="1"/>
    <cellStyle name="Followed Hyperlink" xfId="5055" builtinId="9" hidden="1"/>
    <cellStyle name="Followed Hyperlink" xfId="5057" builtinId="9" hidden="1"/>
    <cellStyle name="Followed Hyperlink" xfId="5059" builtinId="9" hidden="1"/>
    <cellStyle name="Followed Hyperlink" xfId="5061"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8" builtinId="9" hidden="1"/>
    <cellStyle name="Followed Hyperlink" xfId="5100" builtinId="9" hidden="1"/>
    <cellStyle name="Followed Hyperlink" xfId="5102" builtinId="9" hidden="1"/>
    <cellStyle name="Followed Hyperlink" xfId="5104" builtinId="9" hidden="1"/>
    <cellStyle name="Followed Hyperlink" xfId="5106" builtinId="9" hidden="1"/>
    <cellStyle name="Followed Hyperlink" xfId="5108" builtinId="9" hidden="1"/>
    <cellStyle name="Followed Hyperlink" xfId="5110" builtinId="9" hidden="1"/>
    <cellStyle name="Followed Hyperlink" xfId="5112" builtinId="9" hidden="1"/>
    <cellStyle name="Followed Hyperlink" xfId="5114" builtinId="9" hidden="1"/>
    <cellStyle name="Followed Hyperlink" xfId="5116" builtinId="9" hidden="1"/>
    <cellStyle name="Followed Hyperlink" xfId="5118" builtinId="9" hidden="1"/>
    <cellStyle name="Followed Hyperlink" xfId="5120" builtinId="9" hidden="1"/>
    <cellStyle name="Followed Hyperlink" xfId="5122" builtinId="9" hidden="1"/>
    <cellStyle name="Followed Hyperlink" xfId="5124" builtinId="9" hidden="1"/>
    <cellStyle name="Followed Hyperlink" xfId="5126" builtinId="9" hidden="1"/>
    <cellStyle name="Followed Hyperlink" xfId="5128" builtinId="9" hidden="1"/>
    <cellStyle name="Followed Hyperlink" xfId="5130" builtinId="9" hidden="1"/>
    <cellStyle name="Followed Hyperlink" xfId="5132" builtinId="9" hidden="1"/>
    <cellStyle name="Followed Hyperlink" xfId="5134" builtinId="9" hidden="1"/>
    <cellStyle name="Followed Hyperlink" xfId="5136" builtinId="9" hidden="1"/>
    <cellStyle name="Followed Hyperlink" xfId="5138" builtinId="9" hidden="1"/>
    <cellStyle name="Followed Hyperlink" xfId="5140" builtinId="9" hidden="1"/>
    <cellStyle name="Followed Hyperlink" xfId="5142" builtinId="9" hidden="1"/>
    <cellStyle name="Followed Hyperlink" xfId="5144" builtinId="9" hidden="1"/>
    <cellStyle name="Followed Hyperlink" xfId="5146" builtinId="9" hidden="1"/>
    <cellStyle name="Followed Hyperlink" xfId="5148" builtinId="9" hidden="1"/>
    <cellStyle name="Followed Hyperlink" xfId="5150" builtinId="9" hidden="1"/>
    <cellStyle name="Followed Hyperlink" xfId="5152" builtinId="9" hidden="1"/>
    <cellStyle name="Followed Hyperlink" xfId="5154" builtinId="9" hidden="1"/>
    <cellStyle name="Followed Hyperlink" xfId="5156" builtinId="9" hidden="1"/>
    <cellStyle name="Followed Hyperlink" xfId="5158" builtinId="9" hidden="1"/>
    <cellStyle name="Followed Hyperlink" xfId="5160" builtinId="9" hidden="1"/>
    <cellStyle name="Followed Hyperlink" xfId="5162" builtinId="9" hidden="1"/>
    <cellStyle name="Followed Hyperlink" xfId="5164" builtinId="9" hidden="1"/>
    <cellStyle name="Followed Hyperlink" xfId="5166" builtinId="9" hidden="1"/>
    <cellStyle name="Followed Hyperlink" xfId="5168" builtinId="9" hidden="1"/>
    <cellStyle name="Followed Hyperlink" xfId="5170" builtinId="9" hidden="1"/>
    <cellStyle name="Followed Hyperlink" xfId="5172" builtinId="9" hidden="1"/>
    <cellStyle name="Followed Hyperlink" xfId="5174" builtinId="9" hidden="1"/>
    <cellStyle name="Followed Hyperlink" xfId="5176" builtinId="9" hidden="1"/>
    <cellStyle name="Followed Hyperlink" xfId="5178" builtinId="9" hidden="1"/>
    <cellStyle name="Followed Hyperlink" xfId="5180" builtinId="9" hidden="1"/>
    <cellStyle name="Followed Hyperlink" xfId="5182" builtinId="9" hidden="1"/>
    <cellStyle name="Followed Hyperlink" xfId="5184" builtinId="9" hidden="1"/>
    <cellStyle name="Followed Hyperlink" xfId="5186" builtinId="9" hidden="1"/>
    <cellStyle name="Followed Hyperlink" xfId="5188" builtinId="9" hidden="1"/>
    <cellStyle name="Followed Hyperlink" xfId="5190" builtinId="9" hidden="1"/>
    <cellStyle name="Followed Hyperlink" xfId="5192" builtinId="9" hidden="1"/>
    <cellStyle name="Followed Hyperlink" xfId="5194" builtinId="9" hidden="1"/>
    <cellStyle name="Followed Hyperlink" xfId="5196" builtinId="9" hidden="1"/>
    <cellStyle name="Followed Hyperlink" xfId="5198" builtinId="9" hidden="1"/>
    <cellStyle name="Followed Hyperlink" xfId="5200" builtinId="9" hidden="1"/>
    <cellStyle name="Followed Hyperlink" xfId="5202" builtinId="9" hidden="1"/>
    <cellStyle name="Followed Hyperlink" xfId="5204" builtinId="9" hidden="1"/>
    <cellStyle name="Followed Hyperlink" xfId="5206" builtinId="9" hidden="1"/>
    <cellStyle name="Followed Hyperlink" xfId="5208" builtinId="9" hidden="1"/>
    <cellStyle name="Followed Hyperlink" xfId="5210" builtinId="9" hidden="1"/>
    <cellStyle name="Followed Hyperlink" xfId="5212" builtinId="9" hidden="1"/>
    <cellStyle name="Followed Hyperlink" xfId="5214" builtinId="9" hidden="1"/>
    <cellStyle name="Followed Hyperlink" xfId="5216" builtinId="9" hidden="1"/>
    <cellStyle name="Followed Hyperlink" xfId="5218" builtinId="9" hidden="1"/>
    <cellStyle name="Followed Hyperlink" xfId="5220" builtinId="9" hidden="1"/>
    <cellStyle name="Followed Hyperlink" xfId="5222" builtinId="9" hidden="1"/>
    <cellStyle name="Followed Hyperlink" xfId="5224" builtinId="9" hidden="1"/>
    <cellStyle name="Followed Hyperlink" xfId="5226" builtinId="9" hidden="1"/>
    <cellStyle name="Followed Hyperlink" xfId="5228" builtinId="9" hidden="1"/>
    <cellStyle name="Followed Hyperlink" xfId="5230" builtinId="9" hidden="1"/>
    <cellStyle name="Followed Hyperlink" xfId="5232" builtinId="9" hidden="1"/>
    <cellStyle name="Followed Hyperlink" xfId="5234" builtinId="9" hidden="1"/>
    <cellStyle name="Followed Hyperlink" xfId="5236" builtinId="9" hidden="1"/>
    <cellStyle name="Followed Hyperlink" xfId="5238" builtinId="9" hidden="1"/>
    <cellStyle name="Followed Hyperlink" xfId="5240" builtinId="9" hidden="1"/>
    <cellStyle name="Followed Hyperlink" xfId="5242" builtinId="9" hidden="1"/>
    <cellStyle name="Followed Hyperlink" xfId="5244" builtinId="9" hidden="1"/>
    <cellStyle name="Followed Hyperlink" xfId="5246" builtinId="9" hidden="1"/>
    <cellStyle name="Followed Hyperlink" xfId="5248" builtinId="9" hidden="1"/>
    <cellStyle name="Followed Hyperlink" xfId="5250" builtinId="9" hidden="1"/>
    <cellStyle name="Followed Hyperlink" xfId="5252" builtinId="9" hidden="1"/>
    <cellStyle name="Followed Hyperlink" xfId="5254" builtinId="9" hidden="1"/>
    <cellStyle name="Followed Hyperlink" xfId="5256" builtinId="9" hidden="1"/>
    <cellStyle name="Followed Hyperlink" xfId="5258" builtinId="9" hidden="1"/>
    <cellStyle name="Followed Hyperlink" xfId="5260" builtinId="9" hidden="1"/>
    <cellStyle name="Followed Hyperlink" xfId="5262" builtinId="9" hidden="1"/>
    <cellStyle name="Followed Hyperlink" xfId="5264" builtinId="9" hidden="1"/>
    <cellStyle name="Followed Hyperlink" xfId="5266" builtinId="9" hidden="1"/>
    <cellStyle name="Followed Hyperlink" xfId="5268" builtinId="9" hidden="1"/>
    <cellStyle name="Followed Hyperlink" xfId="5270" builtinId="9" hidden="1"/>
    <cellStyle name="Followed Hyperlink" xfId="5272" builtinId="9" hidden="1"/>
    <cellStyle name="Followed Hyperlink" xfId="5274" builtinId="9" hidden="1"/>
    <cellStyle name="Followed Hyperlink" xfId="5276" builtinId="9" hidden="1"/>
    <cellStyle name="Followed Hyperlink" xfId="5278" builtinId="9" hidden="1"/>
    <cellStyle name="Followed Hyperlink" xfId="5280" builtinId="9" hidden="1"/>
    <cellStyle name="Followed Hyperlink" xfId="5282" builtinId="9" hidden="1"/>
    <cellStyle name="Followed Hyperlink" xfId="5284" builtinId="9" hidden="1"/>
    <cellStyle name="Followed Hyperlink" xfId="5286" builtinId="9" hidden="1"/>
    <cellStyle name="Followed Hyperlink" xfId="5288" builtinId="9" hidden="1"/>
    <cellStyle name="Followed Hyperlink" xfId="5290" builtinId="9" hidden="1"/>
    <cellStyle name="Followed Hyperlink" xfId="5292" builtinId="9" hidden="1"/>
    <cellStyle name="Followed Hyperlink" xfId="5294" builtinId="9" hidden="1"/>
    <cellStyle name="Followed Hyperlink" xfId="5296" builtinId="9" hidden="1"/>
    <cellStyle name="Followed Hyperlink" xfId="5298" builtinId="9" hidden="1"/>
    <cellStyle name="Followed Hyperlink" xfId="5300" builtinId="9" hidden="1"/>
    <cellStyle name="Followed Hyperlink" xfId="5302" builtinId="9" hidden="1"/>
    <cellStyle name="Followed Hyperlink" xfId="5304" builtinId="9" hidden="1"/>
    <cellStyle name="Followed Hyperlink" xfId="5306" builtinId="9" hidden="1"/>
    <cellStyle name="Followed Hyperlink" xfId="5308" builtinId="9" hidden="1"/>
    <cellStyle name="Followed Hyperlink" xfId="5310" builtinId="9" hidden="1"/>
    <cellStyle name="Followed Hyperlink" xfId="5312" builtinId="9" hidden="1"/>
    <cellStyle name="Followed Hyperlink" xfId="5314" builtinId="9" hidden="1"/>
    <cellStyle name="Followed Hyperlink" xfId="5316" builtinId="9" hidden="1"/>
    <cellStyle name="Followed Hyperlink" xfId="5318" builtinId="9" hidden="1"/>
    <cellStyle name="Followed Hyperlink" xfId="5320" builtinId="9" hidden="1"/>
    <cellStyle name="Followed Hyperlink" xfId="5322" builtinId="9" hidden="1"/>
    <cellStyle name="Followed Hyperlink" xfId="5324" builtinId="9" hidden="1"/>
    <cellStyle name="Followed Hyperlink" xfId="5326" builtinId="9" hidden="1"/>
    <cellStyle name="Followed Hyperlink" xfId="5328" builtinId="9" hidden="1"/>
    <cellStyle name="Followed Hyperlink" xfId="5330" builtinId="9" hidden="1"/>
    <cellStyle name="Followed Hyperlink" xfId="5332" builtinId="9" hidden="1"/>
    <cellStyle name="Followed Hyperlink" xfId="5334" builtinId="9" hidden="1"/>
    <cellStyle name="Followed Hyperlink" xfId="5336" builtinId="9" hidden="1"/>
    <cellStyle name="Followed Hyperlink" xfId="5338" builtinId="9" hidden="1"/>
    <cellStyle name="Followed Hyperlink" xfId="5340" builtinId="9" hidden="1"/>
    <cellStyle name="Followed Hyperlink" xfId="5342" builtinId="9" hidden="1"/>
    <cellStyle name="Followed Hyperlink" xfId="5344" builtinId="9" hidden="1"/>
    <cellStyle name="Followed Hyperlink" xfId="5346" builtinId="9" hidden="1"/>
    <cellStyle name="Followed Hyperlink" xfId="5348" builtinId="9" hidden="1"/>
    <cellStyle name="Followed Hyperlink" xfId="5350" builtinId="9" hidden="1"/>
    <cellStyle name="Followed Hyperlink" xfId="5352" builtinId="9" hidden="1"/>
    <cellStyle name="Followed Hyperlink" xfId="5354" builtinId="9" hidden="1"/>
    <cellStyle name="Followed Hyperlink" xfId="5356" builtinId="9" hidden="1"/>
    <cellStyle name="Followed Hyperlink" xfId="5358" builtinId="9" hidden="1"/>
    <cellStyle name="Followed Hyperlink" xfId="5360" builtinId="9" hidden="1"/>
    <cellStyle name="Followed Hyperlink" xfId="5362" builtinId="9" hidden="1"/>
    <cellStyle name="Followed Hyperlink" xfId="5364" builtinId="9" hidden="1"/>
    <cellStyle name="Followed Hyperlink" xfId="5366" builtinId="9" hidden="1"/>
    <cellStyle name="Followed Hyperlink" xfId="5368" builtinId="9" hidden="1"/>
    <cellStyle name="Followed Hyperlink" xfId="5370" builtinId="9" hidden="1"/>
    <cellStyle name="Followed Hyperlink" xfId="5372" builtinId="9" hidden="1"/>
    <cellStyle name="Followed Hyperlink" xfId="5374" builtinId="9" hidden="1"/>
    <cellStyle name="Followed Hyperlink" xfId="5376" builtinId="9" hidden="1"/>
    <cellStyle name="Followed Hyperlink" xfId="5378" builtinId="9" hidden="1"/>
    <cellStyle name="Followed Hyperlink" xfId="5380" builtinId="9" hidden="1"/>
    <cellStyle name="Followed Hyperlink" xfId="5382" builtinId="9" hidden="1"/>
    <cellStyle name="Followed Hyperlink" xfId="5384" builtinId="9" hidden="1"/>
    <cellStyle name="Followed Hyperlink" xfId="5386" builtinId="9" hidden="1"/>
    <cellStyle name="Followed Hyperlink" xfId="5388" builtinId="9" hidden="1"/>
    <cellStyle name="Followed Hyperlink" xfId="5390" builtinId="9" hidden="1"/>
    <cellStyle name="Followed Hyperlink" xfId="5392" builtinId="9" hidden="1"/>
    <cellStyle name="Followed Hyperlink" xfId="5394" builtinId="9" hidden="1"/>
    <cellStyle name="Followed Hyperlink" xfId="5396" builtinId="9" hidden="1"/>
    <cellStyle name="Followed Hyperlink" xfId="5398" builtinId="9" hidden="1"/>
    <cellStyle name="Followed Hyperlink" xfId="5400" builtinId="9" hidden="1"/>
    <cellStyle name="Followed Hyperlink" xfId="5402" builtinId="9" hidden="1"/>
    <cellStyle name="Followed Hyperlink" xfId="5404" builtinId="9" hidden="1"/>
    <cellStyle name="Followed Hyperlink" xfId="5406" builtinId="9" hidden="1"/>
    <cellStyle name="Followed Hyperlink" xfId="5408" builtinId="9" hidden="1"/>
    <cellStyle name="Followed Hyperlink" xfId="5410" builtinId="9" hidden="1"/>
    <cellStyle name="Followed Hyperlink" xfId="5412" builtinId="9" hidden="1"/>
    <cellStyle name="Followed Hyperlink" xfId="5414" builtinId="9" hidden="1"/>
    <cellStyle name="Followed Hyperlink" xfId="5416" builtinId="9" hidden="1"/>
    <cellStyle name="Followed Hyperlink" xfId="5418" builtinId="9" hidden="1"/>
    <cellStyle name="Followed Hyperlink" xfId="5420" builtinId="9" hidden="1"/>
    <cellStyle name="Followed Hyperlink" xfId="5422" builtinId="9" hidden="1"/>
    <cellStyle name="Followed Hyperlink" xfId="5424" builtinId="9" hidden="1"/>
    <cellStyle name="Followed Hyperlink" xfId="5426" builtinId="9" hidden="1"/>
    <cellStyle name="Followed Hyperlink" xfId="5428" builtinId="9" hidden="1"/>
    <cellStyle name="Followed Hyperlink" xfId="5430" builtinId="9" hidden="1"/>
    <cellStyle name="Followed Hyperlink" xfId="5432" builtinId="9" hidden="1"/>
    <cellStyle name="Followed Hyperlink" xfId="5434" builtinId="9" hidden="1"/>
    <cellStyle name="Followed Hyperlink" xfId="5436" builtinId="9" hidden="1"/>
    <cellStyle name="Followed Hyperlink" xfId="5438" builtinId="9" hidden="1"/>
    <cellStyle name="Followed Hyperlink" xfId="5440" builtinId="9" hidden="1"/>
    <cellStyle name="Followed Hyperlink" xfId="5442" builtinId="9" hidden="1"/>
    <cellStyle name="Followed Hyperlink" xfId="5444" builtinId="9" hidden="1"/>
    <cellStyle name="Followed Hyperlink" xfId="5446" builtinId="9" hidden="1"/>
    <cellStyle name="Followed Hyperlink" xfId="5448" builtinId="9" hidden="1"/>
    <cellStyle name="Followed Hyperlink" xfId="5450" builtinId="9" hidden="1"/>
    <cellStyle name="Followed Hyperlink" xfId="5452" builtinId="9" hidden="1"/>
    <cellStyle name="Followed Hyperlink" xfId="5454" builtinId="9" hidden="1"/>
    <cellStyle name="Followed Hyperlink" xfId="5456" builtinId="9" hidden="1"/>
    <cellStyle name="Followed Hyperlink" xfId="5458" builtinId="9" hidden="1"/>
    <cellStyle name="Followed Hyperlink" xfId="5460" builtinId="9" hidden="1"/>
    <cellStyle name="Followed Hyperlink" xfId="5462" builtinId="9" hidden="1"/>
    <cellStyle name="Followed Hyperlink" xfId="5464" builtinId="9" hidden="1"/>
    <cellStyle name="Followed Hyperlink" xfId="5466" builtinId="9" hidden="1"/>
    <cellStyle name="Followed Hyperlink" xfId="5468" builtinId="9" hidden="1"/>
    <cellStyle name="Followed Hyperlink" xfId="5470" builtinId="9" hidden="1"/>
    <cellStyle name="Followed Hyperlink" xfId="5472" builtinId="9" hidden="1"/>
    <cellStyle name="Followed Hyperlink" xfId="5474" builtinId="9" hidden="1"/>
    <cellStyle name="Followed Hyperlink" xfId="5476" builtinId="9" hidden="1"/>
    <cellStyle name="Followed Hyperlink" xfId="5478" builtinId="9" hidden="1"/>
    <cellStyle name="Followed Hyperlink" xfId="5480" builtinId="9" hidden="1"/>
    <cellStyle name="Followed Hyperlink" xfId="5482" builtinId="9" hidden="1"/>
    <cellStyle name="Followed Hyperlink" xfId="5484" builtinId="9" hidden="1"/>
    <cellStyle name="Followed Hyperlink" xfId="5486" builtinId="9" hidden="1"/>
    <cellStyle name="Followed Hyperlink" xfId="5488" builtinId="9" hidden="1"/>
    <cellStyle name="Followed Hyperlink" xfId="5490" builtinId="9" hidden="1"/>
    <cellStyle name="Followed Hyperlink" xfId="5492" builtinId="9" hidden="1"/>
    <cellStyle name="Followed Hyperlink" xfId="5494" builtinId="9" hidden="1"/>
    <cellStyle name="Followed Hyperlink" xfId="5496" builtinId="9" hidden="1"/>
    <cellStyle name="Followed Hyperlink" xfId="5498" builtinId="9" hidden="1"/>
    <cellStyle name="Followed Hyperlink" xfId="5500" builtinId="9" hidden="1"/>
    <cellStyle name="Followed Hyperlink" xfId="5502" builtinId="9" hidden="1"/>
    <cellStyle name="Followed Hyperlink" xfId="5504" builtinId="9" hidden="1"/>
    <cellStyle name="Followed Hyperlink" xfId="5506" builtinId="9" hidden="1"/>
    <cellStyle name="Followed Hyperlink" xfId="5508" builtinId="9" hidden="1"/>
    <cellStyle name="Followed Hyperlink" xfId="5510" builtinId="9" hidden="1"/>
    <cellStyle name="Followed Hyperlink" xfId="5512" builtinId="9" hidden="1"/>
    <cellStyle name="Followed Hyperlink" xfId="5514" builtinId="9" hidden="1"/>
    <cellStyle name="Followed Hyperlink" xfId="5516" builtinId="9" hidden="1"/>
    <cellStyle name="Followed Hyperlink" xfId="5518" builtinId="9" hidden="1"/>
    <cellStyle name="Followed Hyperlink" xfId="5520" builtinId="9" hidden="1"/>
    <cellStyle name="Followed Hyperlink" xfId="5522" builtinId="9" hidden="1"/>
    <cellStyle name="Followed Hyperlink" xfId="5524" builtinId="9" hidden="1"/>
    <cellStyle name="Followed Hyperlink" xfId="5526" builtinId="9" hidden="1"/>
    <cellStyle name="Followed Hyperlink" xfId="5528" builtinId="9" hidden="1"/>
    <cellStyle name="Followed Hyperlink" xfId="5530" builtinId="9" hidden="1"/>
    <cellStyle name="Followed Hyperlink" xfId="5532" builtinId="9" hidden="1"/>
    <cellStyle name="Followed Hyperlink" xfId="5534"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70"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6"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40" builtinId="9" hidden="1"/>
    <cellStyle name="Followed Hyperlink" xfId="5642" builtinId="9" hidden="1"/>
    <cellStyle name="Followed Hyperlink" xfId="5644" builtinId="9" hidden="1"/>
    <cellStyle name="Followed Hyperlink" xfId="5646" builtinId="9" hidden="1"/>
    <cellStyle name="Followed Hyperlink" xfId="5648" builtinId="9" hidden="1"/>
    <cellStyle name="Followed Hyperlink" xfId="5650" builtinId="9" hidden="1"/>
    <cellStyle name="Followed Hyperlink" xfId="5652" builtinId="9" hidden="1"/>
    <cellStyle name="Followed Hyperlink" xfId="5654" builtinId="9" hidden="1"/>
    <cellStyle name="Followed Hyperlink" xfId="5656" builtinId="9" hidden="1"/>
    <cellStyle name="Followed Hyperlink" xfId="5658" builtinId="9" hidden="1"/>
    <cellStyle name="Followed Hyperlink" xfId="5660" builtinId="9" hidden="1"/>
    <cellStyle name="Followed Hyperlink" xfId="5662" builtinId="9" hidden="1"/>
    <cellStyle name="Followed Hyperlink" xfId="5664" builtinId="9" hidden="1"/>
    <cellStyle name="Followed Hyperlink" xfId="5666" builtinId="9" hidden="1"/>
    <cellStyle name="Followed Hyperlink" xfId="5668" builtinId="9" hidden="1"/>
    <cellStyle name="Followed Hyperlink" xfId="5670" builtinId="9" hidden="1"/>
    <cellStyle name="Followed Hyperlink" xfId="5672" builtinId="9" hidden="1"/>
    <cellStyle name="Followed Hyperlink" xfId="5674" builtinId="9" hidden="1"/>
    <cellStyle name="Followed Hyperlink" xfId="5677" builtinId="9" hidden="1"/>
    <cellStyle name="Followed Hyperlink" xfId="5679" builtinId="9" hidden="1"/>
    <cellStyle name="Followed Hyperlink" xfId="5681" builtinId="9" hidden="1"/>
    <cellStyle name="Followed Hyperlink" xfId="5688" builtinId="9" hidden="1"/>
    <cellStyle name="Followed Hyperlink" xfId="5690"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48" builtinId="9" hidden="1"/>
    <cellStyle name="Followed Hyperlink" xfId="5750"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4" builtinId="9" hidden="1"/>
    <cellStyle name="Followed Hyperlink" xfId="5786" builtinId="9" hidden="1"/>
    <cellStyle name="Followed Hyperlink" xfId="5788" builtinId="9" hidden="1"/>
    <cellStyle name="Followed Hyperlink" xfId="5790" builtinId="9" hidden="1"/>
    <cellStyle name="Followed Hyperlink" xfId="5792" builtinId="9" hidden="1"/>
    <cellStyle name="Followed Hyperlink" xfId="5794" builtinId="9" hidden="1"/>
    <cellStyle name="Followed Hyperlink" xfId="5796" builtinId="9" hidden="1"/>
    <cellStyle name="Followed Hyperlink" xfId="5798" builtinId="9" hidden="1"/>
    <cellStyle name="Followed Hyperlink" xfId="5800" builtinId="9" hidden="1"/>
    <cellStyle name="Followed Hyperlink" xfId="5802" builtinId="9" hidden="1"/>
    <cellStyle name="Followed Hyperlink" xfId="5804" builtinId="9" hidden="1"/>
    <cellStyle name="Followed Hyperlink" xfId="5806" builtinId="9" hidden="1"/>
    <cellStyle name="Followed Hyperlink" xfId="5808" builtinId="9" hidden="1"/>
    <cellStyle name="Followed Hyperlink" xfId="5810" builtinId="9" hidden="1"/>
    <cellStyle name="Followed Hyperlink" xfId="5812" builtinId="9" hidden="1"/>
    <cellStyle name="Followed Hyperlink" xfId="5814" builtinId="9" hidden="1"/>
    <cellStyle name="Followed Hyperlink" xfId="5816" builtinId="9" hidden="1"/>
    <cellStyle name="Followed Hyperlink" xfId="5818" builtinId="9" hidden="1"/>
    <cellStyle name="Followed Hyperlink" xfId="5820" builtinId="9" hidden="1"/>
    <cellStyle name="Followed Hyperlink" xfId="5822" builtinId="9" hidden="1"/>
    <cellStyle name="Followed Hyperlink" xfId="5824" builtinId="9" hidden="1"/>
    <cellStyle name="Followed Hyperlink" xfId="5826" builtinId="9" hidden="1"/>
    <cellStyle name="Followed Hyperlink" xfId="5828" builtinId="9" hidden="1"/>
    <cellStyle name="Followed Hyperlink" xfId="5830"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8"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oter" xfId="5723" xr:uid="{00000000-0005-0000-0000-0000690B0000}"/>
    <cellStyle name="heading" xfId="5724" xr:uid="{00000000-0005-0000-0000-00006B0B0000}"/>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7" builtinId="8" hidden="1"/>
    <cellStyle name="Hyperlink" xfId="5099" builtinId="8" hidden="1"/>
    <cellStyle name="Hyperlink" xfId="5101" builtinId="8" hidden="1"/>
    <cellStyle name="Hyperlink" xfId="5103" builtinId="8" hidden="1"/>
    <cellStyle name="Hyperlink" xfId="5105" builtinId="8" hidden="1"/>
    <cellStyle name="Hyperlink" xfId="5107" builtinId="8" hidden="1"/>
    <cellStyle name="Hyperlink" xfId="5109" builtinId="8" hidden="1"/>
    <cellStyle name="Hyperlink" xfId="5111" builtinId="8" hidden="1"/>
    <cellStyle name="Hyperlink" xfId="5113" builtinId="8" hidden="1"/>
    <cellStyle name="Hyperlink" xfId="5115" builtinId="8" hidden="1"/>
    <cellStyle name="Hyperlink" xfId="5117" builtinId="8" hidden="1"/>
    <cellStyle name="Hyperlink" xfId="5119" builtinId="8" hidden="1"/>
    <cellStyle name="Hyperlink" xfId="5121" builtinId="8" hidden="1"/>
    <cellStyle name="Hyperlink" xfId="5123" builtinId="8" hidden="1"/>
    <cellStyle name="Hyperlink" xfId="5125" builtinId="8" hidden="1"/>
    <cellStyle name="Hyperlink" xfId="5127" builtinId="8" hidden="1"/>
    <cellStyle name="Hyperlink" xfId="5129" builtinId="8" hidden="1"/>
    <cellStyle name="Hyperlink" xfId="5131" builtinId="8" hidden="1"/>
    <cellStyle name="Hyperlink" xfId="5133" builtinId="8" hidden="1"/>
    <cellStyle name="Hyperlink" xfId="5135" builtinId="8" hidden="1"/>
    <cellStyle name="Hyperlink" xfId="5137" builtinId="8" hidden="1"/>
    <cellStyle name="Hyperlink" xfId="5139" builtinId="8" hidden="1"/>
    <cellStyle name="Hyperlink" xfId="5141" builtinId="8" hidden="1"/>
    <cellStyle name="Hyperlink" xfId="5143" builtinId="8" hidden="1"/>
    <cellStyle name="Hyperlink" xfId="5145" builtinId="8" hidden="1"/>
    <cellStyle name="Hyperlink" xfId="5147" builtinId="8" hidden="1"/>
    <cellStyle name="Hyperlink" xfId="5149" builtinId="8" hidden="1"/>
    <cellStyle name="Hyperlink" xfId="5151" builtinId="8" hidden="1"/>
    <cellStyle name="Hyperlink" xfId="5153" builtinId="8" hidden="1"/>
    <cellStyle name="Hyperlink" xfId="5155" builtinId="8" hidden="1"/>
    <cellStyle name="Hyperlink" xfId="5157" builtinId="8" hidden="1"/>
    <cellStyle name="Hyperlink" xfId="5159" builtinId="8" hidden="1"/>
    <cellStyle name="Hyperlink" xfId="5161" builtinId="8" hidden="1"/>
    <cellStyle name="Hyperlink" xfId="5163" builtinId="8" hidden="1"/>
    <cellStyle name="Hyperlink" xfId="5165" builtinId="8" hidden="1"/>
    <cellStyle name="Hyperlink" xfId="5167" builtinId="8" hidden="1"/>
    <cellStyle name="Hyperlink" xfId="5169" builtinId="8" hidden="1"/>
    <cellStyle name="Hyperlink" xfId="5171" builtinId="8" hidden="1"/>
    <cellStyle name="Hyperlink" xfId="5173" builtinId="8" hidden="1"/>
    <cellStyle name="Hyperlink" xfId="5175" builtinId="8" hidden="1"/>
    <cellStyle name="Hyperlink" xfId="5177" builtinId="8" hidden="1"/>
    <cellStyle name="Hyperlink" xfId="5179" builtinId="8" hidden="1"/>
    <cellStyle name="Hyperlink" xfId="5181" builtinId="8" hidden="1"/>
    <cellStyle name="Hyperlink" xfId="5183" builtinId="8" hidden="1"/>
    <cellStyle name="Hyperlink" xfId="5185" builtinId="8" hidden="1"/>
    <cellStyle name="Hyperlink" xfId="5187" builtinId="8" hidden="1"/>
    <cellStyle name="Hyperlink" xfId="5189" builtinId="8" hidden="1"/>
    <cellStyle name="Hyperlink" xfId="5191" builtinId="8" hidden="1"/>
    <cellStyle name="Hyperlink" xfId="5193" builtinId="8" hidden="1"/>
    <cellStyle name="Hyperlink" xfId="5195" builtinId="8" hidden="1"/>
    <cellStyle name="Hyperlink" xfId="5197" builtinId="8" hidden="1"/>
    <cellStyle name="Hyperlink" xfId="5199" builtinId="8" hidden="1"/>
    <cellStyle name="Hyperlink" xfId="5201" builtinId="8" hidden="1"/>
    <cellStyle name="Hyperlink" xfId="5203" builtinId="8" hidden="1"/>
    <cellStyle name="Hyperlink" xfId="5205" builtinId="8" hidden="1"/>
    <cellStyle name="Hyperlink" xfId="5207" builtinId="8" hidden="1"/>
    <cellStyle name="Hyperlink" xfId="5209" builtinId="8" hidden="1"/>
    <cellStyle name="Hyperlink" xfId="5211" builtinId="8" hidden="1"/>
    <cellStyle name="Hyperlink" xfId="5213" builtinId="8" hidden="1"/>
    <cellStyle name="Hyperlink" xfId="5215" builtinId="8" hidden="1"/>
    <cellStyle name="Hyperlink" xfId="5217" builtinId="8" hidden="1"/>
    <cellStyle name="Hyperlink" xfId="5219" builtinId="8" hidden="1"/>
    <cellStyle name="Hyperlink" xfId="5221" builtinId="8" hidden="1"/>
    <cellStyle name="Hyperlink" xfId="5223" builtinId="8" hidden="1"/>
    <cellStyle name="Hyperlink" xfId="5225" builtinId="8" hidden="1"/>
    <cellStyle name="Hyperlink" xfId="5227" builtinId="8" hidden="1"/>
    <cellStyle name="Hyperlink" xfId="5229" builtinId="8" hidden="1"/>
    <cellStyle name="Hyperlink" xfId="5231" builtinId="8" hidden="1"/>
    <cellStyle name="Hyperlink" xfId="5233" builtinId="8" hidden="1"/>
    <cellStyle name="Hyperlink" xfId="5235" builtinId="8" hidden="1"/>
    <cellStyle name="Hyperlink" xfId="5237" builtinId="8" hidden="1"/>
    <cellStyle name="Hyperlink" xfId="5239" builtinId="8" hidden="1"/>
    <cellStyle name="Hyperlink" xfId="5241" builtinId="8" hidden="1"/>
    <cellStyle name="Hyperlink" xfId="5243" builtinId="8" hidden="1"/>
    <cellStyle name="Hyperlink" xfId="5245" builtinId="8" hidden="1"/>
    <cellStyle name="Hyperlink" xfId="5247" builtinId="8" hidden="1"/>
    <cellStyle name="Hyperlink" xfId="5249" builtinId="8" hidden="1"/>
    <cellStyle name="Hyperlink" xfId="5251" builtinId="8" hidden="1"/>
    <cellStyle name="Hyperlink" xfId="5253" builtinId="8" hidden="1"/>
    <cellStyle name="Hyperlink" xfId="5255" builtinId="8" hidden="1"/>
    <cellStyle name="Hyperlink" xfId="5257" builtinId="8" hidden="1"/>
    <cellStyle name="Hyperlink" xfId="5259" builtinId="8" hidden="1"/>
    <cellStyle name="Hyperlink" xfId="5261" builtinId="8" hidden="1"/>
    <cellStyle name="Hyperlink" xfId="5263" builtinId="8" hidden="1"/>
    <cellStyle name="Hyperlink" xfId="5265" builtinId="8" hidden="1"/>
    <cellStyle name="Hyperlink" xfId="5267" builtinId="8" hidden="1"/>
    <cellStyle name="Hyperlink" xfId="5269" builtinId="8" hidden="1"/>
    <cellStyle name="Hyperlink" xfId="5271" builtinId="8" hidden="1"/>
    <cellStyle name="Hyperlink" xfId="5273" builtinId="8" hidden="1"/>
    <cellStyle name="Hyperlink" xfId="5275" builtinId="8" hidden="1"/>
    <cellStyle name="Hyperlink" xfId="5277" builtinId="8" hidden="1"/>
    <cellStyle name="Hyperlink" xfId="5279" builtinId="8" hidden="1"/>
    <cellStyle name="Hyperlink" xfId="5281" builtinId="8" hidden="1"/>
    <cellStyle name="Hyperlink" xfId="5283" builtinId="8" hidden="1"/>
    <cellStyle name="Hyperlink" xfId="5285" builtinId="8" hidden="1"/>
    <cellStyle name="Hyperlink" xfId="5287" builtinId="8" hidden="1"/>
    <cellStyle name="Hyperlink" xfId="5289" builtinId="8" hidden="1"/>
    <cellStyle name="Hyperlink" xfId="5291" builtinId="8" hidden="1"/>
    <cellStyle name="Hyperlink" xfId="5293" builtinId="8" hidden="1"/>
    <cellStyle name="Hyperlink" xfId="5295" builtinId="8" hidden="1"/>
    <cellStyle name="Hyperlink" xfId="5297" builtinId="8" hidden="1"/>
    <cellStyle name="Hyperlink" xfId="5299" builtinId="8" hidden="1"/>
    <cellStyle name="Hyperlink" xfId="5301" builtinId="8" hidden="1"/>
    <cellStyle name="Hyperlink" xfId="5303" builtinId="8" hidden="1"/>
    <cellStyle name="Hyperlink" xfId="5305" builtinId="8" hidden="1"/>
    <cellStyle name="Hyperlink" xfId="5307" builtinId="8" hidden="1"/>
    <cellStyle name="Hyperlink" xfId="5309" builtinId="8" hidden="1"/>
    <cellStyle name="Hyperlink" xfId="5311" builtinId="8" hidden="1"/>
    <cellStyle name="Hyperlink" xfId="5313" builtinId="8" hidden="1"/>
    <cellStyle name="Hyperlink" xfId="5315" builtinId="8" hidden="1"/>
    <cellStyle name="Hyperlink" xfId="5317" builtinId="8" hidden="1"/>
    <cellStyle name="Hyperlink" xfId="5319" builtinId="8" hidden="1"/>
    <cellStyle name="Hyperlink" xfId="5321" builtinId="8" hidden="1"/>
    <cellStyle name="Hyperlink" xfId="5323" builtinId="8" hidden="1"/>
    <cellStyle name="Hyperlink" xfId="5325" builtinId="8" hidden="1"/>
    <cellStyle name="Hyperlink" xfId="5327" builtinId="8" hidden="1"/>
    <cellStyle name="Hyperlink" xfId="5329" builtinId="8" hidden="1"/>
    <cellStyle name="Hyperlink" xfId="5331" builtinId="8" hidden="1"/>
    <cellStyle name="Hyperlink" xfId="5333" builtinId="8" hidden="1"/>
    <cellStyle name="Hyperlink" xfId="5335" builtinId="8" hidden="1"/>
    <cellStyle name="Hyperlink" xfId="5337" builtinId="8" hidden="1"/>
    <cellStyle name="Hyperlink" xfId="5339" builtinId="8" hidden="1"/>
    <cellStyle name="Hyperlink" xfId="5341" builtinId="8" hidden="1"/>
    <cellStyle name="Hyperlink" xfId="5343" builtinId="8" hidden="1"/>
    <cellStyle name="Hyperlink" xfId="5345" builtinId="8" hidden="1"/>
    <cellStyle name="Hyperlink" xfId="5347" builtinId="8" hidden="1"/>
    <cellStyle name="Hyperlink" xfId="5349" builtinId="8" hidden="1"/>
    <cellStyle name="Hyperlink" xfId="5351" builtinId="8" hidden="1"/>
    <cellStyle name="Hyperlink" xfId="5353" builtinId="8" hidden="1"/>
    <cellStyle name="Hyperlink" xfId="5355" builtinId="8" hidden="1"/>
    <cellStyle name="Hyperlink" xfId="5357" builtinId="8" hidden="1"/>
    <cellStyle name="Hyperlink" xfId="5359" builtinId="8" hidden="1"/>
    <cellStyle name="Hyperlink" xfId="5361" builtinId="8" hidden="1"/>
    <cellStyle name="Hyperlink" xfId="5363" builtinId="8" hidden="1"/>
    <cellStyle name="Hyperlink" xfId="5365" builtinId="8" hidden="1"/>
    <cellStyle name="Hyperlink" xfId="5367" builtinId="8" hidden="1"/>
    <cellStyle name="Hyperlink" xfId="5369" builtinId="8" hidden="1"/>
    <cellStyle name="Hyperlink" xfId="5371" builtinId="8" hidden="1"/>
    <cellStyle name="Hyperlink" xfId="5373" builtinId="8" hidden="1"/>
    <cellStyle name="Hyperlink" xfId="5375" builtinId="8" hidden="1"/>
    <cellStyle name="Hyperlink" xfId="5377" builtinId="8" hidden="1"/>
    <cellStyle name="Hyperlink" xfId="5379" builtinId="8" hidden="1"/>
    <cellStyle name="Hyperlink" xfId="5381" builtinId="8" hidden="1"/>
    <cellStyle name="Hyperlink" xfId="5383" builtinId="8" hidden="1"/>
    <cellStyle name="Hyperlink" xfId="5385" builtinId="8" hidden="1"/>
    <cellStyle name="Hyperlink" xfId="5387" builtinId="8" hidden="1"/>
    <cellStyle name="Hyperlink" xfId="5389" builtinId="8" hidden="1"/>
    <cellStyle name="Hyperlink" xfId="5391" builtinId="8" hidden="1"/>
    <cellStyle name="Hyperlink" xfId="5393" builtinId="8" hidden="1"/>
    <cellStyle name="Hyperlink" xfId="5395" builtinId="8" hidden="1"/>
    <cellStyle name="Hyperlink" xfId="5397" builtinId="8" hidden="1"/>
    <cellStyle name="Hyperlink" xfId="5399" builtinId="8" hidden="1"/>
    <cellStyle name="Hyperlink" xfId="5401" builtinId="8" hidden="1"/>
    <cellStyle name="Hyperlink" xfId="5403" builtinId="8" hidden="1"/>
    <cellStyle name="Hyperlink" xfId="5405" builtinId="8" hidden="1"/>
    <cellStyle name="Hyperlink" xfId="5407" builtinId="8" hidden="1"/>
    <cellStyle name="Hyperlink" xfId="5409" builtinId="8" hidden="1"/>
    <cellStyle name="Hyperlink" xfId="5411" builtinId="8" hidden="1"/>
    <cellStyle name="Hyperlink" xfId="5413" builtinId="8" hidden="1"/>
    <cellStyle name="Hyperlink" xfId="5415" builtinId="8" hidden="1"/>
    <cellStyle name="Hyperlink" xfId="5417" builtinId="8" hidden="1"/>
    <cellStyle name="Hyperlink" xfId="5419" builtinId="8" hidden="1"/>
    <cellStyle name="Hyperlink" xfId="5421" builtinId="8" hidden="1"/>
    <cellStyle name="Hyperlink" xfId="5423" builtinId="8" hidden="1"/>
    <cellStyle name="Hyperlink" xfId="5425" builtinId="8" hidden="1"/>
    <cellStyle name="Hyperlink" xfId="5427" builtinId="8" hidden="1"/>
    <cellStyle name="Hyperlink" xfId="5429" builtinId="8" hidden="1"/>
    <cellStyle name="Hyperlink" xfId="5431" builtinId="8" hidden="1"/>
    <cellStyle name="Hyperlink" xfId="5433" builtinId="8" hidden="1"/>
    <cellStyle name="Hyperlink" xfId="5435" builtinId="8" hidden="1"/>
    <cellStyle name="Hyperlink" xfId="5437" builtinId="8" hidden="1"/>
    <cellStyle name="Hyperlink" xfId="5439" builtinId="8" hidden="1"/>
    <cellStyle name="Hyperlink" xfId="5441" builtinId="8" hidden="1"/>
    <cellStyle name="Hyperlink" xfId="5443" builtinId="8" hidden="1"/>
    <cellStyle name="Hyperlink" xfId="5445" builtinId="8" hidden="1"/>
    <cellStyle name="Hyperlink" xfId="5447" builtinId="8" hidden="1"/>
    <cellStyle name="Hyperlink" xfId="5449" builtinId="8" hidden="1"/>
    <cellStyle name="Hyperlink" xfId="5451" builtinId="8" hidden="1"/>
    <cellStyle name="Hyperlink" xfId="5453" builtinId="8" hidden="1"/>
    <cellStyle name="Hyperlink" xfId="5455" builtinId="8" hidden="1"/>
    <cellStyle name="Hyperlink" xfId="5457" builtinId="8" hidden="1"/>
    <cellStyle name="Hyperlink" xfId="5459" builtinId="8" hidden="1"/>
    <cellStyle name="Hyperlink" xfId="5461" builtinId="8" hidden="1"/>
    <cellStyle name="Hyperlink" xfId="5463" builtinId="8" hidden="1"/>
    <cellStyle name="Hyperlink" xfId="5465" builtinId="8" hidden="1"/>
    <cellStyle name="Hyperlink" xfId="5467" builtinId="8" hidden="1"/>
    <cellStyle name="Hyperlink" xfId="5469" builtinId="8" hidden="1"/>
    <cellStyle name="Hyperlink" xfId="5471" builtinId="8" hidden="1"/>
    <cellStyle name="Hyperlink" xfId="5473" builtinId="8" hidden="1"/>
    <cellStyle name="Hyperlink" xfId="5475" builtinId="8" hidden="1"/>
    <cellStyle name="Hyperlink" xfId="5477" builtinId="8" hidden="1"/>
    <cellStyle name="Hyperlink" xfId="5479" builtinId="8" hidden="1"/>
    <cellStyle name="Hyperlink" xfId="5481" builtinId="8" hidden="1"/>
    <cellStyle name="Hyperlink" xfId="5483" builtinId="8" hidden="1"/>
    <cellStyle name="Hyperlink" xfId="5485" builtinId="8" hidden="1"/>
    <cellStyle name="Hyperlink" xfId="5487" builtinId="8" hidden="1"/>
    <cellStyle name="Hyperlink" xfId="5489" builtinId="8" hidden="1"/>
    <cellStyle name="Hyperlink" xfId="5491" builtinId="8" hidden="1"/>
    <cellStyle name="Hyperlink" xfId="5493" builtinId="8" hidden="1"/>
    <cellStyle name="Hyperlink" xfId="5495" builtinId="8" hidden="1"/>
    <cellStyle name="Hyperlink" xfId="5497" builtinId="8" hidden="1"/>
    <cellStyle name="Hyperlink" xfId="5499" builtinId="8" hidden="1"/>
    <cellStyle name="Hyperlink" xfId="5501" builtinId="8" hidden="1"/>
    <cellStyle name="Hyperlink" xfId="5503" builtinId="8" hidden="1"/>
    <cellStyle name="Hyperlink" xfId="5505" builtinId="8" hidden="1"/>
    <cellStyle name="Hyperlink" xfId="5507" builtinId="8" hidden="1"/>
    <cellStyle name="Hyperlink" xfId="5509" builtinId="8" hidden="1"/>
    <cellStyle name="Hyperlink" xfId="5511" builtinId="8" hidden="1"/>
    <cellStyle name="Hyperlink" xfId="5513" builtinId="8" hidden="1"/>
    <cellStyle name="Hyperlink" xfId="5515" builtinId="8" hidden="1"/>
    <cellStyle name="Hyperlink" xfId="5517" builtinId="8" hidden="1"/>
    <cellStyle name="Hyperlink" xfId="5519" builtinId="8" hidden="1"/>
    <cellStyle name="Hyperlink" xfId="5521" builtinId="8" hidden="1"/>
    <cellStyle name="Hyperlink" xfId="5523" builtinId="8" hidden="1"/>
    <cellStyle name="Hyperlink" xfId="5525" builtinId="8" hidden="1"/>
    <cellStyle name="Hyperlink" xfId="5527" builtinId="8" hidden="1"/>
    <cellStyle name="Hyperlink" xfId="5529" builtinId="8" hidden="1"/>
    <cellStyle name="Hyperlink" xfId="5531" builtinId="8" hidden="1"/>
    <cellStyle name="Hyperlink" xfId="5533" builtinId="8" hidden="1"/>
    <cellStyle name="Hyperlink" xfId="5535" builtinId="8" hidden="1"/>
    <cellStyle name="Hyperlink" xfId="5537" builtinId="8" hidden="1"/>
    <cellStyle name="Hyperlink" xfId="5539" builtinId="8" hidden="1"/>
    <cellStyle name="Hyperlink" xfId="5541" builtinId="8" hidden="1"/>
    <cellStyle name="Hyperlink" xfId="5543" builtinId="8" hidden="1"/>
    <cellStyle name="Hyperlink" xfId="5545" builtinId="8" hidden="1"/>
    <cellStyle name="Hyperlink" xfId="5547" builtinId="8" hidden="1"/>
    <cellStyle name="Hyperlink" xfId="5549" builtinId="8" hidden="1"/>
    <cellStyle name="Hyperlink" xfId="5551" builtinId="8" hidden="1"/>
    <cellStyle name="Hyperlink" xfId="5553" builtinId="8" hidden="1"/>
    <cellStyle name="Hyperlink" xfId="5555" builtinId="8" hidden="1"/>
    <cellStyle name="Hyperlink" xfId="5557" builtinId="8" hidden="1"/>
    <cellStyle name="Hyperlink" xfId="5559" builtinId="8" hidden="1"/>
    <cellStyle name="Hyperlink" xfId="5561" builtinId="8" hidden="1"/>
    <cellStyle name="Hyperlink" xfId="5563" builtinId="8" hidden="1"/>
    <cellStyle name="Hyperlink" xfId="5565" builtinId="8" hidden="1"/>
    <cellStyle name="Hyperlink" xfId="5567" builtinId="8" hidden="1"/>
    <cellStyle name="Hyperlink" xfId="5569" builtinId="8" hidden="1"/>
    <cellStyle name="Hyperlink" xfId="5571" builtinId="8" hidden="1"/>
    <cellStyle name="Hyperlink" xfId="5573" builtinId="8" hidden="1"/>
    <cellStyle name="Hyperlink" xfId="5575" builtinId="8" hidden="1"/>
    <cellStyle name="Hyperlink" xfId="5577" builtinId="8" hidden="1"/>
    <cellStyle name="Hyperlink" xfId="5579" builtinId="8" hidden="1"/>
    <cellStyle name="Hyperlink" xfId="5581" builtinId="8" hidden="1"/>
    <cellStyle name="Hyperlink" xfId="5583" builtinId="8" hidden="1"/>
    <cellStyle name="Hyperlink" xfId="5585" builtinId="8" hidden="1"/>
    <cellStyle name="Hyperlink" xfId="5587" builtinId="8" hidden="1"/>
    <cellStyle name="Hyperlink" xfId="5589" builtinId="8" hidden="1"/>
    <cellStyle name="Hyperlink" xfId="5591" builtinId="8" hidden="1"/>
    <cellStyle name="Hyperlink" xfId="5593" builtinId="8" hidden="1"/>
    <cellStyle name="Hyperlink" xfId="5595" builtinId="8" hidden="1"/>
    <cellStyle name="Hyperlink" xfId="5597" builtinId="8" hidden="1"/>
    <cellStyle name="Hyperlink" xfId="5599" builtinId="8" hidden="1"/>
    <cellStyle name="Hyperlink" xfId="5601" builtinId="8" hidden="1"/>
    <cellStyle name="Hyperlink" xfId="5603" builtinId="8" hidden="1"/>
    <cellStyle name="Hyperlink" xfId="5605" builtinId="8" hidden="1"/>
    <cellStyle name="Hyperlink" xfId="5607" builtinId="8" hidden="1"/>
    <cellStyle name="Hyperlink" xfId="5609" builtinId="8" hidden="1"/>
    <cellStyle name="Hyperlink" xfId="5611" builtinId="8" hidden="1"/>
    <cellStyle name="Hyperlink" xfId="5613" builtinId="8" hidden="1"/>
    <cellStyle name="Hyperlink" xfId="5615" builtinId="8" hidden="1"/>
    <cellStyle name="Hyperlink" xfId="5617" builtinId="8" hidden="1"/>
    <cellStyle name="Hyperlink" xfId="5619" builtinId="8" hidden="1"/>
    <cellStyle name="Hyperlink" xfId="5621" builtinId="8" hidden="1"/>
    <cellStyle name="Hyperlink" xfId="5623" builtinId="8" hidden="1"/>
    <cellStyle name="Hyperlink" xfId="5625" builtinId="8" hidden="1"/>
    <cellStyle name="Hyperlink" xfId="5627" builtinId="8" hidden="1"/>
    <cellStyle name="Hyperlink" xfId="5629" builtinId="8" hidden="1"/>
    <cellStyle name="Hyperlink" xfId="5631" builtinId="8" hidden="1"/>
    <cellStyle name="Hyperlink" xfId="5633" builtinId="8" hidden="1"/>
    <cellStyle name="Hyperlink" xfId="5635" builtinId="8" hidden="1"/>
    <cellStyle name="Hyperlink" xfId="5637" builtinId="8" hidden="1"/>
    <cellStyle name="Hyperlink" xfId="5639" builtinId="8" hidden="1"/>
    <cellStyle name="Hyperlink" xfId="5641" builtinId="8" hidden="1"/>
    <cellStyle name="Hyperlink" xfId="5643" builtinId="8" hidden="1"/>
    <cellStyle name="Hyperlink" xfId="5645" builtinId="8" hidden="1"/>
    <cellStyle name="Hyperlink" xfId="5647" builtinId="8" hidden="1"/>
    <cellStyle name="Hyperlink" xfId="5649" builtinId="8" hidden="1"/>
    <cellStyle name="Hyperlink" xfId="5651" builtinId="8" hidden="1"/>
    <cellStyle name="Hyperlink" xfId="5653" builtinId="8" hidden="1"/>
    <cellStyle name="Hyperlink" xfId="5655" builtinId="8" hidden="1"/>
    <cellStyle name="Hyperlink" xfId="5657" builtinId="8" hidden="1"/>
    <cellStyle name="Hyperlink" xfId="5659" builtinId="8" hidden="1"/>
    <cellStyle name="Hyperlink" xfId="5661" builtinId="8" hidden="1"/>
    <cellStyle name="Hyperlink" xfId="5663" builtinId="8" hidden="1"/>
    <cellStyle name="Hyperlink" xfId="5665" builtinId="8" hidden="1"/>
    <cellStyle name="Hyperlink" xfId="5667" builtinId="8" hidden="1"/>
    <cellStyle name="Hyperlink" xfId="5669" builtinId="8" hidden="1"/>
    <cellStyle name="Hyperlink" xfId="5671" builtinId="8" hidden="1"/>
    <cellStyle name="Hyperlink" xfId="5673" builtinId="8" hidden="1"/>
    <cellStyle name="Hyperlink" xfId="5676" builtinId="8" hidden="1"/>
    <cellStyle name="Hyperlink" xfId="5678" builtinId="8" hidden="1"/>
    <cellStyle name="Hyperlink" xfId="5680" builtinId="8" hidden="1"/>
    <cellStyle name="Hyperlink" xfId="5687" builtinId="8" hidden="1"/>
    <cellStyle name="Hyperlink" xfId="5689" builtinId="8" hidden="1"/>
    <cellStyle name="Hyperlink" xfId="5697" builtinId="8" hidden="1"/>
    <cellStyle name="Hyperlink" xfId="5699" builtinId="8" hidden="1"/>
    <cellStyle name="Hyperlink" xfId="5701" builtinId="8" hidden="1"/>
    <cellStyle name="Hyperlink" xfId="5703" builtinId="8" hidden="1"/>
    <cellStyle name="Hyperlink" xfId="5705" builtinId="8" hidden="1"/>
    <cellStyle name="Hyperlink" xfId="5707" builtinId="8" hidden="1"/>
    <cellStyle name="Hyperlink" xfId="5709" builtinId="8" hidden="1"/>
    <cellStyle name="Hyperlink" xfId="5711" builtinId="8" hidden="1"/>
    <cellStyle name="Hyperlink" xfId="5747" builtinId="8" hidden="1"/>
    <cellStyle name="Hyperlink" xfId="5749" builtinId="8" hidden="1"/>
    <cellStyle name="Hyperlink" xfId="5751" builtinId="8" hidden="1"/>
    <cellStyle name="Hyperlink" xfId="5753" builtinId="8" hidden="1"/>
    <cellStyle name="Hyperlink" xfId="5755" builtinId="8" hidden="1"/>
    <cellStyle name="Hyperlink" xfId="5757" builtinId="8" hidden="1"/>
    <cellStyle name="Hyperlink" xfId="5759" builtinId="8" hidden="1"/>
    <cellStyle name="Hyperlink" xfId="5761" builtinId="8" hidden="1"/>
    <cellStyle name="Hyperlink" xfId="5763" builtinId="8" hidden="1"/>
    <cellStyle name="Hyperlink" xfId="5765" builtinId="8" hidden="1"/>
    <cellStyle name="Hyperlink" xfId="5767" builtinId="8" hidden="1"/>
    <cellStyle name="Hyperlink" xfId="5769" builtinId="8" hidden="1"/>
    <cellStyle name="Hyperlink" xfId="5771" builtinId="8" hidden="1"/>
    <cellStyle name="Hyperlink" xfId="5773" builtinId="8" hidden="1"/>
    <cellStyle name="Hyperlink" xfId="5775" builtinId="8" hidden="1"/>
    <cellStyle name="Hyperlink" xfId="5777" builtinId="8" hidden="1"/>
    <cellStyle name="Hyperlink" xfId="5779" builtinId="8" hidden="1"/>
    <cellStyle name="Hyperlink" xfId="5781" builtinId="8" hidden="1"/>
    <cellStyle name="Hyperlink" xfId="5783" builtinId="8" hidden="1"/>
    <cellStyle name="Hyperlink" xfId="5785" builtinId="8" hidden="1"/>
    <cellStyle name="Hyperlink" xfId="5787" builtinId="8" hidden="1"/>
    <cellStyle name="Hyperlink" xfId="5789" builtinId="8" hidden="1"/>
    <cellStyle name="Hyperlink" xfId="5791" builtinId="8" hidden="1"/>
    <cellStyle name="Hyperlink" xfId="5793" builtinId="8" hidden="1"/>
    <cellStyle name="Hyperlink" xfId="5795" builtinId="8" hidden="1"/>
    <cellStyle name="Hyperlink" xfId="5797" builtinId="8" hidden="1"/>
    <cellStyle name="Hyperlink" xfId="5799" builtinId="8" hidden="1"/>
    <cellStyle name="Hyperlink" xfId="5801" builtinId="8" hidden="1"/>
    <cellStyle name="Hyperlink" xfId="5803" builtinId="8" hidden="1"/>
    <cellStyle name="Hyperlink" xfId="5805" builtinId="8" hidden="1"/>
    <cellStyle name="Hyperlink" xfId="5807" builtinId="8" hidden="1"/>
    <cellStyle name="Hyperlink" xfId="5809" builtinId="8" hidden="1"/>
    <cellStyle name="Hyperlink" xfId="5811" builtinId="8" hidden="1"/>
    <cellStyle name="Hyperlink" xfId="5813" builtinId="8" hidden="1"/>
    <cellStyle name="Hyperlink" xfId="5815" builtinId="8" hidden="1"/>
    <cellStyle name="Hyperlink" xfId="5817" builtinId="8" hidden="1"/>
    <cellStyle name="Hyperlink" xfId="5819" builtinId="8" hidden="1"/>
    <cellStyle name="Hyperlink" xfId="5821" builtinId="8" hidden="1"/>
    <cellStyle name="Hyperlink" xfId="5823" builtinId="8" hidden="1"/>
    <cellStyle name="Hyperlink" xfId="5825" builtinId="8" hidden="1"/>
    <cellStyle name="Hyperlink" xfId="5827" builtinId="8" hidden="1"/>
    <cellStyle name="Hyperlink" xfId="5829" builtinId="8" hidden="1"/>
    <cellStyle name="Hyperlink" xfId="5837" builtinId="8" hidden="1"/>
    <cellStyle name="Hyperlink" xfId="5839" builtinId="8" hidden="1"/>
    <cellStyle name="Hyperlink" xfId="5841" builtinId="8" hidden="1"/>
    <cellStyle name="Hyperlink" xfId="5843" builtinId="8" hidden="1"/>
    <cellStyle name="Hyperlink" xfId="5845" builtinId="8" hidden="1"/>
    <cellStyle name="Hyperlink" xfId="5847" builtinId="8" hidden="1"/>
    <cellStyle name="Hyperlink" xfId="5849" builtinId="8" hidden="1"/>
    <cellStyle name="Hyperlink" xfId="5851" builtinId="8" hidden="1"/>
    <cellStyle name="Hyperlink" xfId="5853" builtinId="8" hidden="1"/>
    <cellStyle name="Hyperlink" xfId="5855" builtinId="8" hidden="1"/>
    <cellStyle name="Hyperlink" xfId="5857" builtinId="8" hidden="1"/>
    <cellStyle name="Hyperlink" xfId="5859" builtinId="8" hidden="1"/>
    <cellStyle name="Hyperlink" xfId="5861" builtinId="8" hidden="1"/>
    <cellStyle name="Hyperlink" xfId="5863" builtinId="8" hidden="1"/>
    <cellStyle name="Hyperlink" xfId="5865" builtinId="8" hidden="1"/>
    <cellStyle name="Hyperlink" xfId="5867" builtinId="8" hidden="1"/>
    <cellStyle name="Hyperlink" xfId="5869" builtinId="8" hidden="1"/>
    <cellStyle name="Hyperlink" xfId="5871" builtinId="8" hidden="1"/>
    <cellStyle name="Hyperlink" xfId="5873" builtinId="8" hidden="1"/>
    <cellStyle name="Hyperlink" xfId="5875" builtinId="8" hidden="1"/>
    <cellStyle name="Hyperlink" xfId="5877" builtinId="8" hidden="1"/>
    <cellStyle name="Hyperlink" xfId="5879" builtinId="8" hidden="1"/>
    <cellStyle name="Hyperlink" xfId="5881" builtinId="8" hidden="1"/>
    <cellStyle name="Hyperlink 2" xfId="5725" xr:uid="{00000000-0005-0000-0000-0000C6160000}"/>
    <cellStyle name="Hyperlink 3" xfId="5726" xr:uid="{00000000-0005-0000-0000-0000C7160000}"/>
    <cellStyle name="Input" xfId="5682" builtinId="20" customBuiltin="1"/>
    <cellStyle name="Normal" xfId="0" builtinId="0" customBuiltin="1"/>
    <cellStyle name="Normal 107" xfId="5727" xr:uid="{00000000-0005-0000-0000-0000CA160000}"/>
    <cellStyle name="Normal 2" xfId="1" xr:uid="{00000000-0005-0000-0000-0000CB160000}"/>
    <cellStyle name="Normal 2 2" xfId="5728" xr:uid="{00000000-0005-0000-0000-0000CC160000}"/>
    <cellStyle name="Normal 2 2 2" xfId="5729" xr:uid="{00000000-0005-0000-0000-0000CD160000}"/>
    <cellStyle name="Normal 2 2 3" xfId="5730" xr:uid="{00000000-0005-0000-0000-0000CE160000}"/>
    <cellStyle name="Normal 2 2 4" xfId="5692" xr:uid="{00000000-0005-0000-0000-0000CF160000}"/>
    <cellStyle name="Normal 2 2 4 2" xfId="5836" xr:uid="{00000000-0005-0000-0000-0000D0160000}"/>
    <cellStyle name="Normal 2 3" xfId="5696" xr:uid="{00000000-0005-0000-0000-0000D1160000}"/>
    <cellStyle name="Normal 2 4" xfId="3" xr:uid="{00000000-0005-0000-0000-0000D2160000}"/>
    <cellStyle name="Normal 2 4 2" xfId="5713" xr:uid="{00000000-0005-0000-0000-0000D3160000}"/>
    <cellStyle name="Normal 2 5" xfId="5731" xr:uid="{00000000-0005-0000-0000-0000D4160000}"/>
    <cellStyle name="Normal 3" xfId="5714" xr:uid="{00000000-0005-0000-0000-0000D5160000}"/>
    <cellStyle name="Normal 3 2" xfId="5887" xr:uid="{E79B3C36-4897-E74E-BA54-D0C49A93757A}"/>
    <cellStyle name="Normal 4" xfId="5732" xr:uid="{00000000-0005-0000-0000-0000D6160000}"/>
    <cellStyle name="Normal 5" xfId="4" xr:uid="{00000000-0005-0000-0000-0000D7160000}"/>
    <cellStyle name="Normal 6" xfId="5733" xr:uid="{00000000-0005-0000-0000-0000D8160000}"/>
    <cellStyle name="Normal 7" xfId="5883" xr:uid="{B20F81E7-3AF6-E143-8BB6-F2EBA4A84759}"/>
    <cellStyle name="Normal 7 2" xfId="5885" xr:uid="{792B2B0C-7B2D-624B-B4CD-0A9598746B0F}"/>
    <cellStyle name="Normal 7 2 2" xfId="5889" xr:uid="{D346F2EE-2446-D443-B6DC-EE1477EC39DE}"/>
    <cellStyle name="Normal 9" xfId="5675" xr:uid="{00000000-0005-0000-0000-0000D9160000}"/>
    <cellStyle name="Note" xfId="5684" builtinId="10" customBuiltin="1"/>
    <cellStyle name="Note 2" xfId="5693" xr:uid="{00000000-0005-0000-0000-0000DB160000}"/>
    <cellStyle name="Note 2 2" xfId="5833" xr:uid="{00000000-0005-0000-0000-0000DC160000}"/>
    <cellStyle name="Note 3" xfId="5686" xr:uid="{00000000-0005-0000-0000-0000DD160000}"/>
    <cellStyle name="Per cent 2" xfId="5886" xr:uid="{406AD7EC-4D5C-2D47-8E0B-2357158E1526}"/>
    <cellStyle name="Percent" xfId="35" builtinId="5"/>
    <cellStyle name="Percent 10" xfId="5734" xr:uid="{00000000-0005-0000-0000-0000DF160000}"/>
    <cellStyle name="Percent 11" xfId="5735" xr:uid="{00000000-0005-0000-0000-0000E0160000}"/>
    <cellStyle name="Percent 12" xfId="196" xr:uid="{00000000-0005-0000-0000-0000E1160000}"/>
    <cellStyle name="Percent 12 3" xfId="5695" xr:uid="{00000000-0005-0000-0000-0000E2160000}"/>
    <cellStyle name="Percent 12 3 2" xfId="5831" xr:uid="{00000000-0005-0000-0000-0000E3160000}"/>
    <cellStyle name="Percent 13" xfId="726" xr:uid="{00000000-0005-0000-0000-0000E4160000}"/>
    <cellStyle name="Percent 14" xfId="1359" xr:uid="{00000000-0005-0000-0000-0000E5160000}"/>
    <cellStyle name="Percent 14 3" xfId="5694" xr:uid="{00000000-0005-0000-0000-0000E6160000}"/>
    <cellStyle name="Percent 14 3 2" xfId="5835" xr:uid="{00000000-0005-0000-0000-0000E7160000}"/>
    <cellStyle name="Percent 15" xfId="5884" xr:uid="{14240D41-144F-624F-B658-C5F1C1D98510}"/>
    <cellStyle name="Percent 16" xfId="2804" xr:uid="{00000000-0005-0000-0000-0000E8160000}"/>
    <cellStyle name="Percent 17" xfId="3319" xr:uid="{00000000-0005-0000-0000-0000E9160000}"/>
    <cellStyle name="Percent 18" xfId="3688" xr:uid="{00000000-0005-0000-0000-0000EA160000}"/>
    <cellStyle name="Percent 19" xfId="5096" xr:uid="{00000000-0005-0000-0000-0000EB160000}"/>
    <cellStyle name="Percent 2" xfId="5" xr:uid="{00000000-0005-0000-0000-0000EC160000}"/>
    <cellStyle name="Percent 3" xfId="6" xr:uid="{00000000-0005-0000-0000-0000ED160000}"/>
    <cellStyle name="Percent 4" xfId="5736" xr:uid="{00000000-0005-0000-0000-0000EE160000}"/>
    <cellStyle name="Percent 4 2" xfId="5737" xr:uid="{00000000-0005-0000-0000-0000EF160000}"/>
    <cellStyle name="Percent 5" xfId="5738" xr:uid="{00000000-0005-0000-0000-0000F0160000}"/>
    <cellStyle name="Percent 5 2" xfId="5739" xr:uid="{00000000-0005-0000-0000-0000F1160000}"/>
    <cellStyle name="Percent 5 2 2" xfId="5740" xr:uid="{00000000-0005-0000-0000-0000F2160000}"/>
    <cellStyle name="Percent 5 2 2 2" xfId="1361" xr:uid="{00000000-0005-0000-0000-0000F3160000}"/>
    <cellStyle name="Percent 5 3" xfId="2" xr:uid="{00000000-0005-0000-0000-0000F4160000}"/>
    <cellStyle name="Percent 5 3 2" xfId="197" xr:uid="{00000000-0005-0000-0000-0000F5160000}"/>
    <cellStyle name="Percent 5 3 2 2" xfId="5888" xr:uid="{FF682AAB-5F56-B244-A68D-96CAA95C21F1}"/>
    <cellStyle name="Percent 5 3 2 3" xfId="5691" xr:uid="{00000000-0005-0000-0000-0000F6160000}"/>
    <cellStyle name="Percent 5 3 2 3 2" xfId="5832" xr:uid="{00000000-0005-0000-0000-0000F7160000}"/>
    <cellStyle name="Percent 5 3 3" xfId="1360" xr:uid="{00000000-0005-0000-0000-0000F8160000}"/>
    <cellStyle name="Percent 5 3 4" xfId="3689" xr:uid="{00000000-0005-0000-0000-0000F9160000}"/>
    <cellStyle name="Percent 6" xfId="5741" xr:uid="{00000000-0005-0000-0000-0000FA160000}"/>
    <cellStyle name="Percent 7" xfId="5742" xr:uid="{00000000-0005-0000-0000-0000FB160000}"/>
    <cellStyle name="Percent 8" xfId="5743" xr:uid="{00000000-0005-0000-0000-0000FC160000}"/>
    <cellStyle name="Percent 9" xfId="5744" xr:uid="{00000000-0005-0000-0000-0000FD160000}"/>
    <cellStyle name="rowfield" xfId="5745" xr:uid="{00000000-0005-0000-0000-0000FE160000}"/>
    <cellStyle name="Test" xfId="5746" xr:uid="{00000000-0005-0000-0000-0000FF160000}"/>
  </cellStyles>
  <dxfs count="0"/>
  <tableStyles count="0" defaultTableStyle="TableStyleMedium9" defaultPivotStyle="PivotStyleMedium4"/>
  <colors>
    <mruColors>
      <color rgb="FF0000FF"/>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'B2.1.Sales.Mix.Input'!$M$6</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'B2.1.Sales.Mix.Input'!$N$6:$X$6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E81-7549-AB9B-A7607EF6235C}"/>
            </c:ext>
          </c:extLst>
        </c:ser>
        <c:ser>
          <c:idx val="1"/>
          <c:order val="1"/>
          <c:tx>
            <c:strRef>
              <c:f>'B2.1.Sales.Mix.Input'!$M$7</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'B2.1.Sales.Mix.Input'!$N$7:$X$7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E81-7549-AB9B-A7607EF6235C}"/>
            </c:ext>
          </c:extLst>
        </c:ser>
        <c:ser>
          <c:idx val="2"/>
          <c:order val="2"/>
          <c:tx>
            <c:strRef>
              <c:f>'B2.1.Sales.Mix.Input'!$M$8</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'B2.1.Sales.Mix.Input'!$N$8:$X$8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0E81-7549-AB9B-A7607EF6235C}"/>
            </c:ext>
          </c:extLst>
        </c:ser>
        <c:ser>
          <c:idx val="3"/>
          <c:order val="3"/>
          <c:tx>
            <c:strRef>
              <c:f>'B2.1.Sales.Mix.Input'!$M$9</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'B2.1.Sales.Mix.Input'!$N$9:$X$9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0E81-7549-AB9B-A7607EF6235C}"/>
            </c:ext>
          </c:extLst>
        </c:ser>
        <c:ser>
          <c:idx val="4"/>
          <c:order val="4"/>
          <c:tx>
            <c:strRef>
              <c:f>'B2.1.Sales.Mix.Input'!$M$10</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'B2.1.Sales.Mix.Input'!$N$10:$X$10</c:f>
              <c:numCache>
                <c:formatCode>0.0%</c:formatCode>
                <c:ptCount val="11"/>
                <c:pt idx="0">
                  <c:v>0.44999999999999996</c:v>
                </c:pt>
                <c:pt idx="1">
                  <c:v>0.38</c:v>
                </c:pt>
                <c:pt idx="2">
                  <c:v>0.31000000000000005</c:v>
                </c:pt>
                <c:pt idx="3">
                  <c:v>0.2400000000000001</c:v>
                </c:pt>
                <c:pt idx="4">
                  <c:v>0.17000000000000015</c:v>
                </c:pt>
                <c:pt idx="5">
                  <c:v>9.9999999999999978E-2</c:v>
                </c:pt>
                <c:pt idx="6">
                  <c:v>7.9999999999999988E-2</c:v>
                </c:pt>
                <c:pt idx="7">
                  <c:v>5.9999999999999991E-2</c:v>
                </c:pt>
                <c:pt idx="8">
                  <c:v>3.9999999999999994E-2</c:v>
                </c:pt>
                <c:pt idx="9">
                  <c:v>1.9999999999999997E-2</c:v>
                </c:pt>
                <c:pt idx="10">
                  <c:v>0</c:v>
                </c:pt>
              </c:numCache>
            </c:numRef>
          </c:val>
          <c:smooth val="0"/>
          <c:extLst>
            <c:ext xmlns:c16="http://schemas.microsoft.com/office/drawing/2014/chart" uri="{C3380CC4-5D6E-409C-BE32-E72D297353CC}">
              <c16:uniqueId val="{00000004-0E81-7549-AB9B-A7607EF6235C}"/>
            </c:ext>
          </c:extLst>
        </c:ser>
        <c:ser>
          <c:idx val="5"/>
          <c:order val="5"/>
          <c:tx>
            <c:strRef>
              <c:f>'B2.1.Sales.Mix.Input'!$M$11</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'B2.1.Sales.Mix.Input'!$N$11:$X$11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0E81-7549-AB9B-A7607EF6235C}"/>
            </c:ext>
          </c:extLst>
        </c:ser>
        <c:ser>
          <c:idx val="6"/>
          <c:order val="6"/>
          <c:tx>
            <c:strRef>
              <c:f>'B2.1.Sales.Mix.Input'!$M$12</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'B2.1.Sales.Mix.Input'!$N$12:$X$12</c:f>
              <c:numCache>
                <c:formatCode>0.0%</c:formatCode>
                <c:ptCount val="11"/>
                <c:pt idx="0">
                  <c:v>0.54</c:v>
                </c:pt>
                <c:pt idx="1">
                  <c:v>0.60199999999999998</c:v>
                </c:pt>
                <c:pt idx="2">
                  <c:v>0.66399999999999992</c:v>
                </c:pt>
                <c:pt idx="3">
                  <c:v>0.72599999999999987</c:v>
                </c:pt>
                <c:pt idx="4">
                  <c:v>0.78799999999999981</c:v>
                </c:pt>
                <c:pt idx="5">
                  <c:v>0.85</c:v>
                </c:pt>
                <c:pt idx="6">
                  <c:v>0.86</c:v>
                </c:pt>
                <c:pt idx="7">
                  <c:v>0.87000000000000011</c:v>
                </c:pt>
                <c:pt idx="8">
                  <c:v>0.88</c:v>
                </c:pt>
                <c:pt idx="9">
                  <c:v>0.89</c:v>
                </c:pt>
                <c:pt idx="10">
                  <c:v>0.9</c:v>
                </c:pt>
              </c:numCache>
            </c:numRef>
          </c:val>
          <c:smooth val="0"/>
          <c:extLst>
            <c:ext xmlns:c16="http://schemas.microsoft.com/office/drawing/2014/chart" uri="{C3380CC4-5D6E-409C-BE32-E72D297353CC}">
              <c16:uniqueId val="{00000006-0E81-7549-AB9B-A7607EF6235C}"/>
            </c:ext>
          </c:extLst>
        </c:ser>
        <c:ser>
          <c:idx val="7"/>
          <c:order val="7"/>
          <c:tx>
            <c:strRef>
              <c:f>'B2.1.Sales.Mix.Input'!$M$13</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'B2.1.Sales.Mix.Input'!$N$13:$X$13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0E81-7549-AB9B-A7607EF6235C}"/>
            </c:ext>
          </c:extLst>
        </c:ser>
        <c:ser>
          <c:idx val="8"/>
          <c:order val="8"/>
          <c:tx>
            <c:strRef>
              <c:f>'B2.1.Sales.Mix.Input'!$M$14</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'B2.1.Sales.Mix.Input'!$N$14:$X$14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0E81-7549-AB9B-A7607EF6235C}"/>
            </c:ext>
          </c:extLst>
        </c:ser>
        <c:ser>
          <c:idx val="9"/>
          <c:order val="9"/>
          <c:tx>
            <c:strRef>
              <c:f>'B2.1.Sales.Mix.Input'!$M$15</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'B2.1.Sales.Mix.Input'!$N$15:$X$15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0E81-7549-AB9B-A7607EF6235C}"/>
            </c:ext>
          </c:extLst>
        </c:ser>
        <c:ser>
          <c:idx val="10"/>
          <c:order val="10"/>
          <c:tx>
            <c:strRef>
              <c:f>'B2.1.Sales.Mix.Input'!$M$16</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'B2.1.Sales.Mix.Input'!$N$16:$X$16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0E81-7549-AB9B-A7607EF6235C}"/>
            </c:ext>
          </c:extLst>
        </c:ser>
        <c:ser>
          <c:idx val="11"/>
          <c:order val="11"/>
          <c:tx>
            <c:strRef>
              <c:f>'B2.1.Sales.Mix.Input'!$M$17</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'B2.1.Sales.Mix.Input'!$N$17:$X$17</c:f>
              <c:numCache>
                <c:formatCode>0.0%</c:formatCode>
                <c:ptCount val="11"/>
                <c:pt idx="0">
                  <c:v>0.01</c:v>
                </c:pt>
                <c:pt idx="1">
                  <c:v>1.8000000000000002E-2</c:v>
                </c:pt>
                <c:pt idx="2">
                  <c:v>2.6000000000000002E-2</c:v>
                </c:pt>
                <c:pt idx="3">
                  <c:v>3.4000000000000002E-2</c:v>
                </c:pt>
                <c:pt idx="4">
                  <c:v>4.2000000000000003E-2</c:v>
                </c:pt>
                <c:pt idx="5">
                  <c:v>0.05</c:v>
                </c:pt>
                <c:pt idx="6">
                  <c:v>6.0000000000000005E-2</c:v>
                </c:pt>
                <c:pt idx="7">
                  <c:v>7.0000000000000007E-2</c:v>
                </c:pt>
                <c:pt idx="8">
                  <c:v>0.08</c:v>
                </c:pt>
                <c:pt idx="9">
                  <c:v>0.09</c:v>
                </c:pt>
                <c:pt idx="10">
                  <c:v>0.1</c:v>
                </c:pt>
              </c:numCache>
            </c:numRef>
          </c:val>
          <c:smooth val="0"/>
          <c:extLst>
            <c:ext xmlns:c16="http://schemas.microsoft.com/office/drawing/2014/chart" uri="{C3380CC4-5D6E-409C-BE32-E72D297353CC}">
              <c16:uniqueId val="{0000000B-0E81-7549-AB9B-A7607EF6235C}"/>
            </c:ext>
          </c:extLst>
        </c:ser>
        <c:ser>
          <c:idx val="12"/>
          <c:order val="12"/>
          <c:tx>
            <c:strRef>
              <c:f>'B2.1.Sales.Mix.Input'!$M$18</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'B2.1.Sales.Mix.Input'!$N$18:$X$18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0E81-7549-AB9B-A7607EF6235C}"/>
            </c:ext>
          </c:extLst>
        </c:ser>
        <c:ser>
          <c:idx val="13"/>
          <c:order val="13"/>
          <c:tx>
            <c:strRef>
              <c:f>'B2.1.Sales.Mix.Input'!$M$19</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'B2.1.Sales.Mix.Input'!$N$19:$X$19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0E81-7549-AB9B-A7607EF6235C}"/>
            </c:ext>
          </c:extLst>
        </c:ser>
        <c:dLbls>
          <c:showLegendKey val="0"/>
          <c:showVal val="0"/>
          <c:showCatName val="0"/>
          <c:showSerName val="0"/>
          <c:showPercent val="0"/>
          <c:showBubbleSize val="0"/>
        </c:dLbls>
        <c:smooth val="0"/>
        <c:axId val="2126080096"/>
        <c:axId val="2126082576"/>
      </c:lineChart>
      <c:catAx>
        <c:axId val="2126080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082576"/>
        <c:crosses val="autoZero"/>
        <c:auto val="1"/>
        <c:lblAlgn val="ctr"/>
        <c:lblOffset val="100"/>
        <c:noMultiLvlLbl val="0"/>
      </c:catAx>
      <c:valAx>
        <c:axId val="2126082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080096"/>
        <c:crosses val="autoZero"/>
        <c:crossBetween val="between"/>
      </c:valAx>
      <c:spPr>
        <a:noFill/>
        <a:ln>
          <a:noFill/>
        </a:ln>
        <a:effectLst/>
      </c:spPr>
    </c:plotArea>
    <c:legend>
      <c:legendPos val="r"/>
      <c:layout>
        <c:manualLayout>
          <c:xMode val="edge"/>
          <c:yMode val="edge"/>
          <c:x val="0.88909075347961442"/>
          <c:y val="3.0103801169590647E-2"/>
          <c:w val="0.10275715982155274"/>
          <c:h val="0.9546459064327484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'B2.1.Sales.Mix.Input'!$M$25</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'B2.1.Sales.Mix.Input'!$N$25:$X$25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834-0442-9D67-0A0894B13894}"/>
            </c:ext>
          </c:extLst>
        </c:ser>
        <c:ser>
          <c:idx val="1"/>
          <c:order val="1"/>
          <c:tx>
            <c:strRef>
              <c:f>'B2.1.Sales.Mix.Input'!$M$26</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'B2.1.Sales.Mix.Input'!$N$26:$X$26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834-0442-9D67-0A0894B13894}"/>
            </c:ext>
          </c:extLst>
        </c:ser>
        <c:ser>
          <c:idx val="2"/>
          <c:order val="2"/>
          <c:tx>
            <c:strRef>
              <c:f>'B2.1.Sales.Mix.Input'!$M$27</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'B2.1.Sales.Mix.Input'!$N$27:$X$27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834-0442-9D67-0A0894B13894}"/>
            </c:ext>
          </c:extLst>
        </c:ser>
        <c:ser>
          <c:idx val="3"/>
          <c:order val="3"/>
          <c:tx>
            <c:strRef>
              <c:f>'B2.1.Sales.Mix.Input'!$M$28</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'B2.1.Sales.Mix.Input'!$N$28:$X$28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1834-0442-9D67-0A0894B13894}"/>
            </c:ext>
          </c:extLst>
        </c:ser>
        <c:ser>
          <c:idx val="4"/>
          <c:order val="4"/>
          <c:tx>
            <c:strRef>
              <c:f>'B2.1.Sales.Mix.Input'!$M$29</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'B2.1.Sales.Mix.Input'!$N$29:$X$29</c:f>
              <c:numCache>
                <c:formatCode>0.0%</c:formatCode>
                <c:ptCount val="11"/>
                <c:pt idx="0">
                  <c:v>0.1788158321612271</c:v>
                </c:pt>
                <c:pt idx="1">
                  <c:v>0.14705266572898168</c:v>
                </c:pt>
                <c:pt idx="2">
                  <c:v>0.11528949929673626</c:v>
                </c:pt>
                <c:pt idx="3">
                  <c:v>8.3526332864490849E-2</c:v>
                </c:pt>
                <c:pt idx="4">
                  <c:v>5.1763166432245433E-2</c:v>
                </c:pt>
                <c:pt idx="5">
                  <c:v>2.0000000000000018E-2</c:v>
                </c:pt>
                <c:pt idx="6">
                  <c:v>1.6000000000000014E-2</c:v>
                </c:pt>
                <c:pt idx="7">
                  <c:v>1.2000000000000011E-2</c:v>
                </c:pt>
                <c:pt idx="8">
                  <c:v>8.0000000000000071E-3</c:v>
                </c:pt>
                <c:pt idx="9">
                  <c:v>4.0000000000000036E-3</c:v>
                </c:pt>
                <c:pt idx="10">
                  <c:v>0</c:v>
                </c:pt>
              </c:numCache>
            </c:numRef>
          </c:val>
          <c:smooth val="0"/>
          <c:extLst>
            <c:ext xmlns:c16="http://schemas.microsoft.com/office/drawing/2014/chart" uri="{C3380CC4-5D6E-409C-BE32-E72D297353CC}">
              <c16:uniqueId val="{00000004-1834-0442-9D67-0A0894B13894}"/>
            </c:ext>
          </c:extLst>
        </c:ser>
        <c:ser>
          <c:idx val="5"/>
          <c:order val="5"/>
          <c:tx>
            <c:strRef>
              <c:f>'B2.1.Sales.Mix.Input'!$M$30</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'B2.1.Sales.Mix.Input'!$N$30:$X$30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1834-0442-9D67-0A0894B13894}"/>
            </c:ext>
          </c:extLst>
        </c:ser>
        <c:ser>
          <c:idx val="6"/>
          <c:order val="6"/>
          <c:tx>
            <c:strRef>
              <c:f>'B2.1.Sales.Mix.Input'!$M$31</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'B2.1.Sales.Mix.Input'!$N$31:$X$31</c:f>
              <c:numCache>
                <c:formatCode>0.0%</c:formatCode>
                <c:ptCount val="11"/>
                <c:pt idx="0">
                  <c:v>0.82068416783877296</c:v>
                </c:pt>
                <c:pt idx="1">
                  <c:v>0.84654733427101836</c:v>
                </c:pt>
                <c:pt idx="2">
                  <c:v>0.87241050070326376</c:v>
                </c:pt>
                <c:pt idx="3">
                  <c:v>0.89827366713550916</c:v>
                </c:pt>
                <c:pt idx="4">
                  <c:v>0.92413683356775456</c:v>
                </c:pt>
                <c:pt idx="5">
                  <c:v>0.95</c:v>
                </c:pt>
                <c:pt idx="6">
                  <c:v>0.95</c:v>
                </c:pt>
                <c:pt idx="7">
                  <c:v>0.95</c:v>
                </c:pt>
                <c:pt idx="8">
                  <c:v>0.95</c:v>
                </c:pt>
                <c:pt idx="9">
                  <c:v>0.95</c:v>
                </c:pt>
                <c:pt idx="10">
                  <c:v>0.95</c:v>
                </c:pt>
              </c:numCache>
            </c:numRef>
          </c:val>
          <c:smooth val="0"/>
          <c:extLst>
            <c:ext xmlns:c16="http://schemas.microsoft.com/office/drawing/2014/chart" uri="{C3380CC4-5D6E-409C-BE32-E72D297353CC}">
              <c16:uniqueId val="{00000006-1834-0442-9D67-0A0894B13894}"/>
            </c:ext>
          </c:extLst>
        </c:ser>
        <c:ser>
          <c:idx val="7"/>
          <c:order val="7"/>
          <c:tx>
            <c:strRef>
              <c:f>'B2.1.Sales.Mix.Input'!$M$32</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'B2.1.Sales.Mix.Input'!$N$32:$X$32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1834-0442-9D67-0A0894B13894}"/>
            </c:ext>
          </c:extLst>
        </c:ser>
        <c:ser>
          <c:idx val="8"/>
          <c:order val="8"/>
          <c:tx>
            <c:strRef>
              <c:f>'B2.1.Sales.Mix.Input'!$M$33</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'B2.1.Sales.Mix.Input'!$N$33:$X$33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1834-0442-9D67-0A0894B13894}"/>
            </c:ext>
          </c:extLst>
        </c:ser>
        <c:ser>
          <c:idx val="9"/>
          <c:order val="9"/>
          <c:tx>
            <c:strRef>
              <c:f>'B2.1.Sales.Mix.Input'!$M$34</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'B2.1.Sales.Mix.Input'!$N$34:$X$34</c:f>
              <c:numCache>
                <c:formatCode>0.0%</c:formatCode>
                <c:ptCount val="11"/>
                <c:pt idx="0">
                  <c:v>0</c:v>
                </c:pt>
                <c:pt idx="1">
                  <c:v>3.0000000000000001E-3</c:v>
                </c:pt>
                <c:pt idx="2">
                  <c:v>6.0000000000000001E-3</c:v>
                </c:pt>
                <c:pt idx="3">
                  <c:v>9.0000000000000011E-3</c:v>
                </c:pt>
                <c:pt idx="4">
                  <c:v>1.2E-2</c:v>
                </c:pt>
                <c:pt idx="5">
                  <c:v>1.4999999999999999E-2</c:v>
                </c:pt>
                <c:pt idx="6">
                  <c:v>1.7000000000000001E-2</c:v>
                </c:pt>
                <c:pt idx="7">
                  <c:v>1.9000000000000003E-2</c:v>
                </c:pt>
                <c:pt idx="8">
                  <c:v>2.1000000000000005E-2</c:v>
                </c:pt>
                <c:pt idx="9">
                  <c:v>2.3000000000000007E-2</c:v>
                </c:pt>
                <c:pt idx="10">
                  <c:v>2.5000000000000001E-2</c:v>
                </c:pt>
              </c:numCache>
            </c:numRef>
          </c:val>
          <c:smooth val="0"/>
          <c:extLst>
            <c:ext xmlns:c16="http://schemas.microsoft.com/office/drawing/2014/chart" uri="{C3380CC4-5D6E-409C-BE32-E72D297353CC}">
              <c16:uniqueId val="{00000009-1834-0442-9D67-0A0894B13894}"/>
            </c:ext>
          </c:extLst>
        </c:ser>
        <c:ser>
          <c:idx val="10"/>
          <c:order val="10"/>
          <c:tx>
            <c:strRef>
              <c:f>'B2.1.Sales.Mix.Input'!$M$35</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'B2.1.Sales.Mix.Input'!$N$35:$X$35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1834-0442-9D67-0A0894B13894}"/>
            </c:ext>
          </c:extLst>
        </c:ser>
        <c:ser>
          <c:idx val="11"/>
          <c:order val="11"/>
          <c:tx>
            <c:strRef>
              <c:f>'B2.1.Sales.Mix.Input'!$M$36</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'B2.1.Sales.Mix.Input'!$N$36:$X$36</c:f>
              <c:numCache>
                <c:formatCode>0.0%</c:formatCode>
                <c:ptCount val="11"/>
                <c:pt idx="0">
                  <c:v>5.0000000000000001E-4</c:v>
                </c:pt>
                <c:pt idx="1">
                  <c:v>3.3999999999999998E-3</c:v>
                </c:pt>
                <c:pt idx="2">
                  <c:v>6.3E-3</c:v>
                </c:pt>
                <c:pt idx="3">
                  <c:v>9.1999999999999998E-3</c:v>
                </c:pt>
                <c:pt idx="4">
                  <c:v>1.21E-2</c:v>
                </c:pt>
                <c:pt idx="5">
                  <c:v>1.4999999999999999E-2</c:v>
                </c:pt>
                <c:pt idx="6">
                  <c:v>1.7000000000000001E-2</c:v>
                </c:pt>
                <c:pt idx="7">
                  <c:v>1.9000000000000003E-2</c:v>
                </c:pt>
                <c:pt idx="8">
                  <c:v>2.1000000000000005E-2</c:v>
                </c:pt>
                <c:pt idx="9">
                  <c:v>2.3000000000000007E-2</c:v>
                </c:pt>
                <c:pt idx="10">
                  <c:v>2.5000000000000001E-2</c:v>
                </c:pt>
              </c:numCache>
            </c:numRef>
          </c:val>
          <c:smooth val="0"/>
          <c:extLst>
            <c:ext xmlns:c16="http://schemas.microsoft.com/office/drawing/2014/chart" uri="{C3380CC4-5D6E-409C-BE32-E72D297353CC}">
              <c16:uniqueId val="{0000000B-1834-0442-9D67-0A0894B13894}"/>
            </c:ext>
          </c:extLst>
        </c:ser>
        <c:ser>
          <c:idx val="12"/>
          <c:order val="12"/>
          <c:tx>
            <c:strRef>
              <c:f>'B2.1.Sales.Mix.Input'!$M$37</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'B2.1.Sales.Mix.Input'!$N$37:$X$37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1834-0442-9D67-0A0894B13894}"/>
            </c:ext>
          </c:extLst>
        </c:ser>
        <c:ser>
          <c:idx val="13"/>
          <c:order val="13"/>
          <c:tx>
            <c:strRef>
              <c:f>'B2.1.Sales.Mix.Input'!$M$38</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'B2.1.Sales.Mix.Input'!$N$38:$X$38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1834-0442-9D67-0A0894B13894}"/>
            </c:ext>
          </c:extLst>
        </c:ser>
        <c:dLbls>
          <c:showLegendKey val="0"/>
          <c:showVal val="0"/>
          <c:showCatName val="0"/>
          <c:showSerName val="0"/>
          <c:showPercent val="0"/>
          <c:showBubbleSize val="0"/>
        </c:dLbls>
        <c:smooth val="0"/>
        <c:axId val="2126170192"/>
        <c:axId val="2126172672"/>
      </c:lineChart>
      <c:catAx>
        <c:axId val="21261701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172672"/>
        <c:crosses val="autoZero"/>
        <c:auto val="1"/>
        <c:lblAlgn val="ctr"/>
        <c:lblOffset val="100"/>
        <c:noMultiLvlLbl val="0"/>
      </c:catAx>
      <c:valAx>
        <c:axId val="2126172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170192"/>
        <c:crosses val="autoZero"/>
        <c:crossBetween val="between"/>
      </c:valAx>
      <c:spPr>
        <a:noFill/>
        <a:ln>
          <a:noFill/>
        </a:ln>
        <a:effectLst/>
      </c:spPr>
    </c:plotArea>
    <c:legend>
      <c:legendPos val="r"/>
      <c:layout>
        <c:manualLayout>
          <c:xMode val="edge"/>
          <c:yMode val="edge"/>
          <c:x val="0.88909075347961442"/>
          <c:y val="3.3817251461988308E-2"/>
          <c:w val="0.10275715982155274"/>
          <c:h val="0.939792105263157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'B2.1.Sales.Mix.Input'!$M$44</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'B2.1.Sales.Mix.Input'!$N$44:$X$44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078-134B-818A-7870B79FB33E}"/>
            </c:ext>
          </c:extLst>
        </c:ser>
        <c:ser>
          <c:idx val="1"/>
          <c:order val="1"/>
          <c:tx>
            <c:strRef>
              <c:f>'B2.1.Sales.Mix.Input'!$M$45</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'B2.1.Sales.Mix.Input'!$N$45:$X$45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078-134B-818A-7870B79FB33E}"/>
            </c:ext>
          </c:extLst>
        </c:ser>
        <c:ser>
          <c:idx val="2"/>
          <c:order val="2"/>
          <c:tx>
            <c:strRef>
              <c:f>'B2.1.Sales.Mix.Input'!$M$46</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'B2.1.Sales.Mix.Input'!$N$46:$X$46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2078-134B-818A-7870B79FB33E}"/>
            </c:ext>
          </c:extLst>
        </c:ser>
        <c:ser>
          <c:idx val="3"/>
          <c:order val="3"/>
          <c:tx>
            <c:strRef>
              <c:f>'B2.1.Sales.Mix.Input'!$M$47</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'B2.1.Sales.Mix.Input'!$N$47:$X$47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2078-134B-818A-7870B79FB33E}"/>
            </c:ext>
          </c:extLst>
        </c:ser>
        <c:ser>
          <c:idx val="4"/>
          <c:order val="4"/>
          <c:tx>
            <c:strRef>
              <c:f>'B2.1.Sales.Mix.Input'!$M$48</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'B2.1.Sales.Mix.Input'!$N$48:$X$48</c:f>
              <c:numCache>
                <c:formatCode>0.0%</c:formatCode>
                <c:ptCount val="11"/>
                <c:pt idx="0">
                  <c:v>0.66979999999999995</c:v>
                </c:pt>
                <c:pt idx="1">
                  <c:v>0.60563999999999996</c:v>
                </c:pt>
                <c:pt idx="2">
                  <c:v>0.54147999999999996</c:v>
                </c:pt>
                <c:pt idx="3">
                  <c:v>0.47731999999999997</c:v>
                </c:pt>
                <c:pt idx="4">
                  <c:v>0.41315999999999997</c:v>
                </c:pt>
                <c:pt idx="5">
                  <c:v>0.34899999999999998</c:v>
                </c:pt>
                <c:pt idx="6">
                  <c:v>0.29699999999999993</c:v>
                </c:pt>
                <c:pt idx="7">
                  <c:v>0.245</c:v>
                </c:pt>
                <c:pt idx="8">
                  <c:v>0.19300000000000006</c:v>
                </c:pt>
                <c:pt idx="9">
                  <c:v>0.14100000000000001</c:v>
                </c:pt>
                <c:pt idx="10">
                  <c:v>9.8999999999999977E-2</c:v>
                </c:pt>
              </c:numCache>
            </c:numRef>
          </c:val>
          <c:smooth val="0"/>
          <c:extLst>
            <c:ext xmlns:c16="http://schemas.microsoft.com/office/drawing/2014/chart" uri="{C3380CC4-5D6E-409C-BE32-E72D297353CC}">
              <c16:uniqueId val="{00000004-2078-134B-818A-7870B79FB33E}"/>
            </c:ext>
          </c:extLst>
        </c:ser>
        <c:ser>
          <c:idx val="5"/>
          <c:order val="5"/>
          <c:tx>
            <c:strRef>
              <c:f>'B2.1.Sales.Mix.Input'!$M$49</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'B2.1.Sales.Mix.Input'!$N$49:$X$49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2078-134B-818A-7870B79FB33E}"/>
            </c:ext>
          </c:extLst>
        </c:ser>
        <c:ser>
          <c:idx val="6"/>
          <c:order val="6"/>
          <c:tx>
            <c:strRef>
              <c:f>'B2.1.Sales.Mix.Input'!$M$50</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'B2.1.Sales.Mix.Input'!$N$50:$X$50</c:f>
              <c:numCache>
                <c:formatCode>0.0%</c:formatCode>
                <c:ptCount val="11"/>
                <c:pt idx="0">
                  <c:v>0.33</c:v>
                </c:pt>
                <c:pt idx="1">
                  <c:v>0.38400000000000001</c:v>
                </c:pt>
                <c:pt idx="2">
                  <c:v>0.438</c:v>
                </c:pt>
                <c:pt idx="3">
                  <c:v>0.49199999999999999</c:v>
                </c:pt>
                <c:pt idx="4">
                  <c:v>0.54600000000000004</c:v>
                </c:pt>
                <c:pt idx="5">
                  <c:v>0.6</c:v>
                </c:pt>
                <c:pt idx="6">
                  <c:v>0.64</c:v>
                </c:pt>
                <c:pt idx="7">
                  <c:v>0.68</c:v>
                </c:pt>
                <c:pt idx="8">
                  <c:v>0.72</c:v>
                </c:pt>
                <c:pt idx="9">
                  <c:v>0.76</c:v>
                </c:pt>
                <c:pt idx="10">
                  <c:v>0.8</c:v>
                </c:pt>
              </c:numCache>
            </c:numRef>
          </c:val>
          <c:smooth val="0"/>
          <c:extLst>
            <c:ext xmlns:c16="http://schemas.microsoft.com/office/drawing/2014/chart" uri="{C3380CC4-5D6E-409C-BE32-E72D297353CC}">
              <c16:uniqueId val="{00000006-2078-134B-818A-7870B79FB33E}"/>
            </c:ext>
          </c:extLst>
        </c:ser>
        <c:ser>
          <c:idx val="7"/>
          <c:order val="7"/>
          <c:tx>
            <c:strRef>
              <c:f>'B2.1.Sales.Mix.Input'!$M$51</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'B2.1.Sales.Mix.Input'!$N$51:$X$51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2078-134B-818A-7870B79FB33E}"/>
            </c:ext>
          </c:extLst>
        </c:ser>
        <c:ser>
          <c:idx val="8"/>
          <c:order val="8"/>
          <c:tx>
            <c:strRef>
              <c:f>'B2.1.Sales.Mix.Input'!$M$52</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'B2.1.Sales.Mix.Input'!$N$52:$X$52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2078-134B-818A-7870B79FB33E}"/>
            </c:ext>
          </c:extLst>
        </c:ser>
        <c:ser>
          <c:idx val="9"/>
          <c:order val="9"/>
          <c:tx>
            <c:strRef>
              <c:f>'B2.1.Sales.Mix.Input'!$M$53</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'B2.1.Sales.Mix.Input'!$N$53:$X$53</c:f>
              <c:numCache>
                <c:formatCode>0.0%</c:formatCode>
                <c:ptCount val="11"/>
                <c:pt idx="0">
                  <c:v>0</c:v>
                </c:pt>
                <c:pt idx="1">
                  <c:v>1.0000000000000002E-2</c:v>
                </c:pt>
                <c:pt idx="2">
                  <c:v>2.0000000000000004E-2</c:v>
                </c:pt>
                <c:pt idx="3">
                  <c:v>0.03</c:v>
                </c:pt>
                <c:pt idx="4">
                  <c:v>4.0000000000000008E-2</c:v>
                </c:pt>
                <c:pt idx="5">
                  <c:v>0.05</c:v>
                </c:pt>
                <c:pt idx="6">
                  <c:v>6.0000000000000005E-2</c:v>
                </c:pt>
                <c:pt idx="7">
                  <c:v>7.0000000000000007E-2</c:v>
                </c:pt>
                <c:pt idx="8">
                  <c:v>0.08</c:v>
                </c:pt>
                <c:pt idx="9">
                  <c:v>9.0000000000000011E-2</c:v>
                </c:pt>
                <c:pt idx="10">
                  <c:v>0.1</c:v>
                </c:pt>
              </c:numCache>
            </c:numRef>
          </c:val>
          <c:smooth val="0"/>
          <c:extLst>
            <c:ext xmlns:c16="http://schemas.microsoft.com/office/drawing/2014/chart" uri="{C3380CC4-5D6E-409C-BE32-E72D297353CC}">
              <c16:uniqueId val="{00000009-2078-134B-818A-7870B79FB33E}"/>
            </c:ext>
          </c:extLst>
        </c:ser>
        <c:ser>
          <c:idx val="10"/>
          <c:order val="10"/>
          <c:tx>
            <c:strRef>
              <c:f>'B2.1.Sales.Mix.Input'!$M$54</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'B2.1.Sales.Mix.Input'!$N$54:$X$54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2078-134B-818A-7870B79FB33E}"/>
            </c:ext>
          </c:extLst>
        </c:ser>
        <c:ser>
          <c:idx val="11"/>
          <c:order val="11"/>
          <c:tx>
            <c:strRef>
              <c:f>'B2.1.Sales.Mix.Input'!$M$55</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'B2.1.Sales.Mix.Input'!$N$55:$X$55</c:f>
              <c:numCache>
                <c:formatCode>0.0%</c:formatCode>
                <c:ptCount val="11"/>
                <c:pt idx="0">
                  <c:v>2.0000000000000001E-4</c:v>
                </c:pt>
                <c:pt idx="1">
                  <c:v>3.6000000000000002E-4</c:v>
                </c:pt>
                <c:pt idx="2">
                  <c:v>5.2000000000000006E-4</c:v>
                </c:pt>
                <c:pt idx="3">
                  <c:v>6.8000000000000005E-4</c:v>
                </c:pt>
                <c:pt idx="4">
                  <c:v>8.4000000000000003E-4</c:v>
                </c:pt>
                <c:pt idx="5">
                  <c:v>1E-3</c:v>
                </c:pt>
                <c:pt idx="6">
                  <c:v>1E-3</c:v>
                </c:pt>
                <c:pt idx="7">
                  <c:v>1E-3</c:v>
                </c:pt>
                <c:pt idx="8">
                  <c:v>1E-3</c:v>
                </c:pt>
                <c:pt idx="9">
                  <c:v>1E-3</c:v>
                </c:pt>
                <c:pt idx="10">
                  <c:v>1E-3</c:v>
                </c:pt>
              </c:numCache>
            </c:numRef>
          </c:val>
          <c:smooth val="0"/>
          <c:extLst>
            <c:ext xmlns:c16="http://schemas.microsoft.com/office/drawing/2014/chart" uri="{C3380CC4-5D6E-409C-BE32-E72D297353CC}">
              <c16:uniqueId val="{0000000B-2078-134B-818A-7870B79FB33E}"/>
            </c:ext>
          </c:extLst>
        </c:ser>
        <c:ser>
          <c:idx val="12"/>
          <c:order val="12"/>
          <c:tx>
            <c:strRef>
              <c:f>'B2.1.Sales.Mix.Input'!$M$56</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'B2.1.Sales.Mix.Input'!$N$56:$X$56</c:f>
              <c:numCache>
                <c:formatCode>0.0%</c:formatCode>
                <c:ptCount val="11"/>
                <c:pt idx="0">
                  <c:v>0</c:v>
                </c:pt>
                <c:pt idx="1">
                  <c:v>0</c:v>
                </c:pt>
                <c:pt idx="2">
                  <c:v>0</c:v>
                </c:pt>
                <c:pt idx="3">
                  <c:v>0</c:v>
                </c:pt>
                <c:pt idx="4">
                  <c:v>0</c:v>
                </c:pt>
                <c:pt idx="5">
                  <c:v>0</c:v>
                </c:pt>
                <c:pt idx="6">
                  <c:v>2E-3</c:v>
                </c:pt>
                <c:pt idx="7">
                  <c:v>4.0000000000000001E-3</c:v>
                </c:pt>
                <c:pt idx="8">
                  <c:v>6.0000000000000001E-3</c:v>
                </c:pt>
                <c:pt idx="9">
                  <c:v>8.0000000000000002E-3</c:v>
                </c:pt>
                <c:pt idx="10">
                  <c:v>0</c:v>
                </c:pt>
              </c:numCache>
            </c:numRef>
          </c:val>
          <c:smooth val="0"/>
          <c:extLst>
            <c:ext xmlns:c16="http://schemas.microsoft.com/office/drawing/2014/chart" uri="{C3380CC4-5D6E-409C-BE32-E72D297353CC}">
              <c16:uniqueId val="{0000000C-2078-134B-818A-7870B79FB33E}"/>
            </c:ext>
          </c:extLst>
        </c:ser>
        <c:ser>
          <c:idx val="13"/>
          <c:order val="13"/>
          <c:tx>
            <c:strRef>
              <c:f>'B2.1.Sales.Mix.Input'!$M$57</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'B2.1.Sales.Mix.Input'!$N$57:$X$57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2078-134B-818A-7870B79FB33E}"/>
            </c:ext>
          </c:extLst>
        </c:ser>
        <c:dLbls>
          <c:showLegendKey val="0"/>
          <c:showVal val="0"/>
          <c:showCatName val="0"/>
          <c:showSerName val="0"/>
          <c:showPercent val="0"/>
          <c:showBubbleSize val="0"/>
        </c:dLbls>
        <c:smooth val="0"/>
        <c:axId val="2126243792"/>
        <c:axId val="2126246272"/>
      </c:lineChart>
      <c:catAx>
        <c:axId val="21262437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246272"/>
        <c:crosses val="autoZero"/>
        <c:auto val="1"/>
        <c:lblAlgn val="ctr"/>
        <c:lblOffset val="100"/>
        <c:noMultiLvlLbl val="0"/>
      </c:catAx>
      <c:valAx>
        <c:axId val="21262462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243792"/>
        <c:crosses val="autoZero"/>
        <c:crossBetween val="between"/>
      </c:valAx>
      <c:spPr>
        <a:noFill/>
        <a:ln>
          <a:noFill/>
        </a:ln>
        <a:effectLst/>
      </c:spPr>
    </c:plotArea>
    <c:legend>
      <c:legendPos val="r"/>
      <c:layout>
        <c:manualLayout>
          <c:xMode val="edge"/>
          <c:yMode val="edge"/>
          <c:x val="0.88909075347961442"/>
          <c:y val="3.753070175438597E-2"/>
          <c:w val="0.10275715982155274"/>
          <c:h val="0.939792105263157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'B2.1.Sales.Mix.Input'!$M$63</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'B2.1.Sales.Mix.Input'!$N$63:$X$63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48A0-6A4A-892B-EBFF4E5C2DAB}"/>
            </c:ext>
          </c:extLst>
        </c:ser>
        <c:ser>
          <c:idx val="1"/>
          <c:order val="1"/>
          <c:tx>
            <c:strRef>
              <c:f>'B2.1.Sales.Mix.Input'!$M$64</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'B2.1.Sales.Mix.Input'!$N$64:$X$64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8A0-6A4A-892B-EBFF4E5C2DAB}"/>
            </c:ext>
          </c:extLst>
        </c:ser>
        <c:ser>
          <c:idx val="2"/>
          <c:order val="2"/>
          <c:tx>
            <c:strRef>
              <c:f>'B2.1.Sales.Mix.Input'!$M$65</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'B2.1.Sales.Mix.Input'!$N$65:$X$65</c:f>
              <c:numCache>
                <c:formatCode>0.0%</c:formatCode>
                <c:ptCount val="11"/>
                <c:pt idx="0">
                  <c:v>0.88500000000000001</c:v>
                </c:pt>
                <c:pt idx="1">
                  <c:v>0.81600000000000006</c:v>
                </c:pt>
                <c:pt idx="2">
                  <c:v>0.747</c:v>
                </c:pt>
                <c:pt idx="3">
                  <c:v>0.67799999999999994</c:v>
                </c:pt>
                <c:pt idx="4">
                  <c:v>0.60899999999999999</c:v>
                </c:pt>
                <c:pt idx="5">
                  <c:v>0.54</c:v>
                </c:pt>
                <c:pt idx="6">
                  <c:v>0.43199999999999994</c:v>
                </c:pt>
                <c:pt idx="7">
                  <c:v>0.32399999999999995</c:v>
                </c:pt>
                <c:pt idx="8">
                  <c:v>0.21599999999999997</c:v>
                </c:pt>
                <c:pt idx="9">
                  <c:v>0.1080000000000001</c:v>
                </c:pt>
                <c:pt idx="10">
                  <c:v>0</c:v>
                </c:pt>
              </c:numCache>
            </c:numRef>
          </c:val>
          <c:smooth val="0"/>
          <c:extLst>
            <c:ext xmlns:c16="http://schemas.microsoft.com/office/drawing/2014/chart" uri="{C3380CC4-5D6E-409C-BE32-E72D297353CC}">
              <c16:uniqueId val="{00000002-48A0-6A4A-892B-EBFF4E5C2DAB}"/>
            </c:ext>
          </c:extLst>
        </c:ser>
        <c:ser>
          <c:idx val="3"/>
          <c:order val="3"/>
          <c:tx>
            <c:strRef>
              <c:f>'B2.1.Sales.Mix.Input'!$M$66</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'B2.1.Sales.Mix.Input'!$N$66:$X$66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48A0-6A4A-892B-EBFF4E5C2DAB}"/>
            </c:ext>
          </c:extLst>
        </c:ser>
        <c:ser>
          <c:idx val="4"/>
          <c:order val="4"/>
          <c:tx>
            <c:strRef>
              <c:f>'B2.1.Sales.Mix.Input'!$M$67</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'B2.1.Sales.Mix.Input'!$N$67:$X$67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48A0-6A4A-892B-EBFF4E5C2DAB}"/>
            </c:ext>
          </c:extLst>
        </c:ser>
        <c:ser>
          <c:idx val="5"/>
          <c:order val="5"/>
          <c:tx>
            <c:strRef>
              <c:f>'B2.1.Sales.Mix.Input'!$M$68</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'B2.1.Sales.Mix.Input'!$N$68:$X$68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48A0-6A4A-892B-EBFF4E5C2DAB}"/>
            </c:ext>
          </c:extLst>
        </c:ser>
        <c:ser>
          <c:idx val="6"/>
          <c:order val="6"/>
          <c:tx>
            <c:strRef>
              <c:f>'B2.1.Sales.Mix.Input'!$M$69</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'B2.1.Sales.Mix.Input'!$N$69:$X$69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48A0-6A4A-892B-EBFF4E5C2DAB}"/>
            </c:ext>
          </c:extLst>
        </c:ser>
        <c:ser>
          <c:idx val="7"/>
          <c:order val="7"/>
          <c:tx>
            <c:strRef>
              <c:f>'B2.1.Sales.Mix.Input'!$M$70</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'B2.1.Sales.Mix.Input'!$N$70:$X$70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48A0-6A4A-892B-EBFF4E5C2DAB}"/>
            </c:ext>
          </c:extLst>
        </c:ser>
        <c:ser>
          <c:idx val="8"/>
          <c:order val="8"/>
          <c:tx>
            <c:strRef>
              <c:f>'B2.1.Sales.Mix.Input'!$M$71</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'B2.1.Sales.Mix.Input'!$N$71:$X$71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48A0-6A4A-892B-EBFF4E5C2DAB}"/>
            </c:ext>
          </c:extLst>
        </c:ser>
        <c:ser>
          <c:idx val="9"/>
          <c:order val="9"/>
          <c:tx>
            <c:strRef>
              <c:f>'B2.1.Sales.Mix.Input'!$M$72</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'B2.1.Sales.Mix.Input'!$N$72:$X$72</c:f>
              <c:numCache>
                <c:formatCode>0.0%</c:formatCode>
                <c:ptCount val="11"/>
                <c:pt idx="0">
                  <c:v>0.02</c:v>
                </c:pt>
                <c:pt idx="1">
                  <c:v>4.5999999999999999E-2</c:v>
                </c:pt>
                <c:pt idx="2">
                  <c:v>7.2000000000000008E-2</c:v>
                </c:pt>
                <c:pt idx="3">
                  <c:v>9.8000000000000004E-2</c:v>
                </c:pt>
                <c:pt idx="4">
                  <c:v>0.12400000000000001</c:v>
                </c:pt>
                <c:pt idx="5">
                  <c:v>0.15</c:v>
                </c:pt>
                <c:pt idx="6">
                  <c:v>0.158</c:v>
                </c:pt>
                <c:pt idx="7">
                  <c:v>0.16600000000000001</c:v>
                </c:pt>
                <c:pt idx="8">
                  <c:v>0.17399999999999999</c:v>
                </c:pt>
                <c:pt idx="9">
                  <c:v>0.182</c:v>
                </c:pt>
                <c:pt idx="10">
                  <c:v>0.19</c:v>
                </c:pt>
              </c:numCache>
            </c:numRef>
          </c:val>
          <c:smooth val="0"/>
          <c:extLst>
            <c:ext xmlns:c16="http://schemas.microsoft.com/office/drawing/2014/chart" uri="{C3380CC4-5D6E-409C-BE32-E72D297353CC}">
              <c16:uniqueId val="{00000009-48A0-6A4A-892B-EBFF4E5C2DAB}"/>
            </c:ext>
          </c:extLst>
        </c:ser>
        <c:ser>
          <c:idx val="10"/>
          <c:order val="10"/>
          <c:tx>
            <c:strRef>
              <c:f>'B2.1.Sales.Mix.Input'!$M$73</c:f>
              <c:strCache>
                <c:ptCount val="1"/>
                <c:pt idx="0">
                  <c:v>HFO-1234/1233</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'B2.1.Sales.Mix.Input'!$N$73:$X$73</c:f>
              <c:numCache>
                <c:formatCode>0.0%</c:formatCode>
                <c:ptCount val="11"/>
                <c:pt idx="0">
                  <c:v>0.09</c:v>
                </c:pt>
                <c:pt idx="1">
                  <c:v>0.13200000000000001</c:v>
                </c:pt>
                <c:pt idx="2">
                  <c:v>0.17399999999999999</c:v>
                </c:pt>
                <c:pt idx="3">
                  <c:v>0.216</c:v>
                </c:pt>
                <c:pt idx="4">
                  <c:v>0.25800000000000001</c:v>
                </c:pt>
                <c:pt idx="5">
                  <c:v>0.3</c:v>
                </c:pt>
                <c:pt idx="6">
                  <c:v>0.4</c:v>
                </c:pt>
                <c:pt idx="7">
                  <c:v>0.5</c:v>
                </c:pt>
                <c:pt idx="8">
                  <c:v>0.6</c:v>
                </c:pt>
                <c:pt idx="9">
                  <c:v>0.7</c:v>
                </c:pt>
                <c:pt idx="10">
                  <c:v>0.8</c:v>
                </c:pt>
              </c:numCache>
            </c:numRef>
          </c:val>
          <c:smooth val="0"/>
          <c:extLst>
            <c:ext xmlns:c16="http://schemas.microsoft.com/office/drawing/2014/chart" uri="{C3380CC4-5D6E-409C-BE32-E72D297353CC}">
              <c16:uniqueId val="{0000000A-48A0-6A4A-892B-EBFF4E5C2DAB}"/>
            </c:ext>
          </c:extLst>
        </c:ser>
        <c:ser>
          <c:idx val="11"/>
          <c:order val="11"/>
          <c:tx>
            <c:strRef>
              <c:f>'B2.1.Sales.Mix.Input'!$M$74</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'B2.1.Sales.Mix.Input'!$N$74:$X$74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48A0-6A4A-892B-EBFF4E5C2DAB}"/>
            </c:ext>
          </c:extLst>
        </c:ser>
        <c:ser>
          <c:idx val="12"/>
          <c:order val="12"/>
          <c:tx>
            <c:strRef>
              <c:f>'B2.1.Sales.Mix.Input'!$M$75</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'B2.1.Sales.Mix.Input'!$N$75:$X$75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48A0-6A4A-892B-EBFF4E5C2DAB}"/>
            </c:ext>
          </c:extLst>
        </c:ser>
        <c:ser>
          <c:idx val="13"/>
          <c:order val="13"/>
          <c:tx>
            <c:strRef>
              <c:f>'B2.1.Sales.Mix.Input'!$M$76</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'B2.1.Sales.Mix.Input'!$N$76:$X$76</c:f>
              <c:numCache>
                <c:formatCode>0.0%</c:formatCode>
                <c:ptCount val="11"/>
                <c:pt idx="0">
                  <c:v>5.0000000000000001E-3</c:v>
                </c:pt>
                <c:pt idx="1">
                  <c:v>6.0000000000000001E-3</c:v>
                </c:pt>
                <c:pt idx="2">
                  <c:v>7.0000000000000001E-3</c:v>
                </c:pt>
                <c:pt idx="3">
                  <c:v>8.0000000000000002E-3</c:v>
                </c:pt>
                <c:pt idx="4">
                  <c:v>9.0000000000000011E-3</c:v>
                </c:pt>
                <c:pt idx="5">
                  <c:v>0.01</c:v>
                </c:pt>
                <c:pt idx="6">
                  <c:v>0.01</c:v>
                </c:pt>
                <c:pt idx="7">
                  <c:v>0.01</c:v>
                </c:pt>
                <c:pt idx="8">
                  <c:v>0.01</c:v>
                </c:pt>
                <c:pt idx="9">
                  <c:v>0.01</c:v>
                </c:pt>
                <c:pt idx="10">
                  <c:v>0.01</c:v>
                </c:pt>
              </c:numCache>
            </c:numRef>
          </c:val>
          <c:smooth val="0"/>
          <c:extLst>
            <c:ext xmlns:c16="http://schemas.microsoft.com/office/drawing/2014/chart" uri="{C3380CC4-5D6E-409C-BE32-E72D297353CC}">
              <c16:uniqueId val="{0000000D-48A0-6A4A-892B-EBFF4E5C2DAB}"/>
            </c:ext>
          </c:extLst>
        </c:ser>
        <c:dLbls>
          <c:showLegendKey val="0"/>
          <c:showVal val="0"/>
          <c:showCatName val="0"/>
          <c:showSerName val="0"/>
          <c:showPercent val="0"/>
          <c:showBubbleSize val="0"/>
        </c:dLbls>
        <c:smooth val="0"/>
        <c:axId val="2126318336"/>
        <c:axId val="2126320816"/>
      </c:lineChart>
      <c:catAx>
        <c:axId val="21263183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20816"/>
        <c:crosses val="autoZero"/>
        <c:auto val="1"/>
        <c:lblAlgn val="ctr"/>
        <c:lblOffset val="100"/>
        <c:noMultiLvlLbl val="0"/>
      </c:catAx>
      <c:valAx>
        <c:axId val="21263208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18336"/>
        <c:crosses val="autoZero"/>
        <c:crossBetween val="between"/>
      </c:valAx>
      <c:spPr>
        <a:noFill/>
        <a:ln>
          <a:noFill/>
        </a:ln>
        <a:effectLst/>
      </c:spPr>
    </c:plotArea>
    <c:legend>
      <c:legendPos val="r"/>
      <c:layout>
        <c:manualLayout>
          <c:xMode val="edge"/>
          <c:yMode val="edge"/>
          <c:x val="0.86287505482866711"/>
          <c:y val="3.3817251461988308E-2"/>
          <c:w val="0.12897285847250009"/>
          <c:h val="0.93607865497076015"/>
        </c:manualLayout>
      </c:layout>
      <c:overlay val="0"/>
      <c:spPr>
        <a:noFill/>
        <a:ln w="47625">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'B2.1.Sales.Mix.Input'!$M$82</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'B2.1.Sales.Mix.Input'!$N$82:$X$82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372-8E41-A6FB-205B21A52EDB}"/>
            </c:ext>
          </c:extLst>
        </c:ser>
        <c:ser>
          <c:idx val="1"/>
          <c:order val="1"/>
          <c:tx>
            <c:strRef>
              <c:f>'B2.1.Sales.Mix.Input'!$M$83</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'B2.1.Sales.Mix.Input'!$N$83:$X$83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372-8E41-A6FB-205B21A52EDB}"/>
            </c:ext>
          </c:extLst>
        </c:ser>
        <c:ser>
          <c:idx val="2"/>
          <c:order val="2"/>
          <c:tx>
            <c:strRef>
              <c:f>'B2.1.Sales.Mix.Input'!$M$84</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'B2.1.Sales.Mix.Input'!$N$84:$X$84</c:f>
              <c:numCache>
                <c:formatCode>0.0%</c:formatCode>
                <c:ptCount val="11"/>
                <c:pt idx="0">
                  <c:v>0.84989999999999999</c:v>
                </c:pt>
                <c:pt idx="1">
                  <c:v>0.71989999999999998</c:v>
                </c:pt>
                <c:pt idx="2">
                  <c:v>0.58989999999999998</c:v>
                </c:pt>
                <c:pt idx="3">
                  <c:v>0.45989999999999998</c:v>
                </c:pt>
                <c:pt idx="4">
                  <c:v>0.32989999999999997</c:v>
                </c:pt>
                <c:pt idx="5">
                  <c:v>0.19989999999999997</c:v>
                </c:pt>
                <c:pt idx="6">
                  <c:v>0.16189999999999993</c:v>
                </c:pt>
                <c:pt idx="7">
                  <c:v>0.1239</c:v>
                </c:pt>
                <c:pt idx="8">
                  <c:v>8.5899999999999962E-2</c:v>
                </c:pt>
                <c:pt idx="9">
                  <c:v>4.790000000000004E-2</c:v>
                </c:pt>
                <c:pt idx="10">
                  <c:v>0</c:v>
                </c:pt>
              </c:numCache>
            </c:numRef>
          </c:val>
          <c:smooth val="0"/>
          <c:extLst>
            <c:ext xmlns:c16="http://schemas.microsoft.com/office/drawing/2014/chart" uri="{C3380CC4-5D6E-409C-BE32-E72D297353CC}">
              <c16:uniqueId val="{00000002-8372-8E41-A6FB-205B21A52EDB}"/>
            </c:ext>
          </c:extLst>
        </c:ser>
        <c:ser>
          <c:idx val="3"/>
          <c:order val="3"/>
          <c:tx>
            <c:strRef>
              <c:f>'B2.1.Sales.Mix.Input'!$M$85</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'B2.1.Sales.Mix.Input'!$N$85:$X$85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8372-8E41-A6FB-205B21A52EDB}"/>
            </c:ext>
          </c:extLst>
        </c:ser>
        <c:ser>
          <c:idx val="4"/>
          <c:order val="4"/>
          <c:tx>
            <c:strRef>
              <c:f>'B2.1.Sales.Mix.Input'!$M$86</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'B2.1.Sales.Mix.Input'!$N$86:$X$86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8372-8E41-A6FB-205B21A52EDB}"/>
            </c:ext>
          </c:extLst>
        </c:ser>
        <c:ser>
          <c:idx val="5"/>
          <c:order val="5"/>
          <c:tx>
            <c:strRef>
              <c:f>'B2.1.Sales.Mix.Input'!$M$87</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'B2.1.Sales.Mix.Input'!$N$87:$X$87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8372-8E41-A6FB-205B21A52EDB}"/>
            </c:ext>
          </c:extLst>
        </c:ser>
        <c:ser>
          <c:idx val="6"/>
          <c:order val="6"/>
          <c:tx>
            <c:strRef>
              <c:f>'B2.1.Sales.Mix.Input'!$M$88</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'B2.1.Sales.Mix.Input'!$N$88:$X$88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8372-8E41-A6FB-205B21A52EDB}"/>
            </c:ext>
          </c:extLst>
        </c:ser>
        <c:ser>
          <c:idx val="7"/>
          <c:order val="7"/>
          <c:tx>
            <c:strRef>
              <c:f>'B2.1.Sales.Mix.Input'!$M$89</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'B2.1.Sales.Mix.Input'!$N$89:$X$89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8372-8E41-A6FB-205B21A52EDB}"/>
            </c:ext>
          </c:extLst>
        </c:ser>
        <c:ser>
          <c:idx val="8"/>
          <c:order val="8"/>
          <c:tx>
            <c:strRef>
              <c:f>'B2.1.Sales.Mix.Input'!$M$90</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'B2.1.Sales.Mix.Input'!$N$90:$X$90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8372-8E41-A6FB-205B21A52EDB}"/>
            </c:ext>
          </c:extLst>
        </c:ser>
        <c:ser>
          <c:idx val="9"/>
          <c:order val="9"/>
          <c:tx>
            <c:strRef>
              <c:f>'B2.1.Sales.Mix.Input'!$M$91</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'B2.1.Sales.Mix.Input'!$N$91:$X$91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8372-8E41-A6FB-205B21A52EDB}"/>
            </c:ext>
          </c:extLst>
        </c:ser>
        <c:ser>
          <c:idx val="10"/>
          <c:order val="10"/>
          <c:tx>
            <c:strRef>
              <c:f>'B2.1.Sales.Mix.Input'!$M$92</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'B2.1.Sales.Mix.Input'!$N$92:$X$92</c:f>
              <c:numCache>
                <c:formatCode>0.0%</c:formatCode>
                <c:ptCount val="11"/>
                <c:pt idx="0">
                  <c:v>0.15</c:v>
                </c:pt>
                <c:pt idx="1">
                  <c:v>0.28000000000000003</c:v>
                </c:pt>
                <c:pt idx="2">
                  <c:v>0.41000000000000003</c:v>
                </c:pt>
                <c:pt idx="3">
                  <c:v>0.54</c:v>
                </c:pt>
                <c:pt idx="4">
                  <c:v>0.67</c:v>
                </c:pt>
                <c:pt idx="5">
                  <c:v>0.8</c:v>
                </c:pt>
                <c:pt idx="6">
                  <c:v>0.83800000000000008</c:v>
                </c:pt>
                <c:pt idx="7">
                  <c:v>0.876</c:v>
                </c:pt>
                <c:pt idx="8">
                  <c:v>0.91400000000000003</c:v>
                </c:pt>
                <c:pt idx="9">
                  <c:v>0.95199999999999996</c:v>
                </c:pt>
                <c:pt idx="10">
                  <c:v>1</c:v>
                </c:pt>
              </c:numCache>
            </c:numRef>
          </c:val>
          <c:smooth val="0"/>
          <c:extLst>
            <c:ext xmlns:c16="http://schemas.microsoft.com/office/drawing/2014/chart" uri="{C3380CC4-5D6E-409C-BE32-E72D297353CC}">
              <c16:uniqueId val="{0000000A-8372-8E41-A6FB-205B21A52EDB}"/>
            </c:ext>
          </c:extLst>
        </c:ser>
        <c:ser>
          <c:idx val="11"/>
          <c:order val="11"/>
          <c:tx>
            <c:strRef>
              <c:f>'B2.1.Sales.Mix.Input'!$M$93</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'B2.1.Sales.Mix.Input'!$N$93:$X$93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8372-8E41-A6FB-205B21A52EDB}"/>
            </c:ext>
          </c:extLst>
        </c:ser>
        <c:ser>
          <c:idx val="12"/>
          <c:order val="12"/>
          <c:tx>
            <c:strRef>
              <c:f>'B2.1.Sales.Mix.Input'!$M$94</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'B2.1.Sales.Mix.Input'!$N$94:$X$94</c:f>
              <c:numCache>
                <c:formatCode>0.0%</c:formatCode>
                <c:ptCount val="11"/>
                <c:pt idx="0">
                  <c:v>1E-4</c:v>
                </c:pt>
                <c:pt idx="1">
                  <c:v>1E-4</c:v>
                </c:pt>
                <c:pt idx="2">
                  <c:v>1E-4</c:v>
                </c:pt>
                <c:pt idx="3">
                  <c:v>1E-4</c:v>
                </c:pt>
                <c:pt idx="4">
                  <c:v>1E-4</c:v>
                </c:pt>
                <c:pt idx="5">
                  <c:v>1E-4</c:v>
                </c:pt>
                <c:pt idx="6">
                  <c:v>1E-4</c:v>
                </c:pt>
                <c:pt idx="7">
                  <c:v>1E-4</c:v>
                </c:pt>
                <c:pt idx="8">
                  <c:v>1E-4</c:v>
                </c:pt>
                <c:pt idx="9">
                  <c:v>1E-4</c:v>
                </c:pt>
                <c:pt idx="10">
                  <c:v>1E-4</c:v>
                </c:pt>
              </c:numCache>
            </c:numRef>
          </c:val>
          <c:smooth val="0"/>
          <c:extLst>
            <c:ext xmlns:c16="http://schemas.microsoft.com/office/drawing/2014/chart" uri="{C3380CC4-5D6E-409C-BE32-E72D297353CC}">
              <c16:uniqueId val="{0000000C-8372-8E41-A6FB-205B21A52EDB}"/>
            </c:ext>
          </c:extLst>
        </c:ser>
        <c:ser>
          <c:idx val="13"/>
          <c:order val="13"/>
          <c:tx>
            <c:strRef>
              <c:f>'B2.1.Sales.Mix.Input'!$M$95</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'B2.1.Sales.Mix.Input'!$N$95:$X$95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8372-8E41-A6FB-205B21A52EDB}"/>
            </c:ext>
          </c:extLst>
        </c:ser>
        <c:dLbls>
          <c:showLegendKey val="0"/>
          <c:showVal val="0"/>
          <c:showCatName val="0"/>
          <c:showSerName val="0"/>
          <c:showPercent val="0"/>
          <c:showBubbleSize val="0"/>
        </c:dLbls>
        <c:smooth val="0"/>
        <c:axId val="2126393728"/>
        <c:axId val="2126396208"/>
      </c:lineChart>
      <c:catAx>
        <c:axId val="21263937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96208"/>
        <c:crosses val="autoZero"/>
        <c:auto val="1"/>
        <c:lblAlgn val="ctr"/>
        <c:lblOffset val="100"/>
        <c:noMultiLvlLbl val="0"/>
      </c:catAx>
      <c:valAx>
        <c:axId val="2126396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93728"/>
        <c:crosses val="autoZero"/>
        <c:crossBetween val="between"/>
      </c:valAx>
      <c:spPr>
        <a:noFill/>
        <a:ln>
          <a:noFill/>
        </a:ln>
        <a:effectLst/>
      </c:spPr>
    </c:plotArea>
    <c:legend>
      <c:legendPos val="r"/>
      <c:layout>
        <c:manualLayout>
          <c:xMode val="edge"/>
          <c:yMode val="edge"/>
          <c:x val="0.88909075347961442"/>
          <c:y val="3.0103801169590647E-2"/>
          <c:w val="0.10275715982155274"/>
          <c:h val="0.950932456140350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'B2.1.Sales.Mix.Input'!$M$101</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'B2.1.Sales.Mix.Input'!$N$101:$X$101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183-244C-B387-5AC2F67943BA}"/>
            </c:ext>
          </c:extLst>
        </c:ser>
        <c:ser>
          <c:idx val="1"/>
          <c:order val="1"/>
          <c:tx>
            <c:strRef>
              <c:f>'B2.1.Sales.Mix.Input'!$M$102</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'B2.1.Sales.Mix.Input'!$N$102:$X$102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A183-244C-B387-5AC2F67943BA}"/>
            </c:ext>
          </c:extLst>
        </c:ser>
        <c:ser>
          <c:idx val="2"/>
          <c:order val="2"/>
          <c:tx>
            <c:strRef>
              <c:f>'B2.1.Sales.Mix.Input'!$M$103</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'B2.1.Sales.Mix.Input'!$N$103:$X$103</c:f>
              <c:numCache>
                <c:formatCode>0.0%</c:formatCode>
                <c:ptCount val="11"/>
                <c:pt idx="0">
                  <c:v>0.65</c:v>
                </c:pt>
                <c:pt idx="1">
                  <c:v>0.61499999999999999</c:v>
                </c:pt>
                <c:pt idx="2">
                  <c:v>0.57999999999999996</c:v>
                </c:pt>
                <c:pt idx="3">
                  <c:v>0.54499999999999993</c:v>
                </c:pt>
                <c:pt idx="4">
                  <c:v>0.5099999999999999</c:v>
                </c:pt>
                <c:pt idx="5">
                  <c:v>0.47499999999999998</c:v>
                </c:pt>
                <c:pt idx="6">
                  <c:v>0.38</c:v>
                </c:pt>
                <c:pt idx="7">
                  <c:v>0.28500000000000003</c:v>
                </c:pt>
                <c:pt idx="8">
                  <c:v>0.19000000000000006</c:v>
                </c:pt>
                <c:pt idx="9">
                  <c:v>9.4999999999999973E-2</c:v>
                </c:pt>
                <c:pt idx="10">
                  <c:v>0</c:v>
                </c:pt>
              </c:numCache>
            </c:numRef>
          </c:val>
          <c:smooth val="0"/>
          <c:extLst>
            <c:ext xmlns:c16="http://schemas.microsoft.com/office/drawing/2014/chart" uri="{C3380CC4-5D6E-409C-BE32-E72D297353CC}">
              <c16:uniqueId val="{00000002-A183-244C-B387-5AC2F67943BA}"/>
            </c:ext>
          </c:extLst>
        </c:ser>
        <c:ser>
          <c:idx val="3"/>
          <c:order val="3"/>
          <c:tx>
            <c:strRef>
              <c:f>'B2.1.Sales.Mix.Input'!$M$104</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'B2.1.Sales.Mix.Input'!$N$104:$X$104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A183-244C-B387-5AC2F67943BA}"/>
            </c:ext>
          </c:extLst>
        </c:ser>
        <c:ser>
          <c:idx val="4"/>
          <c:order val="4"/>
          <c:tx>
            <c:strRef>
              <c:f>'B2.1.Sales.Mix.Input'!$M$105</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'B2.1.Sales.Mix.Input'!$N$105:$X$105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A183-244C-B387-5AC2F67943BA}"/>
            </c:ext>
          </c:extLst>
        </c:ser>
        <c:ser>
          <c:idx val="5"/>
          <c:order val="5"/>
          <c:tx>
            <c:strRef>
              <c:f>'B2.1.Sales.Mix.Input'!$M$106</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'B2.1.Sales.Mix.Input'!$N$106:$X$106</c:f>
              <c:numCache>
                <c:formatCode>0.0%</c:formatCode>
                <c:ptCount val="11"/>
                <c:pt idx="0">
                  <c:v>0.35</c:v>
                </c:pt>
                <c:pt idx="1">
                  <c:v>0.32</c:v>
                </c:pt>
                <c:pt idx="2">
                  <c:v>0.29000000000000004</c:v>
                </c:pt>
                <c:pt idx="3">
                  <c:v>0.26000000000000006</c:v>
                </c:pt>
                <c:pt idx="4">
                  <c:v>0.23000000000000007</c:v>
                </c:pt>
                <c:pt idx="5">
                  <c:v>0.2</c:v>
                </c:pt>
                <c:pt idx="6">
                  <c:v>0.16</c:v>
                </c:pt>
                <c:pt idx="7">
                  <c:v>0.12</c:v>
                </c:pt>
                <c:pt idx="8">
                  <c:v>7.9999999999999988E-2</c:v>
                </c:pt>
                <c:pt idx="9">
                  <c:v>3.9999999999999987E-2</c:v>
                </c:pt>
                <c:pt idx="10">
                  <c:v>0</c:v>
                </c:pt>
              </c:numCache>
            </c:numRef>
          </c:val>
          <c:smooth val="0"/>
          <c:extLst>
            <c:ext xmlns:c16="http://schemas.microsoft.com/office/drawing/2014/chart" uri="{C3380CC4-5D6E-409C-BE32-E72D297353CC}">
              <c16:uniqueId val="{00000005-A183-244C-B387-5AC2F67943BA}"/>
            </c:ext>
          </c:extLst>
        </c:ser>
        <c:ser>
          <c:idx val="6"/>
          <c:order val="6"/>
          <c:tx>
            <c:strRef>
              <c:f>'B2.1.Sales.Mix.Input'!$M$107</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'B2.1.Sales.Mix.Input'!$N$107:$X$107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A183-244C-B387-5AC2F67943BA}"/>
            </c:ext>
          </c:extLst>
        </c:ser>
        <c:ser>
          <c:idx val="7"/>
          <c:order val="7"/>
          <c:tx>
            <c:strRef>
              <c:f>'B2.1.Sales.Mix.Input'!$M$108</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'B2.1.Sales.Mix.Input'!$N$108:$X$108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A183-244C-B387-5AC2F67943BA}"/>
            </c:ext>
          </c:extLst>
        </c:ser>
        <c:ser>
          <c:idx val="8"/>
          <c:order val="8"/>
          <c:tx>
            <c:strRef>
              <c:f>'B2.1.Sales.Mix.Input'!$M$109</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'B2.1.Sales.Mix.Input'!$N$109:$X$109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A183-244C-B387-5AC2F67943BA}"/>
            </c:ext>
          </c:extLst>
        </c:ser>
        <c:ser>
          <c:idx val="9"/>
          <c:order val="9"/>
          <c:tx>
            <c:strRef>
              <c:f>'B2.1.Sales.Mix.Input'!$M$110</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'B2.1.Sales.Mix.Input'!$N$110:$X$110</c:f>
              <c:numCache>
                <c:formatCode>0.0%</c:formatCode>
                <c:ptCount val="11"/>
                <c:pt idx="0">
                  <c:v>0</c:v>
                </c:pt>
                <c:pt idx="1">
                  <c:v>0.06</c:v>
                </c:pt>
                <c:pt idx="2">
                  <c:v>0.12</c:v>
                </c:pt>
                <c:pt idx="3">
                  <c:v>0.18</c:v>
                </c:pt>
                <c:pt idx="4">
                  <c:v>0.24</c:v>
                </c:pt>
                <c:pt idx="5">
                  <c:v>0.3</c:v>
                </c:pt>
                <c:pt idx="6">
                  <c:v>0.42999999999999994</c:v>
                </c:pt>
                <c:pt idx="7">
                  <c:v>0.55999999999999994</c:v>
                </c:pt>
                <c:pt idx="8">
                  <c:v>0.69</c:v>
                </c:pt>
                <c:pt idx="9">
                  <c:v>0.82</c:v>
                </c:pt>
                <c:pt idx="10">
                  <c:v>0.95</c:v>
                </c:pt>
              </c:numCache>
            </c:numRef>
          </c:val>
          <c:smooth val="0"/>
          <c:extLst>
            <c:ext xmlns:c16="http://schemas.microsoft.com/office/drawing/2014/chart" uri="{C3380CC4-5D6E-409C-BE32-E72D297353CC}">
              <c16:uniqueId val="{00000009-A183-244C-B387-5AC2F67943BA}"/>
            </c:ext>
          </c:extLst>
        </c:ser>
        <c:ser>
          <c:idx val="10"/>
          <c:order val="10"/>
          <c:tx>
            <c:strRef>
              <c:f>'B2.1.Sales.Mix.Input'!$M$111</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'B2.1.Sales.Mix.Input'!$N$111:$X$111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A183-244C-B387-5AC2F67943BA}"/>
            </c:ext>
          </c:extLst>
        </c:ser>
        <c:ser>
          <c:idx val="11"/>
          <c:order val="11"/>
          <c:tx>
            <c:strRef>
              <c:f>'B2.1.Sales.Mix.Input'!$M$112</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'B2.1.Sales.Mix.Input'!$N$112:$X$112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A183-244C-B387-5AC2F67943BA}"/>
            </c:ext>
          </c:extLst>
        </c:ser>
        <c:ser>
          <c:idx val="12"/>
          <c:order val="12"/>
          <c:tx>
            <c:strRef>
              <c:f>'B2.1.Sales.Mix.Input'!$M$113</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'B2.1.Sales.Mix.Input'!$N$113:$X$113</c:f>
              <c:numCache>
                <c:formatCode>0.0%</c:formatCode>
                <c:ptCount val="11"/>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0.05</c:v>
                </c:pt>
              </c:numCache>
            </c:numRef>
          </c:val>
          <c:smooth val="0"/>
          <c:extLst>
            <c:ext xmlns:c16="http://schemas.microsoft.com/office/drawing/2014/chart" uri="{C3380CC4-5D6E-409C-BE32-E72D297353CC}">
              <c16:uniqueId val="{0000000C-A183-244C-B387-5AC2F67943BA}"/>
            </c:ext>
          </c:extLst>
        </c:ser>
        <c:ser>
          <c:idx val="13"/>
          <c:order val="13"/>
          <c:tx>
            <c:strRef>
              <c:f>'B2.1.Sales.Mix.Input'!$M$114</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'B2.1.Sales.Mix.Input'!$N$114:$X$114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A183-244C-B387-5AC2F67943BA}"/>
            </c:ext>
          </c:extLst>
        </c:ser>
        <c:dLbls>
          <c:showLegendKey val="0"/>
          <c:showVal val="0"/>
          <c:showCatName val="0"/>
          <c:showSerName val="0"/>
          <c:showPercent val="0"/>
          <c:showBubbleSize val="0"/>
        </c:dLbls>
        <c:smooth val="0"/>
        <c:axId val="2124947296"/>
        <c:axId val="2124949776"/>
      </c:lineChart>
      <c:catAx>
        <c:axId val="2124947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949776"/>
        <c:crosses val="autoZero"/>
        <c:auto val="1"/>
        <c:lblAlgn val="ctr"/>
        <c:lblOffset val="100"/>
        <c:noMultiLvlLbl val="0"/>
      </c:catAx>
      <c:valAx>
        <c:axId val="2124949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947296"/>
        <c:crosses val="autoZero"/>
        <c:crossBetween val="between"/>
      </c:valAx>
      <c:spPr>
        <a:noFill/>
        <a:ln>
          <a:noFill/>
        </a:ln>
        <a:effectLst/>
      </c:spPr>
    </c:plotArea>
    <c:legend>
      <c:legendPos val="r"/>
      <c:layout>
        <c:manualLayout>
          <c:xMode val="edge"/>
          <c:yMode val="edge"/>
          <c:x val="0.88909075347961442"/>
          <c:y val="3.0103801169590647E-2"/>
          <c:w val="0.10275715982155274"/>
          <c:h val="0.958359356725146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'B2.1.Sales.Mix.Input'!$M$120</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'B2.1.Sales.Mix.Input'!$N$120:$X$120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4D79-D340-B754-1318B9BFC4CA}"/>
            </c:ext>
          </c:extLst>
        </c:ser>
        <c:ser>
          <c:idx val="1"/>
          <c:order val="1"/>
          <c:tx>
            <c:strRef>
              <c:f>'B2.1.Sales.Mix.Input'!$M$121</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'B2.1.Sales.Mix.Input'!$N$121:$X$121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D79-D340-B754-1318B9BFC4CA}"/>
            </c:ext>
          </c:extLst>
        </c:ser>
        <c:ser>
          <c:idx val="2"/>
          <c:order val="2"/>
          <c:tx>
            <c:strRef>
              <c:f>'B2.1.Sales.Mix.Input'!$M$122</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'B2.1.Sales.Mix.Input'!$N$122:$X$122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4D79-D340-B754-1318B9BFC4CA}"/>
            </c:ext>
          </c:extLst>
        </c:ser>
        <c:ser>
          <c:idx val="3"/>
          <c:order val="3"/>
          <c:tx>
            <c:strRef>
              <c:f>'B2.1.Sales.Mix.Input'!$M$123</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'B2.1.Sales.Mix.Input'!$N$123:$X$123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4D79-D340-B754-1318B9BFC4CA}"/>
            </c:ext>
          </c:extLst>
        </c:ser>
        <c:ser>
          <c:idx val="4"/>
          <c:order val="4"/>
          <c:tx>
            <c:strRef>
              <c:f>'B2.1.Sales.Mix.Input'!$M$124</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'B2.1.Sales.Mix.Input'!$N$124:$X$124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4D79-D340-B754-1318B9BFC4CA}"/>
            </c:ext>
          </c:extLst>
        </c:ser>
        <c:ser>
          <c:idx val="5"/>
          <c:order val="5"/>
          <c:tx>
            <c:strRef>
              <c:f>'B2.1.Sales.Mix.Input'!$M$125</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'B2.1.Sales.Mix.Input'!$N$125:$X$125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4D79-D340-B754-1318B9BFC4CA}"/>
            </c:ext>
          </c:extLst>
        </c:ser>
        <c:ser>
          <c:idx val="6"/>
          <c:order val="6"/>
          <c:tx>
            <c:strRef>
              <c:f>'B2.1.Sales.Mix.Input'!$M$126</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'B2.1.Sales.Mix.Input'!$N$126:$X$126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4D79-D340-B754-1318B9BFC4CA}"/>
            </c:ext>
          </c:extLst>
        </c:ser>
        <c:ser>
          <c:idx val="7"/>
          <c:order val="7"/>
          <c:tx>
            <c:strRef>
              <c:f>'B2.1.Sales.Mix.Input'!$M$127</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'B2.1.Sales.Mix.Input'!$N$127:$X$127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4D79-D340-B754-1318B9BFC4CA}"/>
            </c:ext>
          </c:extLst>
        </c:ser>
        <c:ser>
          <c:idx val="8"/>
          <c:order val="8"/>
          <c:tx>
            <c:strRef>
              <c:f>'B2.1.Sales.Mix.Input'!$M$128</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'B2.1.Sales.Mix.Input'!$N$128:$X$128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4D79-D340-B754-1318B9BFC4CA}"/>
            </c:ext>
          </c:extLst>
        </c:ser>
        <c:ser>
          <c:idx val="9"/>
          <c:order val="9"/>
          <c:tx>
            <c:strRef>
              <c:f>'B2.1.Sales.Mix.Input'!$M$129</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'B2.1.Sales.Mix.Input'!$N$129:$X$129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4D79-D340-B754-1318B9BFC4CA}"/>
            </c:ext>
          </c:extLst>
        </c:ser>
        <c:ser>
          <c:idx val="10"/>
          <c:order val="10"/>
          <c:tx>
            <c:strRef>
              <c:f>'B2.1.Sales.Mix.Input'!$M$130</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'B2.1.Sales.Mix.Input'!$N$130:$X$130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4D79-D340-B754-1318B9BFC4CA}"/>
            </c:ext>
          </c:extLst>
        </c:ser>
        <c:ser>
          <c:idx val="11"/>
          <c:order val="11"/>
          <c:tx>
            <c:strRef>
              <c:f>'B2.1.Sales.Mix.Input'!$M$131</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'B2.1.Sales.Mix.Input'!$N$131:$X$131</c:f>
              <c:numCache>
                <c:formatCode>0.0%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B-4D79-D340-B754-1318B9BFC4CA}"/>
            </c:ext>
          </c:extLst>
        </c:ser>
        <c:ser>
          <c:idx val="12"/>
          <c:order val="12"/>
          <c:tx>
            <c:strRef>
              <c:f>'B2.1.Sales.Mix.Input'!$M$132</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'B2.1.Sales.Mix.Input'!$N$132:$X$132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4D79-D340-B754-1318B9BFC4CA}"/>
            </c:ext>
          </c:extLst>
        </c:ser>
        <c:ser>
          <c:idx val="13"/>
          <c:order val="13"/>
          <c:tx>
            <c:strRef>
              <c:f>'B2.1.Sales.Mix.Input'!$M$133</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'B2.1.Sales.Mix.Input'!$N$133:$X$133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4D79-D340-B754-1318B9BFC4CA}"/>
            </c:ext>
          </c:extLst>
        </c:ser>
        <c:dLbls>
          <c:showLegendKey val="0"/>
          <c:showVal val="0"/>
          <c:showCatName val="0"/>
          <c:showSerName val="0"/>
          <c:showPercent val="0"/>
          <c:showBubbleSize val="0"/>
        </c:dLbls>
        <c:smooth val="0"/>
        <c:axId val="2125034576"/>
        <c:axId val="2125037056"/>
      </c:lineChart>
      <c:catAx>
        <c:axId val="21250345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037056"/>
        <c:crosses val="autoZero"/>
        <c:auto val="1"/>
        <c:lblAlgn val="ctr"/>
        <c:lblOffset val="100"/>
        <c:noMultiLvlLbl val="0"/>
      </c:catAx>
      <c:valAx>
        <c:axId val="21250370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034576"/>
        <c:crosses val="autoZero"/>
        <c:crossBetween val="between"/>
      </c:valAx>
      <c:spPr>
        <a:noFill/>
        <a:ln>
          <a:noFill/>
        </a:ln>
        <a:effectLst/>
      </c:spPr>
    </c:plotArea>
    <c:legend>
      <c:legendPos val="r"/>
      <c:layout>
        <c:manualLayout>
          <c:xMode val="edge"/>
          <c:yMode val="edge"/>
          <c:x val="0.88909075347961442"/>
          <c:y val="3.0103801169590647E-2"/>
          <c:w val="0.10275715982155274"/>
          <c:h val="0.943505555555555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'B2.1.Sales.Mix.Input'!$M$139</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'B2.1.Sales.Mix.Input'!$N$139:$X$139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084-D34B-A4F8-FB800498BD4F}"/>
            </c:ext>
          </c:extLst>
        </c:ser>
        <c:ser>
          <c:idx val="1"/>
          <c:order val="1"/>
          <c:tx>
            <c:strRef>
              <c:f>'B2.1.Sales.Mix.Input'!$M$140</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'B2.1.Sales.Mix.Input'!$N$140:$X$140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084-D34B-A4F8-FB800498BD4F}"/>
            </c:ext>
          </c:extLst>
        </c:ser>
        <c:ser>
          <c:idx val="2"/>
          <c:order val="2"/>
          <c:tx>
            <c:strRef>
              <c:f>'B2.1.Sales.Mix.Input'!$M$141</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'B2.1.Sales.Mix.Input'!$N$141:$X$141</c:f>
              <c:numCache>
                <c:formatCode>0.0%</c:formatCode>
                <c:ptCount val="11"/>
                <c:pt idx="0">
                  <c:v>0.33499999999999996</c:v>
                </c:pt>
                <c:pt idx="1">
                  <c:v>0.30799999999999994</c:v>
                </c:pt>
                <c:pt idx="2">
                  <c:v>0.28099999999999992</c:v>
                </c:pt>
                <c:pt idx="3">
                  <c:v>0.25399999999999989</c:v>
                </c:pt>
                <c:pt idx="4">
                  <c:v>0.22699999999999987</c:v>
                </c:pt>
                <c:pt idx="5">
                  <c:v>0.19999999999999996</c:v>
                </c:pt>
                <c:pt idx="6">
                  <c:v>0.15999999999999992</c:v>
                </c:pt>
                <c:pt idx="7">
                  <c:v>0.11999999999999988</c:v>
                </c:pt>
                <c:pt idx="8">
                  <c:v>7.9999999999999849E-2</c:v>
                </c:pt>
                <c:pt idx="9">
                  <c:v>3.9999999999999813E-2</c:v>
                </c:pt>
                <c:pt idx="10">
                  <c:v>0</c:v>
                </c:pt>
              </c:numCache>
            </c:numRef>
          </c:val>
          <c:smooth val="0"/>
          <c:extLst>
            <c:ext xmlns:c16="http://schemas.microsoft.com/office/drawing/2014/chart" uri="{C3380CC4-5D6E-409C-BE32-E72D297353CC}">
              <c16:uniqueId val="{00000002-D084-D34B-A4F8-FB800498BD4F}"/>
            </c:ext>
          </c:extLst>
        </c:ser>
        <c:ser>
          <c:idx val="3"/>
          <c:order val="3"/>
          <c:tx>
            <c:strRef>
              <c:f>'B2.1.Sales.Mix.Input'!$M$142</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'B2.1.Sales.Mix.Input'!$N$142:$X$142</c:f>
              <c:numCache>
                <c:formatCode>0.0%</c:formatCode>
                <c:ptCount val="11"/>
                <c:pt idx="0">
                  <c:v>0.1</c:v>
                </c:pt>
                <c:pt idx="1">
                  <c:v>9.0000000000000011E-2</c:v>
                </c:pt>
                <c:pt idx="2">
                  <c:v>8.0000000000000016E-2</c:v>
                </c:pt>
                <c:pt idx="3">
                  <c:v>7.0000000000000021E-2</c:v>
                </c:pt>
                <c:pt idx="4">
                  <c:v>6.0000000000000019E-2</c:v>
                </c:pt>
                <c:pt idx="5">
                  <c:v>0.05</c:v>
                </c:pt>
                <c:pt idx="6">
                  <c:v>0.04</c:v>
                </c:pt>
                <c:pt idx="7">
                  <c:v>0.03</c:v>
                </c:pt>
                <c:pt idx="8">
                  <c:v>1.9999999999999997E-2</c:v>
                </c:pt>
                <c:pt idx="9">
                  <c:v>9.9999999999999967E-3</c:v>
                </c:pt>
                <c:pt idx="10">
                  <c:v>0</c:v>
                </c:pt>
              </c:numCache>
            </c:numRef>
          </c:val>
          <c:smooth val="0"/>
          <c:extLst>
            <c:ext xmlns:c16="http://schemas.microsoft.com/office/drawing/2014/chart" uri="{C3380CC4-5D6E-409C-BE32-E72D297353CC}">
              <c16:uniqueId val="{00000003-D084-D34B-A4F8-FB800498BD4F}"/>
            </c:ext>
          </c:extLst>
        </c:ser>
        <c:ser>
          <c:idx val="4"/>
          <c:order val="4"/>
          <c:tx>
            <c:strRef>
              <c:f>'B2.1.Sales.Mix.Input'!$M$143</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'B2.1.Sales.Mix.Input'!$N$143:$X$143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084-D34B-A4F8-FB800498BD4F}"/>
            </c:ext>
          </c:extLst>
        </c:ser>
        <c:ser>
          <c:idx val="5"/>
          <c:order val="5"/>
          <c:tx>
            <c:strRef>
              <c:f>'B2.1.Sales.Mix.Input'!$M$144</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'B2.1.Sales.Mix.Input'!$N$144:$X$144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D084-D34B-A4F8-FB800498BD4F}"/>
            </c:ext>
          </c:extLst>
        </c:ser>
        <c:ser>
          <c:idx val="6"/>
          <c:order val="6"/>
          <c:tx>
            <c:strRef>
              <c:f>'B2.1.Sales.Mix.Input'!$M$145</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'B2.1.Sales.Mix.Input'!$N$145:$X$145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D084-D34B-A4F8-FB800498BD4F}"/>
            </c:ext>
          </c:extLst>
        </c:ser>
        <c:ser>
          <c:idx val="7"/>
          <c:order val="7"/>
          <c:tx>
            <c:strRef>
              <c:f>'B2.1.Sales.Mix.Input'!$M$146</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'B2.1.Sales.Mix.Input'!$N$146:$X$146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D084-D34B-A4F8-FB800498BD4F}"/>
            </c:ext>
          </c:extLst>
        </c:ser>
        <c:ser>
          <c:idx val="8"/>
          <c:order val="8"/>
          <c:tx>
            <c:strRef>
              <c:f>'B2.1.Sales.Mix.Input'!$M$147</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'B2.1.Sales.Mix.Input'!$N$147:$X$147</c:f>
              <c:numCache>
                <c:formatCode>0.0%</c:formatCode>
                <c:ptCount val="11"/>
                <c:pt idx="0">
                  <c:v>0.05</c:v>
                </c:pt>
                <c:pt idx="1">
                  <c:v>6.0000000000000005E-2</c:v>
                </c:pt>
                <c:pt idx="2">
                  <c:v>7.0000000000000007E-2</c:v>
                </c:pt>
                <c:pt idx="3">
                  <c:v>0.08</c:v>
                </c:pt>
                <c:pt idx="4">
                  <c:v>0.09</c:v>
                </c:pt>
                <c:pt idx="5">
                  <c:v>0.1</c:v>
                </c:pt>
                <c:pt idx="6">
                  <c:v>0.12000000000000001</c:v>
                </c:pt>
                <c:pt idx="7">
                  <c:v>0.14000000000000001</c:v>
                </c:pt>
                <c:pt idx="8">
                  <c:v>0.16</c:v>
                </c:pt>
                <c:pt idx="9">
                  <c:v>0.18</c:v>
                </c:pt>
                <c:pt idx="10">
                  <c:v>0.2</c:v>
                </c:pt>
              </c:numCache>
            </c:numRef>
          </c:val>
          <c:smooth val="0"/>
          <c:extLst>
            <c:ext xmlns:c16="http://schemas.microsoft.com/office/drawing/2014/chart" uri="{C3380CC4-5D6E-409C-BE32-E72D297353CC}">
              <c16:uniqueId val="{00000008-D084-D34B-A4F8-FB800498BD4F}"/>
            </c:ext>
          </c:extLst>
        </c:ser>
        <c:ser>
          <c:idx val="9"/>
          <c:order val="9"/>
          <c:tx>
            <c:strRef>
              <c:f>'B2.1.Sales.Mix.Input'!$M$148</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'B2.1.Sales.Mix.Input'!$N$148:$X$148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D084-D34B-A4F8-FB800498BD4F}"/>
            </c:ext>
          </c:extLst>
        </c:ser>
        <c:ser>
          <c:idx val="10"/>
          <c:order val="10"/>
          <c:tx>
            <c:strRef>
              <c:f>'B2.1.Sales.Mix.Input'!$M$149</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'B2.1.Sales.Mix.Input'!$N$149:$X$149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D084-D34B-A4F8-FB800498BD4F}"/>
            </c:ext>
          </c:extLst>
        </c:ser>
        <c:ser>
          <c:idx val="11"/>
          <c:order val="11"/>
          <c:tx>
            <c:strRef>
              <c:f>'B2.1.Sales.Mix.Input'!$M$150</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'B2.1.Sales.Mix.Input'!$N$150:$X$150</c:f>
              <c:numCache>
                <c:formatCode>0.0%</c:formatCode>
                <c:ptCount val="11"/>
                <c:pt idx="0">
                  <c:v>0.5</c:v>
                </c:pt>
                <c:pt idx="1">
                  <c:v>0.53</c:v>
                </c:pt>
                <c:pt idx="2">
                  <c:v>0.56000000000000005</c:v>
                </c:pt>
                <c:pt idx="3">
                  <c:v>0.59000000000000008</c:v>
                </c:pt>
                <c:pt idx="4">
                  <c:v>0.62000000000000011</c:v>
                </c:pt>
                <c:pt idx="5">
                  <c:v>0.65</c:v>
                </c:pt>
                <c:pt idx="6">
                  <c:v>0.68</c:v>
                </c:pt>
                <c:pt idx="7">
                  <c:v>0.71000000000000008</c:v>
                </c:pt>
                <c:pt idx="8">
                  <c:v>0.7400000000000001</c:v>
                </c:pt>
                <c:pt idx="9">
                  <c:v>0.77000000000000013</c:v>
                </c:pt>
                <c:pt idx="10">
                  <c:v>0.8</c:v>
                </c:pt>
              </c:numCache>
            </c:numRef>
          </c:val>
          <c:smooth val="0"/>
          <c:extLst>
            <c:ext xmlns:c16="http://schemas.microsoft.com/office/drawing/2014/chart" uri="{C3380CC4-5D6E-409C-BE32-E72D297353CC}">
              <c16:uniqueId val="{0000000B-D084-D34B-A4F8-FB800498BD4F}"/>
            </c:ext>
          </c:extLst>
        </c:ser>
        <c:ser>
          <c:idx val="12"/>
          <c:order val="12"/>
          <c:tx>
            <c:strRef>
              <c:f>'B2.1.Sales.Mix.Input'!$M$151</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'B2.1.Sales.Mix.Input'!$N$151:$X$151</c:f>
              <c:numCache>
                <c:formatCode>0.0%</c:formatCode>
                <c:ptCount val="11"/>
                <c:pt idx="0">
                  <c:v>1.4999999999999999E-2</c:v>
                </c:pt>
                <c:pt idx="1">
                  <c:v>1.2E-2</c:v>
                </c:pt>
                <c:pt idx="2">
                  <c:v>9.0000000000000011E-3</c:v>
                </c:pt>
                <c:pt idx="3">
                  <c:v>6.000000000000001E-3</c:v>
                </c:pt>
                <c:pt idx="4">
                  <c:v>3.0000000000000009E-3</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D084-D34B-A4F8-FB800498BD4F}"/>
            </c:ext>
          </c:extLst>
        </c:ser>
        <c:ser>
          <c:idx val="13"/>
          <c:order val="13"/>
          <c:tx>
            <c:strRef>
              <c:f>'B2.1.Sales.Mix.Input'!$M$152</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'B2.1.Sales.Mix.Input'!$N$152:$X$152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D084-D34B-A4F8-FB800498BD4F}"/>
            </c:ext>
          </c:extLst>
        </c:ser>
        <c:dLbls>
          <c:showLegendKey val="0"/>
          <c:showVal val="0"/>
          <c:showCatName val="0"/>
          <c:showSerName val="0"/>
          <c:showPercent val="0"/>
          <c:showBubbleSize val="0"/>
        </c:dLbls>
        <c:smooth val="0"/>
        <c:axId val="2125118272"/>
        <c:axId val="2125120752"/>
      </c:lineChart>
      <c:catAx>
        <c:axId val="2125118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120752"/>
        <c:crosses val="autoZero"/>
        <c:auto val="1"/>
        <c:lblAlgn val="ctr"/>
        <c:lblOffset val="100"/>
        <c:noMultiLvlLbl val="0"/>
      </c:catAx>
      <c:valAx>
        <c:axId val="2125120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118272"/>
        <c:crosses val="autoZero"/>
        <c:crossBetween val="between"/>
      </c:valAx>
      <c:spPr>
        <a:noFill/>
        <a:ln>
          <a:noFill/>
        </a:ln>
        <a:effectLst/>
      </c:spPr>
    </c:plotArea>
    <c:legend>
      <c:legendPos val="r"/>
      <c:layout>
        <c:manualLayout>
          <c:xMode val="edge"/>
          <c:yMode val="edge"/>
          <c:x val="0.88909075347961442"/>
          <c:y val="3.3817251461988308E-2"/>
          <c:w val="0.10275715982155274"/>
          <c:h val="0.947219005847953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'B2.1.Sales.Mix.Input'!$M$158</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'B2.1.Sales.Mix.Input'!$N$158:$X$158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724-8A4F-8334-D025C07FCF61}"/>
            </c:ext>
          </c:extLst>
        </c:ser>
        <c:ser>
          <c:idx val="1"/>
          <c:order val="1"/>
          <c:tx>
            <c:strRef>
              <c:f>'B2.1.Sales.Mix.Input'!$M$159</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'B2.1.Sales.Mix.Input'!$N$159:$X$159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724-8A4F-8334-D025C07FCF61}"/>
            </c:ext>
          </c:extLst>
        </c:ser>
        <c:ser>
          <c:idx val="2"/>
          <c:order val="2"/>
          <c:tx>
            <c:strRef>
              <c:f>'B2.1.Sales.Mix.Input'!$M$160</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'B2.1.Sales.Mix.Input'!$N$160:$X$160</c:f>
              <c:numCache>
                <c:formatCode>0.0%</c:formatCode>
                <c:ptCount val="11"/>
                <c:pt idx="0">
                  <c:v>0.4</c:v>
                </c:pt>
                <c:pt idx="1">
                  <c:v>0.39</c:v>
                </c:pt>
                <c:pt idx="2">
                  <c:v>0.38</c:v>
                </c:pt>
                <c:pt idx="3">
                  <c:v>0.37</c:v>
                </c:pt>
                <c:pt idx="4">
                  <c:v>0.36</c:v>
                </c:pt>
                <c:pt idx="5">
                  <c:v>0.35</c:v>
                </c:pt>
                <c:pt idx="6">
                  <c:v>0.31</c:v>
                </c:pt>
                <c:pt idx="7">
                  <c:v>0.27</c:v>
                </c:pt>
                <c:pt idx="8">
                  <c:v>0.23000000000000004</c:v>
                </c:pt>
                <c:pt idx="9">
                  <c:v>0.19000000000000006</c:v>
                </c:pt>
                <c:pt idx="10">
                  <c:v>0.15</c:v>
                </c:pt>
              </c:numCache>
            </c:numRef>
          </c:val>
          <c:smooth val="0"/>
          <c:extLst>
            <c:ext xmlns:c16="http://schemas.microsoft.com/office/drawing/2014/chart" uri="{C3380CC4-5D6E-409C-BE32-E72D297353CC}">
              <c16:uniqueId val="{00000002-F724-8A4F-8334-D025C07FCF61}"/>
            </c:ext>
          </c:extLst>
        </c:ser>
        <c:ser>
          <c:idx val="3"/>
          <c:order val="3"/>
          <c:tx>
            <c:strRef>
              <c:f>'B2.1.Sales.Mix.Input'!$M$161</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'B2.1.Sales.Mix.Input'!$N$161:$X$161</c:f>
              <c:numCache>
                <c:formatCode>0.0%</c:formatCode>
                <c:ptCount val="11"/>
                <c:pt idx="0">
                  <c:v>0.6</c:v>
                </c:pt>
                <c:pt idx="1">
                  <c:v>0.52</c:v>
                </c:pt>
                <c:pt idx="2">
                  <c:v>0.44</c:v>
                </c:pt>
                <c:pt idx="3">
                  <c:v>0.36</c:v>
                </c:pt>
                <c:pt idx="4">
                  <c:v>0.28000000000000003</c:v>
                </c:pt>
                <c:pt idx="5">
                  <c:v>0.2</c:v>
                </c:pt>
                <c:pt idx="6">
                  <c:v>0.15999999999999992</c:v>
                </c:pt>
                <c:pt idx="7">
                  <c:v>0.12000000000000011</c:v>
                </c:pt>
                <c:pt idx="8">
                  <c:v>8.0000000000000182E-2</c:v>
                </c:pt>
                <c:pt idx="9">
                  <c:v>4.0000000000000036E-2</c:v>
                </c:pt>
                <c:pt idx="10">
                  <c:v>0</c:v>
                </c:pt>
              </c:numCache>
            </c:numRef>
          </c:val>
          <c:smooth val="0"/>
          <c:extLst>
            <c:ext xmlns:c16="http://schemas.microsoft.com/office/drawing/2014/chart" uri="{C3380CC4-5D6E-409C-BE32-E72D297353CC}">
              <c16:uniqueId val="{00000003-F724-8A4F-8334-D025C07FCF61}"/>
            </c:ext>
          </c:extLst>
        </c:ser>
        <c:ser>
          <c:idx val="4"/>
          <c:order val="4"/>
          <c:tx>
            <c:strRef>
              <c:f>'B2.1.Sales.Mix.Input'!$M$162</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'B2.1.Sales.Mix.Input'!$N$162:$X$162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F724-8A4F-8334-D025C07FCF61}"/>
            </c:ext>
          </c:extLst>
        </c:ser>
        <c:ser>
          <c:idx val="5"/>
          <c:order val="5"/>
          <c:tx>
            <c:strRef>
              <c:f>'B2.1.Sales.Mix.Input'!$M$163</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'B2.1.Sales.Mix.Input'!$N$163:$X$163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F724-8A4F-8334-D025C07FCF61}"/>
            </c:ext>
          </c:extLst>
        </c:ser>
        <c:ser>
          <c:idx val="6"/>
          <c:order val="6"/>
          <c:tx>
            <c:strRef>
              <c:f>'B2.1.Sales.Mix.Input'!$M$164</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'B2.1.Sales.Mix.Input'!$N$164:$X$164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F724-8A4F-8334-D025C07FCF61}"/>
            </c:ext>
          </c:extLst>
        </c:ser>
        <c:ser>
          <c:idx val="7"/>
          <c:order val="7"/>
          <c:tx>
            <c:strRef>
              <c:f>'B2.1.Sales.Mix.Input'!$M$165</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'B2.1.Sales.Mix.Input'!$N$165:$X$165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F724-8A4F-8334-D025C07FCF61}"/>
            </c:ext>
          </c:extLst>
        </c:ser>
        <c:ser>
          <c:idx val="8"/>
          <c:order val="8"/>
          <c:tx>
            <c:strRef>
              <c:f>'B2.1.Sales.Mix.Input'!$M$166</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'B2.1.Sales.Mix.Input'!$N$166:$X$166</c:f>
              <c:numCache>
                <c:formatCode>0.0%</c:formatCode>
                <c:ptCount val="11"/>
                <c:pt idx="0">
                  <c:v>0</c:v>
                </c:pt>
                <c:pt idx="1">
                  <c:v>0.06</c:v>
                </c:pt>
                <c:pt idx="2">
                  <c:v>0.12</c:v>
                </c:pt>
                <c:pt idx="3">
                  <c:v>0.18</c:v>
                </c:pt>
                <c:pt idx="4">
                  <c:v>0.24</c:v>
                </c:pt>
                <c:pt idx="5">
                  <c:v>0.3</c:v>
                </c:pt>
                <c:pt idx="6">
                  <c:v>0.33999999999999997</c:v>
                </c:pt>
                <c:pt idx="7">
                  <c:v>0.37999999999999995</c:v>
                </c:pt>
                <c:pt idx="8">
                  <c:v>0.41999999999999993</c:v>
                </c:pt>
                <c:pt idx="9">
                  <c:v>0.45999999999999991</c:v>
                </c:pt>
                <c:pt idx="10">
                  <c:v>0.5</c:v>
                </c:pt>
              </c:numCache>
            </c:numRef>
          </c:val>
          <c:smooth val="0"/>
          <c:extLst>
            <c:ext xmlns:c16="http://schemas.microsoft.com/office/drawing/2014/chart" uri="{C3380CC4-5D6E-409C-BE32-E72D297353CC}">
              <c16:uniqueId val="{00000008-F724-8A4F-8334-D025C07FCF61}"/>
            </c:ext>
          </c:extLst>
        </c:ser>
        <c:ser>
          <c:idx val="9"/>
          <c:order val="9"/>
          <c:tx>
            <c:strRef>
              <c:f>'B2.1.Sales.Mix.Input'!$M$167</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'B2.1.Sales.Mix.Input'!$N$167:$X$167</c:f>
              <c:numCache>
                <c:formatCode>0.0%</c:formatCode>
                <c:ptCount val="11"/>
                <c:pt idx="0">
                  <c:v>0</c:v>
                </c:pt>
                <c:pt idx="1">
                  <c:v>0.02</c:v>
                </c:pt>
                <c:pt idx="2">
                  <c:v>0.04</c:v>
                </c:pt>
                <c:pt idx="3">
                  <c:v>0.06</c:v>
                </c:pt>
                <c:pt idx="4">
                  <c:v>0.08</c:v>
                </c:pt>
                <c:pt idx="5">
                  <c:v>0.1</c:v>
                </c:pt>
                <c:pt idx="6">
                  <c:v>0.13</c:v>
                </c:pt>
                <c:pt idx="7">
                  <c:v>0.16</c:v>
                </c:pt>
                <c:pt idx="8">
                  <c:v>0.19</c:v>
                </c:pt>
                <c:pt idx="9">
                  <c:v>0.22</c:v>
                </c:pt>
                <c:pt idx="10">
                  <c:v>0.25</c:v>
                </c:pt>
              </c:numCache>
            </c:numRef>
          </c:val>
          <c:smooth val="0"/>
          <c:extLst>
            <c:ext xmlns:c16="http://schemas.microsoft.com/office/drawing/2014/chart" uri="{C3380CC4-5D6E-409C-BE32-E72D297353CC}">
              <c16:uniqueId val="{00000009-F724-8A4F-8334-D025C07FCF61}"/>
            </c:ext>
          </c:extLst>
        </c:ser>
        <c:ser>
          <c:idx val="10"/>
          <c:order val="10"/>
          <c:tx>
            <c:strRef>
              <c:f>'B2.1.Sales.Mix.Input'!$M$168</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'B2.1.Sales.Mix.Input'!$N$168:$X$168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F724-8A4F-8334-D025C07FCF61}"/>
            </c:ext>
          </c:extLst>
        </c:ser>
        <c:ser>
          <c:idx val="11"/>
          <c:order val="11"/>
          <c:tx>
            <c:strRef>
              <c:f>'B2.1.Sales.Mix.Input'!$M$169</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'B2.1.Sales.Mix.Input'!$N$169:$X$169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F724-8A4F-8334-D025C07FCF61}"/>
            </c:ext>
          </c:extLst>
        </c:ser>
        <c:ser>
          <c:idx val="12"/>
          <c:order val="12"/>
          <c:tx>
            <c:strRef>
              <c:f>'B2.1.Sales.Mix.Input'!$M$170</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'B2.1.Sales.Mix.Input'!$N$170:$X$170</c:f>
              <c:numCache>
                <c:formatCode>0.0%</c:formatCode>
                <c:ptCount val="11"/>
                <c:pt idx="0">
                  <c:v>0</c:v>
                </c:pt>
                <c:pt idx="1">
                  <c:v>0.01</c:v>
                </c:pt>
                <c:pt idx="2">
                  <c:v>0.02</c:v>
                </c:pt>
                <c:pt idx="3">
                  <c:v>0.03</c:v>
                </c:pt>
                <c:pt idx="4">
                  <c:v>0.04</c:v>
                </c:pt>
                <c:pt idx="5">
                  <c:v>0.05</c:v>
                </c:pt>
                <c:pt idx="6">
                  <c:v>6.0000000000000005E-2</c:v>
                </c:pt>
                <c:pt idx="7">
                  <c:v>7.0000000000000007E-2</c:v>
                </c:pt>
                <c:pt idx="8">
                  <c:v>0.08</c:v>
                </c:pt>
                <c:pt idx="9">
                  <c:v>0.09</c:v>
                </c:pt>
                <c:pt idx="10">
                  <c:v>0.1</c:v>
                </c:pt>
              </c:numCache>
            </c:numRef>
          </c:val>
          <c:smooth val="0"/>
          <c:extLst>
            <c:ext xmlns:c16="http://schemas.microsoft.com/office/drawing/2014/chart" uri="{C3380CC4-5D6E-409C-BE32-E72D297353CC}">
              <c16:uniqueId val="{0000000C-F724-8A4F-8334-D025C07FCF61}"/>
            </c:ext>
          </c:extLst>
        </c:ser>
        <c:ser>
          <c:idx val="13"/>
          <c:order val="13"/>
          <c:tx>
            <c:strRef>
              <c:f>'B2.1.Sales.Mix.Input'!$M$171</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'B2.1.Sales.Mix.Input'!$N$171:$X$171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F724-8A4F-8334-D025C07FCF61}"/>
            </c:ext>
          </c:extLst>
        </c:ser>
        <c:dLbls>
          <c:showLegendKey val="0"/>
          <c:showVal val="0"/>
          <c:showCatName val="0"/>
          <c:showSerName val="0"/>
          <c:showPercent val="0"/>
          <c:showBubbleSize val="0"/>
        </c:dLbls>
        <c:smooth val="0"/>
        <c:axId val="2123748240"/>
        <c:axId val="2123750720"/>
      </c:lineChart>
      <c:catAx>
        <c:axId val="21237482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750720"/>
        <c:crosses val="autoZero"/>
        <c:auto val="1"/>
        <c:lblAlgn val="ctr"/>
        <c:lblOffset val="100"/>
        <c:noMultiLvlLbl val="0"/>
      </c:catAx>
      <c:valAx>
        <c:axId val="21237507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748240"/>
        <c:crosses val="autoZero"/>
        <c:crossBetween val="between"/>
      </c:valAx>
      <c:spPr>
        <a:noFill/>
        <a:ln>
          <a:noFill/>
        </a:ln>
        <a:effectLst/>
      </c:spPr>
    </c:plotArea>
    <c:legend>
      <c:legendPos val="r"/>
      <c:layout>
        <c:manualLayout>
          <c:xMode val="edge"/>
          <c:yMode val="edge"/>
          <c:x val="0.88909075347961442"/>
          <c:y val="3.0103801169590647E-2"/>
          <c:w val="0.10275715982155274"/>
          <c:h val="0.950932456140350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'B2.1.Sales.Mix.Input'!$M$177</c:f>
              <c:strCache>
                <c:ptCount val="1"/>
                <c:pt idx="0">
                  <c:v>HCFC-22</c:v>
                </c:pt>
              </c:strCache>
            </c:strRef>
          </c:tx>
          <c:spPr>
            <a:ln w="47625" cap="rnd">
              <a:solidFill>
                <a:schemeClr val="accent1"/>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'B2.1.Sales.Mix.Input'!$N$177:$X$177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A57-4343-8D2E-9E0F00A1B10F}"/>
            </c:ext>
          </c:extLst>
        </c:ser>
        <c:ser>
          <c:idx val="1"/>
          <c:order val="1"/>
          <c:tx>
            <c:strRef>
              <c:f>'B2.1.Sales.Mix.Input'!$M$178</c:f>
              <c:strCache>
                <c:ptCount val="1"/>
                <c:pt idx="0">
                  <c:v>HCFC-123</c:v>
                </c:pt>
              </c:strCache>
            </c:strRef>
          </c:tx>
          <c:spPr>
            <a:ln w="47625" cap="rnd">
              <a:solidFill>
                <a:schemeClr val="accent2"/>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'B2.1.Sales.Mix.Input'!$N$178:$X$178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A57-4343-8D2E-9E0F00A1B10F}"/>
            </c:ext>
          </c:extLst>
        </c:ser>
        <c:ser>
          <c:idx val="2"/>
          <c:order val="2"/>
          <c:tx>
            <c:strRef>
              <c:f>'B2.1.Sales.Mix.Input'!$M$179</c:f>
              <c:strCache>
                <c:ptCount val="1"/>
                <c:pt idx="0">
                  <c:v>HFC-134a</c:v>
                </c:pt>
              </c:strCache>
            </c:strRef>
          </c:tx>
          <c:spPr>
            <a:ln w="47625" cap="rnd">
              <a:solidFill>
                <a:schemeClr val="accent3"/>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'B2.1.Sales.Mix.Input'!$N$179:$X$179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0A57-4343-8D2E-9E0F00A1B10F}"/>
            </c:ext>
          </c:extLst>
        </c:ser>
        <c:ser>
          <c:idx val="3"/>
          <c:order val="3"/>
          <c:tx>
            <c:strRef>
              <c:f>'B2.1.Sales.Mix.Input'!$M$180</c:f>
              <c:strCache>
                <c:ptCount val="1"/>
                <c:pt idx="0">
                  <c:v>HFC-404A</c:v>
                </c:pt>
              </c:strCache>
            </c:strRef>
          </c:tx>
          <c:spPr>
            <a:ln w="47625" cap="rnd">
              <a:solidFill>
                <a:schemeClr val="accent4"/>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'B2.1.Sales.Mix.Input'!$N$180:$X$180</c:f>
              <c:numCache>
                <c:formatCode>0.0%</c:formatCode>
                <c:ptCount val="11"/>
                <c:pt idx="0">
                  <c:v>0.7</c:v>
                </c:pt>
                <c:pt idx="1">
                  <c:v>0.59</c:v>
                </c:pt>
                <c:pt idx="2">
                  <c:v>0.48</c:v>
                </c:pt>
                <c:pt idx="3">
                  <c:v>0.37</c:v>
                </c:pt>
                <c:pt idx="4">
                  <c:v>0.26</c:v>
                </c:pt>
                <c:pt idx="5">
                  <c:v>0.14999999999999991</c:v>
                </c:pt>
                <c:pt idx="6">
                  <c:v>0.11999999999999988</c:v>
                </c:pt>
                <c:pt idx="7">
                  <c:v>8.9999999999999858E-2</c:v>
                </c:pt>
                <c:pt idx="8">
                  <c:v>5.9999999999999942E-2</c:v>
                </c:pt>
                <c:pt idx="9">
                  <c:v>2.9999999999999916E-2</c:v>
                </c:pt>
                <c:pt idx="10">
                  <c:v>0</c:v>
                </c:pt>
              </c:numCache>
            </c:numRef>
          </c:val>
          <c:smooth val="0"/>
          <c:extLst>
            <c:ext xmlns:c16="http://schemas.microsoft.com/office/drawing/2014/chart" uri="{C3380CC4-5D6E-409C-BE32-E72D297353CC}">
              <c16:uniqueId val="{00000003-0A57-4343-8D2E-9E0F00A1B10F}"/>
            </c:ext>
          </c:extLst>
        </c:ser>
        <c:ser>
          <c:idx val="4"/>
          <c:order val="4"/>
          <c:tx>
            <c:strRef>
              <c:f>'B2.1.Sales.Mix.Input'!$M$181</c:f>
              <c:strCache>
                <c:ptCount val="1"/>
                <c:pt idx="0">
                  <c:v>HFC-410A</c:v>
                </c:pt>
              </c:strCache>
            </c:strRef>
          </c:tx>
          <c:spPr>
            <a:ln w="47625" cap="rnd">
              <a:solidFill>
                <a:schemeClr val="accent5"/>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'B2.1.Sales.Mix.Input'!$N$181:$X$181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0A57-4343-8D2E-9E0F00A1B10F}"/>
            </c:ext>
          </c:extLst>
        </c:ser>
        <c:ser>
          <c:idx val="5"/>
          <c:order val="5"/>
          <c:tx>
            <c:strRef>
              <c:f>'B2.1.Sales.Mix.Input'!$M$182</c:f>
              <c:strCache>
                <c:ptCount val="1"/>
                <c:pt idx="0">
                  <c:v>HFC-407C</c:v>
                </c:pt>
              </c:strCache>
            </c:strRef>
          </c:tx>
          <c:spPr>
            <a:ln w="47625" cap="rnd">
              <a:solidFill>
                <a:schemeClr val="accent6"/>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'B2.1.Sales.Mix.Input'!$N$182:$X$182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0A57-4343-8D2E-9E0F00A1B10F}"/>
            </c:ext>
          </c:extLst>
        </c:ser>
        <c:ser>
          <c:idx val="6"/>
          <c:order val="6"/>
          <c:tx>
            <c:strRef>
              <c:f>'B2.1.Sales.Mix.Input'!$M$183</c:f>
              <c:strCache>
                <c:ptCount val="1"/>
                <c:pt idx="0">
                  <c:v>HFC-32</c:v>
                </c:pt>
              </c:strCache>
            </c:strRef>
          </c:tx>
          <c:spPr>
            <a:ln w="47625" cap="rnd">
              <a:solidFill>
                <a:schemeClr val="accent1">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'B2.1.Sales.Mix.Input'!$N$183:$X$183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0A57-4343-8D2E-9E0F00A1B10F}"/>
            </c:ext>
          </c:extLst>
        </c:ser>
        <c:ser>
          <c:idx val="7"/>
          <c:order val="7"/>
          <c:tx>
            <c:strRef>
              <c:f>'B2.1.Sales.Mix.Input'!$M$184</c:f>
              <c:strCache>
                <c:ptCount val="1"/>
                <c:pt idx="0">
                  <c:v>HFC-Mix</c:v>
                </c:pt>
              </c:strCache>
            </c:strRef>
          </c:tx>
          <c:spPr>
            <a:ln w="47625" cap="rnd">
              <a:solidFill>
                <a:schemeClr val="accent2">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'B2.1.Sales.Mix.Input'!$N$184:$X$184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0A57-4343-8D2E-9E0F00A1B10F}"/>
            </c:ext>
          </c:extLst>
        </c:ser>
        <c:ser>
          <c:idx val="8"/>
          <c:order val="8"/>
          <c:tx>
            <c:strRef>
              <c:f>'B2.1.Sales.Mix.Input'!$M$185</c:f>
              <c:strCache>
                <c:ptCount val="1"/>
                <c:pt idx="0">
                  <c:v>GWP&lt;2150</c:v>
                </c:pt>
              </c:strCache>
            </c:strRef>
          </c:tx>
          <c:spPr>
            <a:ln w="47625" cap="rnd">
              <a:solidFill>
                <a:schemeClr val="accent3">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'B2.1.Sales.Mix.Input'!$N$185:$X$185</c:f>
              <c:numCache>
                <c:formatCode>0.0%</c:formatCode>
                <c:ptCount val="11"/>
                <c:pt idx="0">
                  <c:v>0.3</c:v>
                </c:pt>
                <c:pt idx="1">
                  <c:v>0.4</c:v>
                </c:pt>
                <c:pt idx="2">
                  <c:v>0.5</c:v>
                </c:pt>
                <c:pt idx="3">
                  <c:v>0.6</c:v>
                </c:pt>
                <c:pt idx="4">
                  <c:v>0.7</c:v>
                </c:pt>
                <c:pt idx="5">
                  <c:v>0.8</c:v>
                </c:pt>
                <c:pt idx="6">
                  <c:v>0.82000000000000006</c:v>
                </c:pt>
                <c:pt idx="7">
                  <c:v>0.84000000000000008</c:v>
                </c:pt>
                <c:pt idx="8">
                  <c:v>0.8600000000000001</c:v>
                </c:pt>
                <c:pt idx="9">
                  <c:v>0.88000000000000012</c:v>
                </c:pt>
                <c:pt idx="10">
                  <c:v>0.9</c:v>
                </c:pt>
              </c:numCache>
            </c:numRef>
          </c:val>
          <c:smooth val="0"/>
          <c:extLst>
            <c:ext xmlns:c16="http://schemas.microsoft.com/office/drawing/2014/chart" uri="{C3380CC4-5D6E-409C-BE32-E72D297353CC}">
              <c16:uniqueId val="{00000008-0A57-4343-8D2E-9E0F00A1B10F}"/>
            </c:ext>
          </c:extLst>
        </c:ser>
        <c:ser>
          <c:idx val="9"/>
          <c:order val="9"/>
          <c:tx>
            <c:strRef>
              <c:f>'B2.1.Sales.Mix.Input'!$M$186</c:f>
              <c:strCache>
                <c:ptCount val="1"/>
                <c:pt idx="0">
                  <c:v>GWP&lt;1000</c:v>
                </c:pt>
              </c:strCache>
            </c:strRef>
          </c:tx>
          <c:spPr>
            <a:ln w="47625" cap="rnd">
              <a:solidFill>
                <a:schemeClr val="accent4">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'B2.1.Sales.Mix.Input'!$N$186:$X$186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0A57-4343-8D2E-9E0F00A1B10F}"/>
            </c:ext>
          </c:extLst>
        </c:ser>
        <c:ser>
          <c:idx val="10"/>
          <c:order val="10"/>
          <c:tx>
            <c:strRef>
              <c:f>'B2.1.Sales.Mix.Input'!$M$187</c:f>
              <c:strCache>
                <c:ptCount val="1"/>
                <c:pt idx="0">
                  <c:v>HFO-1234</c:v>
                </c:pt>
              </c:strCache>
            </c:strRef>
          </c:tx>
          <c:spPr>
            <a:ln w="47625" cap="rnd">
              <a:solidFill>
                <a:schemeClr val="accent5">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'B2.1.Sales.Mix.Input'!$N$187:$X$187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0A57-4343-8D2E-9E0F00A1B10F}"/>
            </c:ext>
          </c:extLst>
        </c:ser>
        <c:ser>
          <c:idx val="11"/>
          <c:order val="11"/>
          <c:tx>
            <c:strRef>
              <c:f>'B2.1.Sales.Mix.Input'!$M$188</c:f>
              <c:strCache>
                <c:ptCount val="1"/>
                <c:pt idx="0">
                  <c:v>HC</c:v>
                </c:pt>
              </c:strCache>
            </c:strRef>
          </c:tx>
          <c:spPr>
            <a:ln w="47625" cap="rnd">
              <a:solidFill>
                <a:schemeClr val="accent6">
                  <a:lumMod val="6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'B2.1.Sales.Mix.Input'!$N$188:$X$188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0A57-4343-8D2E-9E0F00A1B10F}"/>
            </c:ext>
          </c:extLst>
        </c:ser>
        <c:ser>
          <c:idx val="12"/>
          <c:order val="12"/>
          <c:tx>
            <c:strRef>
              <c:f>'B2.1.Sales.Mix.Input'!$M$189</c:f>
              <c:strCache>
                <c:ptCount val="1"/>
                <c:pt idx="0">
                  <c:v>CO2</c:v>
                </c:pt>
              </c:strCache>
            </c:strRef>
          </c:tx>
          <c:spPr>
            <a:ln w="47625" cap="rnd">
              <a:solidFill>
                <a:schemeClr val="accent1">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'B2.1.Sales.Mix.Input'!$N$189:$X$189</c:f>
              <c:numCache>
                <c:formatCode>0.0%</c:formatCode>
                <c:ptCount val="11"/>
                <c:pt idx="0">
                  <c:v>0</c:v>
                </c:pt>
                <c:pt idx="1">
                  <c:v>0.01</c:v>
                </c:pt>
                <c:pt idx="2">
                  <c:v>0.02</c:v>
                </c:pt>
                <c:pt idx="3">
                  <c:v>0.03</c:v>
                </c:pt>
                <c:pt idx="4">
                  <c:v>0.04</c:v>
                </c:pt>
                <c:pt idx="5">
                  <c:v>0.05</c:v>
                </c:pt>
                <c:pt idx="6">
                  <c:v>6.0000000000000005E-2</c:v>
                </c:pt>
                <c:pt idx="7">
                  <c:v>7.0000000000000007E-2</c:v>
                </c:pt>
                <c:pt idx="8">
                  <c:v>0.08</c:v>
                </c:pt>
                <c:pt idx="9">
                  <c:v>0.09</c:v>
                </c:pt>
                <c:pt idx="10">
                  <c:v>0.1</c:v>
                </c:pt>
              </c:numCache>
            </c:numRef>
          </c:val>
          <c:smooth val="0"/>
          <c:extLst>
            <c:ext xmlns:c16="http://schemas.microsoft.com/office/drawing/2014/chart" uri="{C3380CC4-5D6E-409C-BE32-E72D297353CC}">
              <c16:uniqueId val="{0000000C-0A57-4343-8D2E-9E0F00A1B10F}"/>
            </c:ext>
          </c:extLst>
        </c:ser>
        <c:ser>
          <c:idx val="13"/>
          <c:order val="13"/>
          <c:tx>
            <c:strRef>
              <c:f>'B2.1.Sales.Mix.Input'!$M$190</c:f>
              <c:strCache>
                <c:ptCount val="1"/>
                <c:pt idx="0">
                  <c:v>Ammonia</c:v>
                </c:pt>
              </c:strCache>
            </c:strRef>
          </c:tx>
          <c:spPr>
            <a:ln w="47625" cap="rnd">
              <a:solidFill>
                <a:schemeClr val="accent2">
                  <a:lumMod val="80000"/>
                  <a:lumOff val="20000"/>
                </a:schemeClr>
              </a:solidFill>
              <a:round/>
            </a:ln>
            <a:effectLst/>
          </c:spPr>
          <c:marker>
            <c:symbol val="none"/>
          </c:marker>
          <c:cat>
            <c:numRef>
              <c:f>'B2.1.Sales.Mix.Input'!$N$5:$X$5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'B2.1.Sales.Mix.Input'!$N$190:$X$190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0A57-4343-8D2E-9E0F00A1B10F}"/>
            </c:ext>
          </c:extLst>
        </c:ser>
        <c:dLbls>
          <c:showLegendKey val="0"/>
          <c:showVal val="0"/>
          <c:showCatName val="0"/>
          <c:showSerName val="0"/>
          <c:showPercent val="0"/>
          <c:showBubbleSize val="0"/>
        </c:dLbls>
        <c:smooth val="0"/>
        <c:axId val="2123822656"/>
        <c:axId val="2123825136"/>
      </c:lineChart>
      <c:catAx>
        <c:axId val="21238226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825136"/>
        <c:crosses val="autoZero"/>
        <c:auto val="1"/>
        <c:lblAlgn val="ctr"/>
        <c:lblOffset val="100"/>
        <c:noMultiLvlLbl val="0"/>
      </c:catAx>
      <c:valAx>
        <c:axId val="2123825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822656"/>
        <c:crosses val="autoZero"/>
        <c:crossBetween val="between"/>
      </c:valAx>
      <c:spPr>
        <a:noFill/>
        <a:ln>
          <a:noFill/>
        </a:ln>
        <a:effectLst/>
      </c:spPr>
    </c:plotArea>
    <c:legend>
      <c:legendPos val="r"/>
      <c:layout>
        <c:manualLayout>
          <c:xMode val="edge"/>
          <c:yMode val="edge"/>
          <c:x val="0.88909075347961442"/>
          <c:y val="2.6390350877192988E-2"/>
          <c:w val="0.10275715982155273"/>
          <c:h val="0.856701069385724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'B2.2.Sales.Mix.Output'!$M$6</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'B2.2.Sales.Mix.Output'!$N$6:$X$6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DED-BB4C-A710-84E07F55CEBA}"/>
            </c:ext>
          </c:extLst>
        </c:ser>
        <c:ser>
          <c:idx val="1"/>
          <c:order val="1"/>
          <c:tx>
            <c:strRef>
              <c:f>'B2.2.Sales.Mix.Output'!$M$7</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'B2.2.Sales.Mix.Output'!$N$7:$X$7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ADED-BB4C-A710-84E07F55CEBA}"/>
            </c:ext>
          </c:extLst>
        </c:ser>
        <c:ser>
          <c:idx val="2"/>
          <c:order val="2"/>
          <c:tx>
            <c:strRef>
              <c:f>'B2.2.Sales.Mix.Output'!$M$8</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'B2.2.Sales.Mix.Output'!$N$8:$X$8</c:f>
              <c:numCache>
                <c:formatCode>0.0%</c:formatCode>
                <c:ptCount val="11"/>
                <c:pt idx="0">
                  <c:v>0.28493601492048226</c:v>
                </c:pt>
                <c:pt idx="1">
                  <c:v>0.2814674556452495</c:v>
                </c:pt>
                <c:pt idx="2">
                  <c:v>0.27742785914546625</c:v>
                </c:pt>
                <c:pt idx="3">
                  <c:v>0.27279884347547867</c:v>
                </c:pt>
                <c:pt idx="4">
                  <c:v>0.26756161637114495</c:v>
                </c:pt>
                <c:pt idx="5">
                  <c:v>0.26169684282051348</c:v>
                </c:pt>
                <c:pt idx="6">
                  <c:v>0.2419465654284095</c:v>
                </c:pt>
                <c:pt idx="7">
                  <c:v>0.22119993814381594</c:v>
                </c:pt>
                <c:pt idx="8">
                  <c:v>0.19946616699020844</c:v>
                </c:pt>
                <c:pt idx="9">
                  <c:v>0.17675590201961364</c:v>
                </c:pt>
                <c:pt idx="10">
                  <c:v>0.14496050839908195</c:v>
                </c:pt>
              </c:numCache>
            </c:numRef>
          </c:val>
          <c:smooth val="0"/>
          <c:extLst>
            <c:ext xmlns:c16="http://schemas.microsoft.com/office/drawing/2014/chart" uri="{C3380CC4-5D6E-409C-BE32-E72D297353CC}">
              <c16:uniqueId val="{00000002-ADED-BB4C-A710-84E07F55CEBA}"/>
            </c:ext>
          </c:extLst>
        </c:ser>
        <c:ser>
          <c:idx val="3"/>
          <c:order val="3"/>
          <c:tx>
            <c:strRef>
              <c:f>'B2.2.Sales.Mix.Output'!$M$9</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'B2.2.Sales.Mix.Output'!$N$9:$X$9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ADED-BB4C-A710-84E07F55CEBA}"/>
            </c:ext>
          </c:extLst>
        </c:ser>
        <c:ser>
          <c:idx val="4"/>
          <c:order val="4"/>
          <c:tx>
            <c:strRef>
              <c:f>'B2.2.Sales.Mix.Output'!$M$10</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'B2.2.Sales.Mix.Output'!$N$10:$X$10</c:f>
              <c:numCache>
                <c:formatCode>0.0%</c:formatCode>
                <c:ptCount val="11"/>
                <c:pt idx="0">
                  <c:v>0.21624646867879319</c:v>
                </c:pt>
                <c:pt idx="1">
                  <c:v>0.17970134097299104</c:v>
                </c:pt>
                <c:pt idx="2">
                  <c:v>0.14340567987021227</c:v>
                </c:pt>
                <c:pt idx="3">
                  <c:v>0.10733918071513548</c:v>
                </c:pt>
                <c:pt idx="4">
                  <c:v>7.1477247379252429E-2</c:v>
                </c:pt>
                <c:pt idx="5">
                  <c:v>3.5790867545562127E-2</c:v>
                </c:pt>
                <c:pt idx="6">
                  <c:v>1.7666729144659044E-2</c:v>
                </c:pt>
                <c:pt idx="7">
                  <c:v>-5.7089166005522502E-4</c:v>
                </c:pt>
                <c:pt idx="8">
                  <c:v>-1.892728876087537E-2</c:v>
                </c:pt>
                <c:pt idx="9">
                  <c:v>-3.7408131578556665E-2</c:v>
                </c:pt>
                <c:pt idx="10">
                  <c:v>0</c:v>
                </c:pt>
              </c:numCache>
            </c:numRef>
          </c:val>
          <c:smooth val="0"/>
          <c:extLst>
            <c:ext xmlns:c16="http://schemas.microsoft.com/office/drawing/2014/chart" uri="{C3380CC4-5D6E-409C-BE32-E72D297353CC}">
              <c16:uniqueId val="{00000004-ADED-BB4C-A710-84E07F55CEBA}"/>
            </c:ext>
          </c:extLst>
        </c:ser>
        <c:ser>
          <c:idx val="5"/>
          <c:order val="5"/>
          <c:tx>
            <c:strRef>
              <c:f>'B2.2.Sales.Mix.Output'!$M$11</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'B2.2.Sales.Mix.Output'!$N$11:$X$11</c:f>
              <c:numCache>
                <c:formatCode>0.0%</c:formatCode>
                <c:ptCount val="11"/>
                <c:pt idx="0">
                  <c:v>0</c:v>
                </c:pt>
                <c:pt idx="1">
                  <c:v>0</c:v>
                </c:pt>
                <c:pt idx="2">
                  <c:v>0</c:v>
                </c:pt>
                <c:pt idx="3">
                  <c:v>0</c:v>
                </c:pt>
                <c:pt idx="4">
                  <c:v>0</c:v>
                </c:pt>
                <c:pt idx="5">
                  <c:v>0</c:v>
                </c:pt>
                <c:pt idx="6">
                  <c:v>1.0209630951249821E-2</c:v>
                </c:pt>
                <c:pt idx="7">
                  <c:v>2.0915178540622036E-2</c:v>
                </c:pt>
                <c:pt idx="8">
                  <c:v>3.2118116625923995E-2</c:v>
                </c:pt>
                <c:pt idx="9">
                  <c:v>4.3819388275537247E-2</c:v>
                </c:pt>
                <c:pt idx="10">
                  <c:v>5.3047740284511209E-2</c:v>
                </c:pt>
              </c:numCache>
            </c:numRef>
          </c:val>
          <c:smooth val="0"/>
          <c:extLst>
            <c:ext xmlns:c16="http://schemas.microsoft.com/office/drawing/2014/chart" uri="{C3380CC4-5D6E-409C-BE32-E72D297353CC}">
              <c16:uniqueId val="{00000005-ADED-BB4C-A710-84E07F55CEBA}"/>
            </c:ext>
          </c:extLst>
        </c:ser>
        <c:ser>
          <c:idx val="6"/>
          <c:order val="6"/>
          <c:tx>
            <c:strRef>
              <c:f>'B2.2.Sales.Mix.Output'!$M$12</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'B2.2.Sales.Mix.Output'!$N$12:$X$12</c:f>
              <c:numCache>
                <c:formatCode>0.0%</c:formatCode>
                <c:ptCount val="11"/>
                <c:pt idx="0">
                  <c:v>0.27470659647059836</c:v>
                </c:pt>
                <c:pt idx="1">
                  <c:v>0.29193518325256723</c:v>
                </c:pt>
                <c:pt idx="2">
                  <c:v>0.30839409844349336</c:v>
                </c:pt>
                <c:pt idx="3">
                  <c:v>0.3240812515789997</c:v>
                </c:pt>
                <c:pt idx="4">
                  <c:v>0.33899652589568596</c:v>
                </c:pt>
                <c:pt idx="5">
                  <c:v>0.35314168640605909</c:v>
                </c:pt>
                <c:pt idx="6">
                  <c:v>0.35182203537168194</c:v>
                </c:pt>
                <c:pt idx="7">
                  <c:v>0.35040269250995948</c:v>
                </c:pt>
                <c:pt idx="8">
                  <c:v>0.3488922329456387</c:v>
                </c:pt>
                <c:pt idx="9">
                  <c:v>0.34729923986854105</c:v>
                </c:pt>
                <c:pt idx="10">
                  <c:v>0.32729725371052226</c:v>
                </c:pt>
              </c:numCache>
            </c:numRef>
          </c:val>
          <c:smooth val="0"/>
          <c:extLst>
            <c:ext xmlns:c16="http://schemas.microsoft.com/office/drawing/2014/chart" uri="{C3380CC4-5D6E-409C-BE32-E72D297353CC}">
              <c16:uniqueId val="{00000006-ADED-BB4C-A710-84E07F55CEBA}"/>
            </c:ext>
          </c:extLst>
        </c:ser>
        <c:ser>
          <c:idx val="7"/>
          <c:order val="7"/>
          <c:tx>
            <c:strRef>
              <c:f>'B2.2.Sales.Mix.Output'!$M$13</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'B2.2.Sales.Mix.Output'!$N$13:$X$13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ADED-BB4C-A710-84E07F55CEBA}"/>
            </c:ext>
          </c:extLst>
        </c:ser>
        <c:ser>
          <c:idx val="8"/>
          <c:order val="8"/>
          <c:tx>
            <c:strRef>
              <c:f>'B2.2.Sales.Mix.Output'!$M$14</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'B2.2.Sales.Mix.Output'!$N$14:$X$14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ADED-BB4C-A710-84E07F55CEBA}"/>
            </c:ext>
          </c:extLst>
        </c:ser>
        <c:ser>
          <c:idx val="9"/>
          <c:order val="9"/>
          <c:tx>
            <c:strRef>
              <c:f>'B2.2.Sales.Mix.Output'!$M$15</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'B2.2.Sales.Mix.Output'!$N$15:$X$15</c:f>
              <c:numCache>
                <c:formatCode>0.0%</c:formatCode>
                <c:ptCount val="11"/>
                <c:pt idx="0">
                  <c:v>0</c:v>
                </c:pt>
                <c:pt idx="1">
                  <c:v>3.0930489631346095E-3</c:v>
                </c:pt>
                <c:pt idx="2">
                  <c:v>6.3776519343785336E-3</c:v>
                </c:pt>
                <c:pt idx="3">
                  <c:v>9.8601991617642895E-3</c:v>
                </c:pt>
                <c:pt idx="4">
                  <c:v>1.3547423613728857E-2</c:v>
                </c:pt>
                <c:pt idx="5">
                  <c:v>1.7446456188034237E-2</c:v>
                </c:pt>
                <c:pt idx="6">
                  <c:v>2.4906264088218628E-2</c:v>
                </c:pt>
                <c:pt idx="7">
                  <c:v>3.2636056447448249E-2</c:v>
                </c:pt>
                <c:pt idx="8">
                  <c:v>4.0631996979486905E-2</c:v>
                </c:pt>
                <c:pt idx="9">
                  <c:v>4.8889930345850562E-2</c:v>
                </c:pt>
                <c:pt idx="10">
                  <c:v>5.4360190649655728E-2</c:v>
                </c:pt>
              </c:numCache>
            </c:numRef>
          </c:val>
          <c:smooth val="0"/>
          <c:extLst>
            <c:ext xmlns:c16="http://schemas.microsoft.com/office/drawing/2014/chart" uri="{C3380CC4-5D6E-409C-BE32-E72D297353CC}">
              <c16:uniqueId val="{00000009-ADED-BB4C-A710-84E07F55CEBA}"/>
            </c:ext>
          </c:extLst>
        </c:ser>
        <c:ser>
          <c:idx val="10"/>
          <c:order val="10"/>
          <c:tx>
            <c:strRef>
              <c:f>'B2.2.Sales.Mix.Output'!$M$16</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'B2.2.Sales.Mix.Output'!$N$16:$X$16</c:f>
              <c:numCache>
                <c:formatCode>0.0%</c:formatCode>
                <c:ptCount val="11"/>
                <c:pt idx="0">
                  <c:v>0</c:v>
                </c:pt>
                <c:pt idx="1">
                  <c:v>3.0930489631346095E-3</c:v>
                </c:pt>
                <c:pt idx="2">
                  <c:v>6.3776519343785336E-3</c:v>
                </c:pt>
                <c:pt idx="3">
                  <c:v>9.8601991617642895E-3</c:v>
                </c:pt>
                <c:pt idx="4">
                  <c:v>1.3547423613728857E-2</c:v>
                </c:pt>
                <c:pt idx="5">
                  <c:v>1.7446456188034237E-2</c:v>
                </c:pt>
                <c:pt idx="6">
                  <c:v>2.4906264088218628E-2</c:v>
                </c:pt>
                <c:pt idx="7">
                  <c:v>3.2636056447448249E-2</c:v>
                </c:pt>
                <c:pt idx="8">
                  <c:v>4.0631996979486905E-2</c:v>
                </c:pt>
                <c:pt idx="9">
                  <c:v>4.8889930345850562E-2</c:v>
                </c:pt>
                <c:pt idx="10">
                  <c:v>5.4360190649655728E-2</c:v>
                </c:pt>
              </c:numCache>
            </c:numRef>
          </c:val>
          <c:smooth val="0"/>
          <c:extLst>
            <c:ext xmlns:c16="http://schemas.microsoft.com/office/drawing/2014/chart" uri="{C3380CC4-5D6E-409C-BE32-E72D297353CC}">
              <c16:uniqueId val="{0000000A-ADED-BB4C-A710-84E07F55CEBA}"/>
            </c:ext>
          </c:extLst>
        </c:ser>
        <c:ser>
          <c:idx val="11"/>
          <c:order val="11"/>
          <c:tx>
            <c:strRef>
              <c:f>'B2.2.Sales.Mix.Output'!$M$17</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'B2.2.Sales.Mix.Output'!$N$17:$X$17</c:f>
              <c:numCache>
                <c:formatCode>0.0%</c:formatCode>
                <c:ptCount val="11"/>
                <c:pt idx="0">
                  <c:v>0.20911428756589037</c:v>
                </c:pt>
                <c:pt idx="1">
                  <c:v>0.22215162842411557</c:v>
                </c:pt>
                <c:pt idx="2">
                  <c:v>0.23569527690174627</c:v>
                </c:pt>
                <c:pt idx="3">
                  <c:v>0.24976646147548612</c:v>
                </c:pt>
                <c:pt idx="4">
                  <c:v>0.26438805999556908</c:v>
                </c:pt>
                <c:pt idx="5">
                  <c:v>0.27958477847572821</c:v>
                </c:pt>
                <c:pt idx="6">
                  <c:v>0.28940409593179028</c:v>
                </c:pt>
                <c:pt idx="7">
                  <c:v>0.29926622764083038</c:v>
                </c:pt>
                <c:pt idx="8">
                  <c:v>0.30916714544619123</c:v>
                </c:pt>
                <c:pt idx="9">
                  <c:v>0.31910304650455545</c:v>
                </c:pt>
                <c:pt idx="10">
                  <c:v>0.31161392565691731</c:v>
                </c:pt>
              </c:numCache>
            </c:numRef>
          </c:val>
          <c:smooth val="0"/>
          <c:extLst>
            <c:ext xmlns:c16="http://schemas.microsoft.com/office/drawing/2014/chart" uri="{C3380CC4-5D6E-409C-BE32-E72D297353CC}">
              <c16:uniqueId val="{0000000B-ADED-BB4C-A710-84E07F55CEBA}"/>
            </c:ext>
          </c:extLst>
        </c:ser>
        <c:ser>
          <c:idx val="12"/>
          <c:order val="12"/>
          <c:tx>
            <c:strRef>
              <c:f>'B2.2.Sales.Mix.Output'!$M$18</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'B2.2.Sales.Mix.Output'!$N$18:$X$18</c:f>
              <c:numCache>
                <c:formatCode>0.0%</c:formatCode>
                <c:ptCount val="11"/>
                <c:pt idx="0">
                  <c:v>1.499663236423591E-2</c:v>
                </c:pt>
                <c:pt idx="1">
                  <c:v>1.8558293778807657E-2</c:v>
                </c:pt>
                <c:pt idx="2">
                  <c:v>2.2321781770324872E-2</c:v>
                </c:pt>
                <c:pt idx="3">
                  <c:v>2.6293864431371432E-2</c:v>
                </c:pt>
                <c:pt idx="4">
                  <c:v>3.048170313088993E-2</c:v>
                </c:pt>
                <c:pt idx="5">
                  <c:v>3.4892912376068473E-2</c:v>
                </c:pt>
                <c:pt idx="6">
                  <c:v>3.9138414995772128E-2</c:v>
                </c:pt>
                <c:pt idx="7">
                  <c:v>4.3514741929931003E-2</c:v>
                </c:pt>
                <c:pt idx="8">
                  <c:v>4.8019632793939074E-2</c:v>
                </c:pt>
                <c:pt idx="9">
                  <c:v>5.2650694218608317E-2</c:v>
                </c:pt>
                <c:pt idx="10">
                  <c:v>5.4360190649655728E-2</c:v>
                </c:pt>
              </c:numCache>
            </c:numRef>
          </c:val>
          <c:smooth val="0"/>
          <c:extLst>
            <c:ext xmlns:c16="http://schemas.microsoft.com/office/drawing/2014/chart" uri="{C3380CC4-5D6E-409C-BE32-E72D297353CC}">
              <c16:uniqueId val="{0000000C-ADED-BB4C-A710-84E07F55CEBA}"/>
            </c:ext>
          </c:extLst>
        </c:ser>
        <c:ser>
          <c:idx val="13"/>
          <c:order val="13"/>
          <c:tx>
            <c:strRef>
              <c:f>'B2.2.Sales.Mix.Output'!$M$19</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'B2.2.Sales.Mix.Output'!$N$19:$X$19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ADED-BB4C-A710-84E07F55CEBA}"/>
            </c:ext>
          </c:extLst>
        </c:ser>
        <c:dLbls>
          <c:showLegendKey val="0"/>
          <c:showVal val="0"/>
          <c:showCatName val="0"/>
          <c:showSerName val="0"/>
          <c:showPercent val="0"/>
          <c:showBubbleSize val="0"/>
        </c:dLbls>
        <c:smooth val="0"/>
        <c:axId val="2126080096"/>
        <c:axId val="2126082576"/>
      </c:lineChart>
      <c:catAx>
        <c:axId val="2126080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082576"/>
        <c:crosses val="autoZero"/>
        <c:auto val="1"/>
        <c:lblAlgn val="ctr"/>
        <c:lblOffset val="100"/>
        <c:noMultiLvlLbl val="0"/>
      </c:catAx>
      <c:valAx>
        <c:axId val="2126082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080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'B2.2.Sales.Mix.Output'!$M$25</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'B2.2.Sales.Mix.Output'!$N$25:$X$25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ED2-4744-BD72-4D2D374C85A2}"/>
            </c:ext>
          </c:extLst>
        </c:ser>
        <c:ser>
          <c:idx val="1"/>
          <c:order val="1"/>
          <c:tx>
            <c:strRef>
              <c:f>'B2.2.Sales.Mix.Output'!$M$26</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'B2.2.Sales.Mix.Output'!$N$26:$X$26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ED2-4744-BD72-4D2D374C85A2}"/>
            </c:ext>
          </c:extLst>
        </c:ser>
        <c:ser>
          <c:idx val="2"/>
          <c:order val="2"/>
          <c:tx>
            <c:strRef>
              <c:f>'B2.2.Sales.Mix.Output'!$M$27</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'B2.2.Sales.Mix.Output'!$N$27:$X$27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0ED2-4744-BD72-4D2D374C85A2}"/>
            </c:ext>
          </c:extLst>
        </c:ser>
        <c:ser>
          <c:idx val="3"/>
          <c:order val="3"/>
          <c:tx>
            <c:strRef>
              <c:f>'B2.2.Sales.Mix.Output'!$M$28</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'B2.2.Sales.Mix.Output'!$N$28:$X$28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0ED2-4744-BD72-4D2D374C85A2}"/>
            </c:ext>
          </c:extLst>
        </c:ser>
        <c:ser>
          <c:idx val="4"/>
          <c:order val="4"/>
          <c:tx>
            <c:strRef>
              <c:f>'B2.2.Sales.Mix.Output'!$M$29</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'B2.2.Sales.Mix.Output'!$N$29:$X$29</c:f>
              <c:numCache>
                <c:formatCode>0.0%</c:formatCode>
                <c:ptCount val="11"/>
                <c:pt idx="0">
                  <c:v>0.21805847452433716</c:v>
                </c:pt>
                <c:pt idx="1">
                  <c:v>0.1777017642238064</c:v>
                </c:pt>
                <c:pt idx="2">
                  <c:v>0.14039708025411446</c:v>
                </c:pt>
                <c:pt idx="3">
                  <c:v>0.10251024151254357</c:v>
                </c:pt>
                <c:pt idx="4">
                  <c:v>6.4027513691239116E-2</c:v>
                </c:pt>
                <c:pt idx="5">
                  <c:v>2.4934727027979317E-2</c:v>
                </c:pt>
                <c:pt idx="6">
                  <c:v>1.996762495591389E-2</c:v>
                </c:pt>
                <c:pt idx="7">
                  <c:v>1.4990630855715193E-2</c:v>
                </c:pt>
                <c:pt idx="8">
                  <c:v>1.0003715147835705E-2</c:v>
                </c:pt>
                <c:pt idx="9">
                  <c:v>5.0068481346769618E-3</c:v>
                </c:pt>
                <c:pt idx="10">
                  <c:v>0</c:v>
                </c:pt>
              </c:numCache>
            </c:numRef>
          </c:val>
          <c:smooth val="0"/>
          <c:extLst>
            <c:ext xmlns:c16="http://schemas.microsoft.com/office/drawing/2014/chart" uri="{C3380CC4-5D6E-409C-BE32-E72D297353CC}">
              <c16:uniqueId val="{00000004-0ED2-4744-BD72-4D2D374C85A2}"/>
            </c:ext>
          </c:extLst>
        </c:ser>
        <c:ser>
          <c:idx val="5"/>
          <c:order val="5"/>
          <c:tx>
            <c:strRef>
              <c:f>'B2.2.Sales.Mix.Output'!$M$30</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'B2.2.Sales.Mix.Output'!$N$30:$X$30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0ED2-4744-BD72-4D2D374C85A2}"/>
            </c:ext>
          </c:extLst>
        </c:ser>
        <c:ser>
          <c:idx val="6"/>
          <c:order val="6"/>
          <c:tx>
            <c:strRef>
              <c:f>'B2.2.Sales.Mix.Output'!$M$31</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'B2.2.Sales.Mix.Output'!$N$31:$X$31</c:f>
              <c:numCache>
                <c:formatCode>0.0%</c:formatCode>
                <c:ptCount val="11"/>
                <c:pt idx="0">
                  <c:v>0.78172095383395912</c:v>
                </c:pt>
                <c:pt idx="1">
                  <c:v>0.81631391691513455</c:v>
                </c:pt>
                <c:pt idx="2">
                  <c:v>0.84776664162701776</c:v>
                </c:pt>
                <c:pt idx="3">
                  <c:v>0.87971019890551616</c:v>
                </c:pt>
                <c:pt idx="4">
                  <c:v>0.91215616856737358</c:v>
                </c:pt>
                <c:pt idx="5">
                  <c:v>0.94511649757428473</c:v>
                </c:pt>
                <c:pt idx="6">
                  <c:v>0.94605666537045918</c:v>
                </c:pt>
                <c:pt idx="7">
                  <c:v>0.94699870551919552</c:v>
                </c:pt>
                <c:pt idx="8">
                  <c:v>0.94794262361927883</c:v>
                </c:pt>
                <c:pt idx="9">
                  <c:v>0.94888842529183925</c:v>
                </c:pt>
                <c:pt idx="10">
                  <c:v>0.94983611618046282</c:v>
                </c:pt>
              </c:numCache>
            </c:numRef>
          </c:val>
          <c:smooth val="0"/>
          <c:extLst>
            <c:ext xmlns:c16="http://schemas.microsoft.com/office/drawing/2014/chart" uri="{C3380CC4-5D6E-409C-BE32-E72D297353CC}">
              <c16:uniqueId val="{00000006-0ED2-4744-BD72-4D2D374C85A2}"/>
            </c:ext>
          </c:extLst>
        </c:ser>
        <c:ser>
          <c:idx val="7"/>
          <c:order val="7"/>
          <c:tx>
            <c:strRef>
              <c:f>'B2.2.Sales.Mix.Output'!$M$32</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'B2.2.Sales.Mix.Output'!$N$32:$X$32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0ED2-4744-BD72-4D2D374C85A2}"/>
            </c:ext>
          </c:extLst>
        </c:ser>
        <c:ser>
          <c:idx val="8"/>
          <c:order val="8"/>
          <c:tx>
            <c:strRef>
              <c:f>'B2.2.Sales.Mix.Output'!$M$33</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'B2.2.Sales.Mix.Output'!$N$33:$X$33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0ED2-4744-BD72-4D2D374C85A2}"/>
            </c:ext>
          </c:extLst>
        </c:ser>
        <c:ser>
          <c:idx val="9"/>
          <c:order val="9"/>
          <c:tx>
            <c:strRef>
              <c:f>'B2.2.Sales.Mix.Output'!$M$34</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'B2.2.Sales.Mix.Output'!$N$34:$X$34</c:f>
              <c:numCache>
                <c:formatCode>0.0%</c:formatCode>
                <c:ptCount val="11"/>
                <c:pt idx="0">
                  <c:v>0</c:v>
                </c:pt>
                <c:pt idx="1">
                  <c:v>4.4659095978051592E-3</c:v>
                </c:pt>
                <c:pt idx="2">
                  <c:v>9.0009719535116516E-3</c:v>
                </c:pt>
                <c:pt idx="3">
                  <c:v>1.3606805802505362E-2</c:v>
                </c:pt>
                <c:pt idx="4">
                  <c:v>1.8285080799529483E-2</c:v>
                </c:pt>
                <c:pt idx="5">
                  <c:v>2.3037519536720001E-2</c:v>
                </c:pt>
                <c:pt idx="6">
                  <c:v>2.6135161287405385E-2</c:v>
                </c:pt>
                <c:pt idx="7">
                  <c:v>2.9238972019299543E-2</c:v>
                </c:pt>
                <c:pt idx="8">
                  <c:v>3.2348970179142622E-2</c:v>
                </c:pt>
                <c:pt idx="9">
                  <c:v>3.5465174287295134E-2</c:v>
                </c:pt>
                <c:pt idx="10">
                  <c:v>3.8587602938105495E-2</c:v>
                </c:pt>
              </c:numCache>
            </c:numRef>
          </c:val>
          <c:smooth val="0"/>
          <c:extLst>
            <c:ext xmlns:c16="http://schemas.microsoft.com/office/drawing/2014/chart" uri="{C3380CC4-5D6E-409C-BE32-E72D297353CC}">
              <c16:uniqueId val="{00000009-0ED2-4744-BD72-4D2D374C85A2}"/>
            </c:ext>
          </c:extLst>
        </c:ser>
        <c:ser>
          <c:idx val="10"/>
          <c:order val="10"/>
          <c:tx>
            <c:strRef>
              <c:f>'B2.2.Sales.Mix.Output'!$M$35</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'B2.2.Sales.Mix.Output'!$N$35:$X$35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0ED2-4744-BD72-4D2D374C85A2}"/>
            </c:ext>
          </c:extLst>
        </c:ser>
        <c:ser>
          <c:idx val="11"/>
          <c:order val="11"/>
          <c:tx>
            <c:strRef>
              <c:f>'B2.2.Sales.Mix.Output'!$M$36</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'B2.2.Sales.Mix.Output'!$N$36:$X$36</c:f>
              <c:numCache>
                <c:formatCode>0.0%</c:formatCode>
                <c:ptCount val="11"/>
                <c:pt idx="0">
                  <c:v>2.2057164170383137E-4</c:v>
                </c:pt>
                <c:pt idx="1">
                  <c:v>1.5184092632537544E-3</c:v>
                </c:pt>
                <c:pt idx="2">
                  <c:v>2.8353061653561698E-3</c:v>
                </c:pt>
                <c:pt idx="3">
                  <c:v>4.172753779434977E-3</c:v>
                </c:pt>
                <c:pt idx="4">
                  <c:v>5.5312369418576684E-3</c:v>
                </c:pt>
                <c:pt idx="5">
                  <c:v>6.9112558610160014E-3</c:v>
                </c:pt>
                <c:pt idx="6">
                  <c:v>7.8405483862216165E-3</c:v>
                </c:pt>
                <c:pt idx="7">
                  <c:v>8.7716916057898626E-3</c:v>
                </c:pt>
                <c:pt idx="8">
                  <c:v>9.7046910537427877E-3</c:v>
                </c:pt>
                <c:pt idx="9">
                  <c:v>1.063955228618854E-2</c:v>
                </c:pt>
                <c:pt idx="10">
                  <c:v>1.1576280881431648E-2</c:v>
                </c:pt>
              </c:numCache>
            </c:numRef>
          </c:val>
          <c:smooth val="0"/>
          <c:extLst>
            <c:ext xmlns:c16="http://schemas.microsoft.com/office/drawing/2014/chart" uri="{C3380CC4-5D6E-409C-BE32-E72D297353CC}">
              <c16:uniqueId val="{0000000B-0ED2-4744-BD72-4D2D374C85A2}"/>
            </c:ext>
          </c:extLst>
        </c:ser>
        <c:ser>
          <c:idx val="12"/>
          <c:order val="12"/>
          <c:tx>
            <c:strRef>
              <c:f>'B2.2.Sales.Mix.Output'!$M$37</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'B2.2.Sales.Mix.Output'!$N$37:$X$37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0ED2-4744-BD72-4D2D374C85A2}"/>
            </c:ext>
          </c:extLst>
        </c:ser>
        <c:ser>
          <c:idx val="13"/>
          <c:order val="13"/>
          <c:tx>
            <c:strRef>
              <c:f>'B2.2.Sales.Mix.Output'!$M$38</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'B2.2.Sales.Mix.Output'!$N$38:$X$38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0ED2-4744-BD72-4D2D374C85A2}"/>
            </c:ext>
          </c:extLst>
        </c:ser>
        <c:dLbls>
          <c:showLegendKey val="0"/>
          <c:showVal val="0"/>
          <c:showCatName val="0"/>
          <c:showSerName val="0"/>
          <c:showPercent val="0"/>
          <c:showBubbleSize val="0"/>
        </c:dLbls>
        <c:smooth val="0"/>
        <c:axId val="2126170192"/>
        <c:axId val="2126172672"/>
      </c:lineChart>
      <c:catAx>
        <c:axId val="21261701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172672"/>
        <c:crosses val="autoZero"/>
        <c:auto val="1"/>
        <c:lblAlgn val="ctr"/>
        <c:lblOffset val="100"/>
        <c:noMultiLvlLbl val="0"/>
      </c:catAx>
      <c:valAx>
        <c:axId val="2126172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170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'B2.2.Sales.Mix.Output'!$M$44</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'B2.2.Sales.Mix.Output'!$N$44:$X$44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366-0F40-AB47-0E535F88E434}"/>
            </c:ext>
          </c:extLst>
        </c:ser>
        <c:ser>
          <c:idx val="1"/>
          <c:order val="1"/>
          <c:tx>
            <c:strRef>
              <c:f>'B2.2.Sales.Mix.Output'!$M$45</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'B2.2.Sales.Mix.Output'!$N$45:$X$45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366-0F40-AB47-0E535F88E434}"/>
            </c:ext>
          </c:extLst>
        </c:ser>
        <c:ser>
          <c:idx val="2"/>
          <c:order val="2"/>
          <c:tx>
            <c:strRef>
              <c:f>'B2.2.Sales.Mix.Output'!$M$46</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'B2.2.Sales.Mix.Output'!$N$46:$X$46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3366-0F40-AB47-0E535F88E434}"/>
            </c:ext>
          </c:extLst>
        </c:ser>
        <c:ser>
          <c:idx val="3"/>
          <c:order val="3"/>
          <c:tx>
            <c:strRef>
              <c:f>'B2.2.Sales.Mix.Output'!$M$47</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'B2.2.Sales.Mix.Output'!$N$47:$X$47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3366-0F40-AB47-0E535F88E434}"/>
            </c:ext>
          </c:extLst>
        </c:ser>
        <c:ser>
          <c:idx val="4"/>
          <c:order val="4"/>
          <c:tx>
            <c:strRef>
              <c:f>'B2.2.Sales.Mix.Output'!$M$48</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'B2.2.Sales.Mix.Output'!$N$48:$X$48</c:f>
              <c:numCache>
                <c:formatCode>0.0%</c:formatCode>
                <c:ptCount val="11"/>
                <c:pt idx="0">
                  <c:v>0.76282118002406685</c:v>
                </c:pt>
                <c:pt idx="1">
                  <c:v>0.70498932246954182</c:v>
                </c:pt>
                <c:pt idx="2">
                  <c:v>0.64455187769045574</c:v>
                </c:pt>
                <c:pt idx="3">
                  <c:v>0.58196175714610565</c:v>
                </c:pt>
                <c:pt idx="4">
                  <c:v>0.51713649099287495</c:v>
                </c:pt>
                <c:pt idx="5">
                  <c:v>0.44999541232316798</c:v>
                </c:pt>
                <c:pt idx="6">
                  <c:v>0.38739578850723638</c:v>
                </c:pt>
                <c:pt idx="7">
                  <c:v>0.32326655482923194</c:v>
                </c:pt>
                <c:pt idx="8">
                  <c:v>0.25759321626826326</c:v>
                </c:pt>
                <c:pt idx="9">
                  <c:v>0.19036673651165623</c:v>
                </c:pt>
                <c:pt idx="10">
                  <c:v>0.12819446058180764</c:v>
                </c:pt>
              </c:numCache>
            </c:numRef>
          </c:val>
          <c:smooth val="0"/>
          <c:extLst>
            <c:ext xmlns:c16="http://schemas.microsoft.com/office/drawing/2014/chart" uri="{C3380CC4-5D6E-409C-BE32-E72D297353CC}">
              <c16:uniqueId val="{00000004-3366-0F40-AB47-0E535F88E434}"/>
            </c:ext>
          </c:extLst>
        </c:ser>
        <c:ser>
          <c:idx val="5"/>
          <c:order val="5"/>
          <c:tx>
            <c:strRef>
              <c:f>'B2.2.Sales.Mix.Output'!$M$49</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'B2.2.Sales.Mix.Output'!$N$49:$X$49</c:f>
              <c:numCache>
                <c:formatCode>0.0%</c:formatCode>
                <c:ptCount val="11"/>
                <c:pt idx="0">
                  <c:v>2.2107609353729359E-2</c:v>
                </c:pt>
                <c:pt idx="1">
                  <c:v>1.8851001304120162E-2</c:v>
                </c:pt>
                <c:pt idx="2">
                  <c:v>1.5594272728791521E-2</c:v>
                </c:pt>
                <c:pt idx="3">
                  <c:v>1.2271745765664846E-2</c:v>
                </c:pt>
                <c:pt idx="4">
                  <c:v>8.8857751617229738E-3</c:v>
                </c:pt>
                <c:pt idx="5">
                  <c:v>5.4392521687976567E-3</c:v>
                </c:pt>
                <c:pt idx="6">
                  <c:v>4.3411754206476054E-3</c:v>
                </c:pt>
                <c:pt idx="7">
                  <c:v>3.2464901063977915E-3</c:v>
                </c:pt>
                <c:pt idx="8">
                  <c:v>2.1568587002463589E-3</c:v>
                </c:pt>
                <c:pt idx="9">
                  <c:v>1.0740627291737797E-3</c:v>
                </c:pt>
                <c:pt idx="10">
                  <c:v>0</c:v>
                </c:pt>
              </c:numCache>
            </c:numRef>
          </c:val>
          <c:smooth val="0"/>
          <c:extLst>
            <c:ext xmlns:c16="http://schemas.microsoft.com/office/drawing/2014/chart" uri="{C3380CC4-5D6E-409C-BE32-E72D297353CC}">
              <c16:uniqueId val="{00000005-3366-0F40-AB47-0E535F88E434}"/>
            </c:ext>
          </c:extLst>
        </c:ser>
        <c:ser>
          <c:idx val="6"/>
          <c:order val="6"/>
          <c:tx>
            <c:strRef>
              <c:f>'B2.2.Sales.Mix.Output'!$M$50</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'B2.2.Sales.Mix.Output'!$N$50:$X$50</c:f>
              <c:numCache>
                <c:formatCode>0.0%</c:formatCode>
                <c:ptCount val="11"/>
                <c:pt idx="0">
                  <c:v>0.21449607948375293</c:v>
                </c:pt>
                <c:pt idx="1">
                  <c:v>0.26255792950092915</c:v>
                </c:pt>
                <c:pt idx="2">
                  <c:v>0.31277576765689979</c:v>
                </c:pt>
                <c:pt idx="3">
                  <c:v>0.36473830094626103</c:v>
                </c:pt>
                <c:pt idx="4">
                  <c:v>0.41850396567107973</c:v>
                </c:pt>
                <c:pt idx="5">
                  <c:v>0.47412897509559415</c:v>
                </c:pt>
                <c:pt idx="6">
                  <c:v>0.51960013935675153</c:v>
                </c:pt>
                <c:pt idx="7">
                  <c:v>0.56613443973196254</c:v>
                </c:pt>
                <c:pt idx="8">
                  <c:v>0.61373600044939081</c:v>
                </c:pt>
                <c:pt idx="9">
                  <c:v>0.6624047235356777</c:v>
                </c:pt>
                <c:pt idx="10">
                  <c:v>0.7106809715895861</c:v>
                </c:pt>
              </c:numCache>
            </c:numRef>
          </c:val>
          <c:smooth val="0"/>
          <c:extLst>
            <c:ext xmlns:c16="http://schemas.microsoft.com/office/drawing/2014/chart" uri="{C3380CC4-5D6E-409C-BE32-E72D297353CC}">
              <c16:uniqueId val="{00000006-3366-0F40-AB47-0E535F88E434}"/>
            </c:ext>
          </c:extLst>
        </c:ser>
        <c:ser>
          <c:idx val="7"/>
          <c:order val="7"/>
          <c:tx>
            <c:strRef>
              <c:f>'B2.2.Sales.Mix.Output'!$M$51</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'B2.2.Sales.Mix.Output'!$N$51:$X$51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3366-0F40-AB47-0E535F88E434}"/>
            </c:ext>
          </c:extLst>
        </c:ser>
        <c:ser>
          <c:idx val="8"/>
          <c:order val="8"/>
          <c:tx>
            <c:strRef>
              <c:f>'B2.2.Sales.Mix.Output'!$M$52</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'B2.2.Sales.Mix.Output'!$N$52:$X$52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3366-0F40-AB47-0E535F88E434}"/>
            </c:ext>
          </c:extLst>
        </c:ser>
        <c:ser>
          <c:idx val="9"/>
          <c:order val="9"/>
          <c:tx>
            <c:strRef>
              <c:f>'B2.2.Sales.Mix.Output'!$M$53</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'B2.2.Sales.Mix.Output'!$N$53:$X$53</c:f>
              <c:numCache>
                <c:formatCode>0.0%</c:formatCode>
                <c:ptCount val="11"/>
                <c:pt idx="0">
                  <c:v>0</c:v>
                </c:pt>
                <c:pt idx="1">
                  <c:v>1.2788645931256474E-2</c:v>
                </c:pt>
                <c:pt idx="2">
                  <c:v>2.6028042717209071E-2</c:v>
                </c:pt>
                <c:pt idx="3">
                  <c:v>3.9740081351180241E-2</c:v>
                </c:pt>
                <c:pt idx="4">
                  <c:v>5.3946733900174536E-2</c:v>
                </c:pt>
                <c:pt idx="5">
                  <c:v>6.866989075382697E-2</c:v>
                </c:pt>
                <c:pt idx="6">
                  <c:v>8.5462872917274474E-2</c:v>
                </c:pt>
                <c:pt idx="7">
                  <c:v>0.10272214732215099</c:v>
                </c:pt>
                <c:pt idx="8">
                  <c:v>0.12045880924183687</c:v>
                </c:pt>
                <c:pt idx="9">
                  <c:v>0.13868277482098698</c:v>
                </c:pt>
                <c:pt idx="10">
                  <c:v>0.15708101252918794</c:v>
                </c:pt>
              </c:numCache>
            </c:numRef>
          </c:val>
          <c:smooth val="0"/>
          <c:extLst>
            <c:ext xmlns:c16="http://schemas.microsoft.com/office/drawing/2014/chart" uri="{C3380CC4-5D6E-409C-BE32-E72D297353CC}">
              <c16:uniqueId val="{00000009-3366-0F40-AB47-0E535F88E434}"/>
            </c:ext>
          </c:extLst>
        </c:ser>
        <c:ser>
          <c:idx val="10"/>
          <c:order val="10"/>
          <c:tx>
            <c:strRef>
              <c:f>'B2.2.Sales.Mix.Output'!$M$54</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'B2.2.Sales.Mix.Output'!$N$54:$X$54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3366-0F40-AB47-0E535F88E434}"/>
            </c:ext>
          </c:extLst>
        </c:ser>
        <c:ser>
          <c:idx val="11"/>
          <c:order val="11"/>
          <c:tx>
            <c:strRef>
              <c:f>'B2.2.Sales.Mix.Output'!$M$55</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'B2.2.Sales.Mix.Output'!$N$55:$X$55</c:f>
              <c:numCache>
                <c:formatCode>0.0%</c:formatCode>
                <c:ptCount val="11"/>
                <c:pt idx="0">
                  <c:v>3.9502623311485307E-5</c:v>
                </c:pt>
                <c:pt idx="1">
                  <c:v>8.3149943039819641E-5</c:v>
                </c:pt>
                <c:pt idx="2">
                  <c:v>1.2738634092722686E-4</c:v>
                </c:pt>
                <c:pt idx="3">
                  <c:v>1.7218061483449164E-4</c:v>
                </c:pt>
                <c:pt idx="4">
                  <c:v>2.17488388659825E-4</c:v>
                </c:pt>
                <c:pt idx="5">
                  <c:v>2.6325815014532867E-4</c:v>
                </c:pt>
                <c:pt idx="6">
                  <c:v>2.6385773344274002E-4</c:v>
                </c:pt>
                <c:pt idx="7">
                  <c:v>2.6432600017661139E-4</c:v>
                </c:pt>
                <c:pt idx="8">
                  <c:v>2.6465369985296231E-4</c:v>
                </c:pt>
                <c:pt idx="9">
                  <c:v>2.6483153471731479E-4</c:v>
                </c:pt>
                <c:pt idx="10">
                  <c:v>2.6430913746404379E-4</c:v>
                </c:pt>
              </c:numCache>
            </c:numRef>
          </c:val>
          <c:smooth val="0"/>
          <c:extLst>
            <c:ext xmlns:c16="http://schemas.microsoft.com/office/drawing/2014/chart" uri="{C3380CC4-5D6E-409C-BE32-E72D297353CC}">
              <c16:uniqueId val="{0000000B-3366-0F40-AB47-0E535F88E434}"/>
            </c:ext>
          </c:extLst>
        </c:ser>
        <c:ser>
          <c:idx val="12"/>
          <c:order val="12"/>
          <c:tx>
            <c:strRef>
              <c:f>'B2.2.Sales.Mix.Output'!$M$56</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'B2.2.Sales.Mix.Output'!$N$56:$X$56</c:f>
              <c:numCache>
                <c:formatCode>0.0%</c:formatCode>
                <c:ptCount val="11"/>
                <c:pt idx="0">
                  <c:v>5.3562851513938277E-4</c:v>
                </c:pt>
                <c:pt idx="1">
                  <c:v>7.2995085111245887E-4</c:v>
                </c:pt>
                <c:pt idx="2">
                  <c:v>9.2265286571664436E-4</c:v>
                </c:pt>
                <c:pt idx="3">
                  <c:v>1.1159341759537811E-3</c:v>
                </c:pt>
                <c:pt idx="4">
                  <c:v>1.3095458854878081E-3</c:v>
                </c:pt>
                <c:pt idx="5">
                  <c:v>1.5032115084677158E-3</c:v>
                </c:pt>
                <c:pt idx="6">
                  <c:v>2.936166064647412E-3</c:v>
                </c:pt>
                <c:pt idx="7">
                  <c:v>4.3660420100800875E-3</c:v>
                </c:pt>
                <c:pt idx="8">
                  <c:v>5.7904616404095598E-3</c:v>
                </c:pt>
                <c:pt idx="9">
                  <c:v>7.2068708677881128E-3</c:v>
                </c:pt>
                <c:pt idx="10">
                  <c:v>3.7792461619543111E-3</c:v>
                </c:pt>
              </c:numCache>
            </c:numRef>
          </c:val>
          <c:smooth val="0"/>
          <c:extLst>
            <c:ext xmlns:c16="http://schemas.microsoft.com/office/drawing/2014/chart" uri="{C3380CC4-5D6E-409C-BE32-E72D297353CC}">
              <c16:uniqueId val="{0000000C-3366-0F40-AB47-0E535F88E434}"/>
            </c:ext>
          </c:extLst>
        </c:ser>
        <c:ser>
          <c:idx val="13"/>
          <c:order val="13"/>
          <c:tx>
            <c:strRef>
              <c:f>'B2.2.Sales.Mix.Output'!$M$57</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'B2.2.Sales.Mix.Output'!$N$57:$X$57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3366-0F40-AB47-0E535F88E434}"/>
            </c:ext>
          </c:extLst>
        </c:ser>
        <c:dLbls>
          <c:showLegendKey val="0"/>
          <c:showVal val="0"/>
          <c:showCatName val="0"/>
          <c:showSerName val="0"/>
          <c:showPercent val="0"/>
          <c:showBubbleSize val="0"/>
        </c:dLbls>
        <c:smooth val="0"/>
        <c:axId val="2126243792"/>
        <c:axId val="2126246272"/>
      </c:lineChart>
      <c:catAx>
        <c:axId val="21262437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246272"/>
        <c:crosses val="autoZero"/>
        <c:auto val="1"/>
        <c:lblAlgn val="ctr"/>
        <c:lblOffset val="100"/>
        <c:noMultiLvlLbl val="0"/>
      </c:catAx>
      <c:valAx>
        <c:axId val="21262462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243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'B2.2.Sales.Mix.Output'!$M$63</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'B2.2.Sales.Mix.Output'!$N$63:$X$63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961-2345-BD44-640F9F6F5D2F}"/>
            </c:ext>
          </c:extLst>
        </c:ser>
        <c:ser>
          <c:idx val="1"/>
          <c:order val="1"/>
          <c:tx>
            <c:strRef>
              <c:f>'B2.2.Sales.Mix.Output'!$M$64</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'B2.2.Sales.Mix.Output'!$N$64:$X$64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961-2345-BD44-640F9F6F5D2F}"/>
            </c:ext>
          </c:extLst>
        </c:ser>
        <c:ser>
          <c:idx val="2"/>
          <c:order val="2"/>
          <c:tx>
            <c:strRef>
              <c:f>'B2.2.Sales.Mix.Output'!$M$65</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'B2.2.Sales.Mix.Output'!$N$65:$X$65</c:f>
              <c:numCache>
                <c:formatCode>0.0%</c:formatCode>
                <c:ptCount val="11"/>
                <c:pt idx="0">
                  <c:v>0.79997102370870721</c:v>
                </c:pt>
                <c:pt idx="1">
                  <c:v>0.73958738514262323</c:v>
                </c:pt>
                <c:pt idx="2">
                  <c:v>0.67899900071088992</c:v>
                </c:pt>
                <c:pt idx="3">
                  <c:v>0.61822106574842994</c:v>
                </c:pt>
                <c:pt idx="4">
                  <c:v>0.55726825681704806</c:v>
                </c:pt>
                <c:pt idx="5">
                  <c:v>0.49615475463771491</c:v>
                </c:pt>
                <c:pt idx="6">
                  <c:v>0.40392198008918617</c:v>
                </c:pt>
                <c:pt idx="7">
                  <c:v>0.30299031584572023</c:v>
                </c:pt>
                <c:pt idx="8">
                  <c:v>0.20202330874128863</c:v>
                </c:pt>
                <c:pt idx="9">
                  <c:v>0.10102513264292325</c:v>
                </c:pt>
                <c:pt idx="10">
                  <c:v>0</c:v>
                </c:pt>
              </c:numCache>
            </c:numRef>
          </c:val>
          <c:smooth val="0"/>
          <c:extLst>
            <c:ext xmlns:c16="http://schemas.microsoft.com/office/drawing/2014/chart" uri="{C3380CC4-5D6E-409C-BE32-E72D297353CC}">
              <c16:uniqueId val="{00000002-1961-2345-BD44-640F9F6F5D2F}"/>
            </c:ext>
          </c:extLst>
        </c:ser>
        <c:ser>
          <c:idx val="3"/>
          <c:order val="3"/>
          <c:tx>
            <c:strRef>
              <c:f>'B2.2.Sales.Mix.Output'!$M$66</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'B2.2.Sales.Mix.Output'!$N$66:$X$66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1961-2345-BD44-640F9F6F5D2F}"/>
            </c:ext>
          </c:extLst>
        </c:ser>
        <c:ser>
          <c:idx val="4"/>
          <c:order val="4"/>
          <c:tx>
            <c:strRef>
              <c:f>'B2.2.Sales.Mix.Output'!$M$67</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'B2.2.Sales.Mix.Output'!$N$67:$X$67</c:f>
              <c:numCache>
                <c:formatCode>0.0%</c:formatCode>
                <c:ptCount val="11"/>
                <c:pt idx="0">
                  <c:v>6.1552729102395065E-2</c:v>
                </c:pt>
                <c:pt idx="1">
                  <c:v>5.186023130286798E-2</c:v>
                </c:pt>
                <c:pt idx="2">
                  <c:v>4.2315039687972955E-2</c:v>
                </c:pt>
                <c:pt idx="3">
                  <c:v>3.2904840660003397E-2</c:v>
                </c:pt>
                <c:pt idx="4">
                  <c:v>2.3617658470981809E-2</c:v>
                </c:pt>
                <c:pt idx="5">
                  <c:v>1.4441837994411372E-2</c:v>
                </c:pt>
                <c:pt idx="6">
                  <c:v>1.1475524172024779E-2</c:v>
                </c:pt>
                <c:pt idx="7">
                  <c:v>8.5485264135450375E-3</c:v>
                </c:pt>
                <c:pt idx="8">
                  <c:v>5.6605290610181247E-3</c:v>
                </c:pt>
                <c:pt idx="9">
                  <c:v>2.8111614375490616E-3</c:v>
                </c:pt>
                <c:pt idx="10">
                  <c:v>0</c:v>
                </c:pt>
              </c:numCache>
            </c:numRef>
          </c:val>
          <c:smooth val="0"/>
          <c:extLst>
            <c:ext xmlns:c16="http://schemas.microsoft.com/office/drawing/2014/chart" uri="{C3380CC4-5D6E-409C-BE32-E72D297353CC}">
              <c16:uniqueId val="{00000004-1961-2345-BD44-640F9F6F5D2F}"/>
            </c:ext>
          </c:extLst>
        </c:ser>
        <c:ser>
          <c:idx val="5"/>
          <c:order val="5"/>
          <c:tx>
            <c:strRef>
              <c:f>'B2.2.Sales.Mix.Output'!$M$68</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'B2.2.Sales.Mix.Output'!$N$68:$X$68</c:f>
              <c:numCache>
                <c:formatCode>0.0%</c:formatCode>
                <c:ptCount val="11"/>
                <c:pt idx="0">
                  <c:v>1.2234704070092211E-2</c:v>
                </c:pt>
                <c:pt idx="1">
                  <c:v>9.6883891435187146E-3</c:v>
                </c:pt>
                <c:pt idx="2">
                  <c:v>7.1960305959973955E-3</c:v>
                </c:pt>
                <c:pt idx="3">
                  <c:v>4.7532903745056004E-3</c:v>
                </c:pt>
                <c:pt idx="4">
                  <c:v>2.3559692011677394E-3</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1961-2345-BD44-640F9F6F5D2F}"/>
            </c:ext>
          </c:extLst>
        </c:ser>
        <c:ser>
          <c:idx val="6"/>
          <c:order val="6"/>
          <c:tx>
            <c:strRef>
              <c:f>'B2.2.Sales.Mix.Output'!$M$69</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'B2.2.Sales.Mix.Output'!$N$69:$X$69</c:f>
              <c:numCache>
                <c:formatCode>0.0%</c:formatCode>
                <c:ptCount val="11"/>
                <c:pt idx="0">
                  <c:v>1.0275779675516268E-2</c:v>
                </c:pt>
                <c:pt idx="1">
                  <c:v>1.5851044188538943E-2</c:v>
                </c:pt>
                <c:pt idx="2">
                  <c:v>2.1358368352566843E-2</c:v>
                </c:pt>
                <c:pt idx="3">
                  <c:v>2.6804881329606924E-2</c:v>
                </c:pt>
                <c:pt idx="4">
                  <c:v>3.219752807266052E-2</c:v>
                </c:pt>
                <c:pt idx="5">
                  <c:v>3.7543080501738449E-2</c:v>
                </c:pt>
                <c:pt idx="6">
                  <c:v>3.2992131994571239E-2</c:v>
                </c:pt>
                <c:pt idx="7">
                  <c:v>3.7043614458695175E-2</c:v>
                </c:pt>
                <c:pt idx="8">
                  <c:v>4.1038835692381384E-2</c:v>
                </c:pt>
                <c:pt idx="9">
                  <c:v>4.4978583000785013E-2</c:v>
                </c:pt>
                <c:pt idx="10">
                  <c:v>4.886371609567329E-2</c:v>
                </c:pt>
              </c:numCache>
            </c:numRef>
          </c:val>
          <c:smooth val="0"/>
          <c:extLst>
            <c:ext xmlns:c16="http://schemas.microsoft.com/office/drawing/2014/chart" uri="{C3380CC4-5D6E-409C-BE32-E72D297353CC}">
              <c16:uniqueId val="{00000006-1961-2345-BD44-640F9F6F5D2F}"/>
            </c:ext>
          </c:extLst>
        </c:ser>
        <c:ser>
          <c:idx val="7"/>
          <c:order val="7"/>
          <c:tx>
            <c:strRef>
              <c:f>'B2.2.Sales.Mix.Output'!$M$70</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'B2.2.Sales.Mix.Output'!$N$70:$X$70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1961-2345-BD44-640F9F6F5D2F}"/>
            </c:ext>
          </c:extLst>
        </c:ser>
        <c:ser>
          <c:idx val="8"/>
          <c:order val="8"/>
          <c:tx>
            <c:strRef>
              <c:f>'B2.2.Sales.Mix.Output'!$M$71</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'B2.2.Sales.Mix.Output'!$N$71:$X$71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1961-2345-BD44-640F9F6F5D2F}"/>
            </c:ext>
          </c:extLst>
        </c:ser>
        <c:ser>
          <c:idx val="9"/>
          <c:order val="9"/>
          <c:tx>
            <c:strRef>
              <c:f>'B2.2.Sales.Mix.Output'!$M$72</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'B2.2.Sales.Mix.Output'!$N$72:$X$72</c:f>
              <c:numCache>
                <c:formatCode>0.0%</c:formatCode>
                <c:ptCount val="11"/>
                <c:pt idx="0">
                  <c:v>3.4910494873927757E-2</c:v>
                </c:pt>
                <c:pt idx="1">
                  <c:v>6.1916107164209672E-2</c:v>
                </c:pt>
                <c:pt idx="2">
                  <c:v>8.8938362387772113E-2</c:v>
                </c:pt>
                <c:pt idx="3">
                  <c:v>0.11597683324097877</c:v>
                </c:pt>
                <c:pt idx="4">
                  <c:v>0.14303114759981447</c:v>
                </c:pt>
                <c:pt idx="5">
                  <c:v>0.17010098737602139</c:v>
                </c:pt>
                <c:pt idx="6">
                  <c:v>0.18284189687934438</c:v>
                </c:pt>
                <c:pt idx="7">
                  <c:v>0.19552643105537107</c:v>
                </c:pt>
                <c:pt idx="8">
                  <c:v>0.2081551067160784</c:v>
                </c:pt>
                <c:pt idx="9">
                  <c:v>0.22072853176525836</c:v>
                </c:pt>
                <c:pt idx="10">
                  <c:v>0.2332474019491407</c:v>
                </c:pt>
              </c:numCache>
            </c:numRef>
          </c:val>
          <c:smooth val="0"/>
          <c:extLst>
            <c:ext xmlns:c16="http://schemas.microsoft.com/office/drawing/2014/chart" uri="{C3380CC4-5D6E-409C-BE32-E72D297353CC}">
              <c16:uniqueId val="{00000009-1961-2345-BD44-640F9F6F5D2F}"/>
            </c:ext>
          </c:extLst>
        </c:ser>
        <c:ser>
          <c:idx val="10"/>
          <c:order val="10"/>
          <c:tx>
            <c:strRef>
              <c:f>'B2.2.Sales.Mix.Output'!$M$73</c:f>
              <c:strCache>
                <c:ptCount val="1"/>
                <c:pt idx="0">
                  <c:v>HFO-1234/1233</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'B2.2.Sales.Mix.Output'!$N$73:$X$73</c:f>
              <c:numCache>
                <c:formatCode>0.0%</c:formatCode>
                <c:ptCount val="11"/>
                <c:pt idx="0">
                  <c:v>7.6499671076590073E-2</c:v>
                </c:pt>
                <c:pt idx="1">
                  <c:v>0.11543358824393964</c:v>
                </c:pt>
                <c:pt idx="2">
                  <c:v>0.15442503371049432</c:v>
                </c:pt>
                <c:pt idx="3">
                  <c:v>0.19346854962761531</c:v>
                </c:pt>
                <c:pt idx="4">
                  <c:v>0.23255885680734953</c:v>
                </c:pt>
                <c:pt idx="5">
                  <c:v>0.27169084522629705</c:v>
                </c:pt>
                <c:pt idx="6">
                  <c:v>0.35868716321319677</c:v>
                </c:pt>
                <c:pt idx="7">
                  <c:v>0.44579730867958017</c:v>
                </c:pt>
                <c:pt idx="8">
                  <c:v>0.53301623052683644</c:v>
                </c:pt>
                <c:pt idx="9">
                  <c:v>0.62033873466669864</c:v>
                </c:pt>
                <c:pt idx="10">
                  <c:v>0.70775948070280914</c:v>
                </c:pt>
              </c:numCache>
            </c:numRef>
          </c:val>
          <c:smooth val="0"/>
          <c:extLst>
            <c:ext xmlns:c16="http://schemas.microsoft.com/office/drawing/2014/chart" uri="{C3380CC4-5D6E-409C-BE32-E72D297353CC}">
              <c16:uniqueId val="{0000000A-1961-2345-BD44-640F9F6F5D2F}"/>
            </c:ext>
          </c:extLst>
        </c:ser>
        <c:ser>
          <c:idx val="11"/>
          <c:order val="11"/>
          <c:tx>
            <c:strRef>
              <c:f>'B2.2.Sales.Mix.Output'!$M$74</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'B2.2.Sales.Mix.Output'!$N$74:$X$74</c:f>
              <c:numCache>
                <c:formatCode>0.0%</c:formatCode>
                <c:ptCount val="11"/>
                <c:pt idx="0">
                  <c:v>2.8387256929336308E-5</c:v>
                </c:pt>
                <c:pt idx="1">
                  <c:v>3.6434780144538398E-5</c:v>
                </c:pt>
                <c:pt idx="2">
                  <c:v>4.4296945231545302E-5</c:v>
                </c:pt>
                <c:pt idx="3">
                  <c:v>5.1990164052608597E-5</c:v>
                </c:pt>
                <c:pt idx="4">
                  <c:v>5.9530261711579817E-5</c:v>
                </c:pt>
                <c:pt idx="5">
                  <c:v>6.6932505358366769E-5</c:v>
                </c:pt>
                <c:pt idx="6">
                  <c:v>7.9449822485229071E-5</c:v>
                </c:pt>
                <c:pt idx="7">
                  <c:v>9.1664703995096019E-5</c:v>
                </c:pt>
                <c:pt idx="8">
                  <c:v>1.0357256911776025E-4</c:v>
                </c:pt>
                <c:pt idx="9">
                  <c:v>1.1516920532805876E-4</c:v>
                </c:pt>
                <c:pt idx="10">
                  <c:v>1.2645073522156859E-4</c:v>
                </c:pt>
              </c:numCache>
            </c:numRef>
          </c:val>
          <c:smooth val="0"/>
          <c:extLst>
            <c:ext xmlns:c16="http://schemas.microsoft.com/office/drawing/2014/chart" uri="{C3380CC4-5D6E-409C-BE32-E72D297353CC}">
              <c16:uniqueId val="{0000000B-1961-2345-BD44-640F9F6F5D2F}"/>
            </c:ext>
          </c:extLst>
        </c:ser>
        <c:ser>
          <c:idx val="12"/>
          <c:order val="12"/>
          <c:tx>
            <c:strRef>
              <c:f>'B2.2.Sales.Mix.Output'!$M$75</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'B2.2.Sales.Mix.Output'!$N$75:$X$75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1961-2345-BD44-640F9F6F5D2F}"/>
            </c:ext>
          </c:extLst>
        </c:ser>
        <c:ser>
          <c:idx val="13"/>
          <c:order val="13"/>
          <c:tx>
            <c:strRef>
              <c:f>'B2.2.Sales.Mix.Output'!$M$76</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'B2.2.Sales.Mix.Output'!$N$76:$X$76</c:f>
              <c:numCache>
                <c:formatCode>0.0%</c:formatCode>
                <c:ptCount val="11"/>
                <c:pt idx="0">
                  <c:v>4.5272102358419036E-3</c:v>
                </c:pt>
                <c:pt idx="1">
                  <c:v>5.6268200341575286E-3</c:v>
                </c:pt>
                <c:pt idx="2">
                  <c:v>6.723867609074956E-3</c:v>
                </c:pt>
                <c:pt idx="3">
                  <c:v>7.8185488548075492E-3</c:v>
                </c:pt>
                <c:pt idx="4">
                  <c:v>8.9110527692662783E-3</c:v>
                </c:pt>
                <c:pt idx="5">
                  <c:v>1.0001561758458363E-2</c:v>
                </c:pt>
                <c:pt idx="6">
                  <c:v>1.0001853829191323E-2</c:v>
                </c:pt>
                <c:pt idx="7">
                  <c:v>1.0002138843093219E-2</c:v>
                </c:pt>
                <c:pt idx="8">
                  <c:v>1.0002416693279415E-2</c:v>
                </c:pt>
                <c:pt idx="9">
                  <c:v>1.0002687281457655E-2</c:v>
                </c:pt>
                <c:pt idx="10">
                  <c:v>1.0002950517155168E-2</c:v>
                </c:pt>
              </c:numCache>
            </c:numRef>
          </c:val>
          <c:smooth val="0"/>
          <c:extLst>
            <c:ext xmlns:c16="http://schemas.microsoft.com/office/drawing/2014/chart" uri="{C3380CC4-5D6E-409C-BE32-E72D297353CC}">
              <c16:uniqueId val="{0000000D-1961-2345-BD44-640F9F6F5D2F}"/>
            </c:ext>
          </c:extLst>
        </c:ser>
        <c:dLbls>
          <c:showLegendKey val="0"/>
          <c:showVal val="0"/>
          <c:showCatName val="0"/>
          <c:showSerName val="0"/>
          <c:showPercent val="0"/>
          <c:showBubbleSize val="0"/>
        </c:dLbls>
        <c:smooth val="0"/>
        <c:axId val="2126318336"/>
        <c:axId val="2126320816"/>
      </c:lineChart>
      <c:catAx>
        <c:axId val="21263183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20816"/>
        <c:crosses val="autoZero"/>
        <c:auto val="1"/>
        <c:lblAlgn val="ctr"/>
        <c:lblOffset val="100"/>
        <c:noMultiLvlLbl val="0"/>
      </c:catAx>
      <c:valAx>
        <c:axId val="21263208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18336"/>
        <c:crosses val="autoZero"/>
        <c:crossBetween val="between"/>
      </c:valAx>
      <c:spPr>
        <a:noFill/>
        <a:ln>
          <a:noFill/>
        </a:ln>
        <a:effectLst/>
      </c:spPr>
    </c:plotArea>
    <c:legend>
      <c:legendPos val="r"/>
      <c:overlay val="0"/>
      <c:spPr>
        <a:noFill/>
        <a:ln w="47625">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'B2.2.Sales.Mix.Output'!$M$82</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'B2.2.Sales.Mix.Output'!$N$82:$X$82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6BA-074A-96E4-522282E1DF8C}"/>
            </c:ext>
          </c:extLst>
        </c:ser>
        <c:ser>
          <c:idx val="1"/>
          <c:order val="1"/>
          <c:tx>
            <c:strRef>
              <c:f>'B2.2.Sales.Mix.Output'!$M$83</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'B2.2.Sales.Mix.Output'!$N$83:$X$83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B6BA-074A-96E4-522282E1DF8C}"/>
            </c:ext>
          </c:extLst>
        </c:ser>
        <c:ser>
          <c:idx val="2"/>
          <c:order val="2"/>
          <c:tx>
            <c:strRef>
              <c:f>'B2.2.Sales.Mix.Output'!$M$84</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'B2.2.Sales.Mix.Output'!$N$84:$X$84</c:f>
              <c:numCache>
                <c:formatCode>0.0%</c:formatCode>
                <c:ptCount val="11"/>
                <c:pt idx="0">
                  <c:v>0.84989999999999999</c:v>
                </c:pt>
                <c:pt idx="1">
                  <c:v>0.71989999999999998</c:v>
                </c:pt>
                <c:pt idx="2">
                  <c:v>0.58989999999999998</c:v>
                </c:pt>
                <c:pt idx="3">
                  <c:v>0.45989999999999998</c:v>
                </c:pt>
                <c:pt idx="4">
                  <c:v>0.32989999999999997</c:v>
                </c:pt>
                <c:pt idx="5">
                  <c:v>0.19989999999999997</c:v>
                </c:pt>
                <c:pt idx="6">
                  <c:v>0.16189999999999993</c:v>
                </c:pt>
                <c:pt idx="7">
                  <c:v>0.1239</c:v>
                </c:pt>
                <c:pt idx="8">
                  <c:v>8.5899999999999962E-2</c:v>
                </c:pt>
                <c:pt idx="9">
                  <c:v>4.790000000000004E-2</c:v>
                </c:pt>
                <c:pt idx="10">
                  <c:v>0</c:v>
                </c:pt>
              </c:numCache>
            </c:numRef>
          </c:val>
          <c:smooth val="0"/>
          <c:extLst>
            <c:ext xmlns:c16="http://schemas.microsoft.com/office/drawing/2014/chart" uri="{C3380CC4-5D6E-409C-BE32-E72D297353CC}">
              <c16:uniqueId val="{00000002-B6BA-074A-96E4-522282E1DF8C}"/>
            </c:ext>
          </c:extLst>
        </c:ser>
        <c:ser>
          <c:idx val="3"/>
          <c:order val="3"/>
          <c:tx>
            <c:strRef>
              <c:f>'B2.2.Sales.Mix.Output'!$M$85</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'B2.2.Sales.Mix.Output'!$N$85:$X$85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B6BA-074A-96E4-522282E1DF8C}"/>
            </c:ext>
          </c:extLst>
        </c:ser>
        <c:ser>
          <c:idx val="4"/>
          <c:order val="4"/>
          <c:tx>
            <c:strRef>
              <c:f>'B2.2.Sales.Mix.Output'!$M$86</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'B2.2.Sales.Mix.Output'!$N$86:$X$86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B6BA-074A-96E4-522282E1DF8C}"/>
            </c:ext>
          </c:extLst>
        </c:ser>
        <c:ser>
          <c:idx val="5"/>
          <c:order val="5"/>
          <c:tx>
            <c:strRef>
              <c:f>'B2.2.Sales.Mix.Output'!$M$87</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'B2.2.Sales.Mix.Output'!$N$87:$X$87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B6BA-074A-96E4-522282E1DF8C}"/>
            </c:ext>
          </c:extLst>
        </c:ser>
        <c:ser>
          <c:idx val="6"/>
          <c:order val="6"/>
          <c:tx>
            <c:strRef>
              <c:f>'B2.2.Sales.Mix.Output'!$M$88</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'B2.2.Sales.Mix.Output'!$N$88:$X$88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B6BA-074A-96E4-522282E1DF8C}"/>
            </c:ext>
          </c:extLst>
        </c:ser>
        <c:ser>
          <c:idx val="7"/>
          <c:order val="7"/>
          <c:tx>
            <c:strRef>
              <c:f>'B2.2.Sales.Mix.Output'!$M$89</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'B2.2.Sales.Mix.Output'!$N$89:$X$89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B6BA-074A-96E4-522282E1DF8C}"/>
            </c:ext>
          </c:extLst>
        </c:ser>
        <c:ser>
          <c:idx val="8"/>
          <c:order val="8"/>
          <c:tx>
            <c:strRef>
              <c:f>'B2.2.Sales.Mix.Output'!$M$90</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'B2.2.Sales.Mix.Output'!$N$90:$X$90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B6BA-074A-96E4-522282E1DF8C}"/>
            </c:ext>
          </c:extLst>
        </c:ser>
        <c:ser>
          <c:idx val="9"/>
          <c:order val="9"/>
          <c:tx>
            <c:strRef>
              <c:f>'B2.2.Sales.Mix.Output'!$M$91</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'B2.2.Sales.Mix.Output'!$N$91:$X$91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B6BA-074A-96E4-522282E1DF8C}"/>
            </c:ext>
          </c:extLst>
        </c:ser>
        <c:ser>
          <c:idx val="10"/>
          <c:order val="10"/>
          <c:tx>
            <c:strRef>
              <c:f>'B2.2.Sales.Mix.Output'!$M$92</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'B2.2.Sales.Mix.Output'!$N$92:$X$92</c:f>
              <c:numCache>
                <c:formatCode>0.0%</c:formatCode>
                <c:ptCount val="11"/>
                <c:pt idx="0">
                  <c:v>0.15</c:v>
                </c:pt>
                <c:pt idx="1">
                  <c:v>0.28000000000000003</c:v>
                </c:pt>
                <c:pt idx="2">
                  <c:v>0.41000000000000003</c:v>
                </c:pt>
                <c:pt idx="3">
                  <c:v>0.54</c:v>
                </c:pt>
                <c:pt idx="4">
                  <c:v>0.67</c:v>
                </c:pt>
                <c:pt idx="5">
                  <c:v>0.8</c:v>
                </c:pt>
                <c:pt idx="6">
                  <c:v>0.83800000000000008</c:v>
                </c:pt>
                <c:pt idx="7">
                  <c:v>0.876</c:v>
                </c:pt>
                <c:pt idx="8">
                  <c:v>0.91400000000000003</c:v>
                </c:pt>
                <c:pt idx="9">
                  <c:v>0.95199999999999996</c:v>
                </c:pt>
                <c:pt idx="10">
                  <c:v>0.99</c:v>
                </c:pt>
              </c:numCache>
            </c:numRef>
          </c:val>
          <c:smooth val="0"/>
          <c:extLst>
            <c:ext xmlns:c16="http://schemas.microsoft.com/office/drawing/2014/chart" uri="{C3380CC4-5D6E-409C-BE32-E72D297353CC}">
              <c16:uniqueId val="{0000000A-B6BA-074A-96E4-522282E1DF8C}"/>
            </c:ext>
          </c:extLst>
        </c:ser>
        <c:ser>
          <c:idx val="11"/>
          <c:order val="11"/>
          <c:tx>
            <c:strRef>
              <c:f>'B2.2.Sales.Mix.Output'!$M$93</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'B2.2.Sales.Mix.Output'!$N$93:$X$93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B6BA-074A-96E4-522282E1DF8C}"/>
            </c:ext>
          </c:extLst>
        </c:ser>
        <c:ser>
          <c:idx val="12"/>
          <c:order val="12"/>
          <c:tx>
            <c:strRef>
              <c:f>'B2.2.Sales.Mix.Output'!$M$94</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'B2.2.Sales.Mix.Output'!$N$94:$X$94</c:f>
              <c:numCache>
                <c:formatCode>0.0%</c:formatCode>
                <c:ptCount val="11"/>
                <c:pt idx="0">
                  <c:v>1E-4</c:v>
                </c:pt>
                <c:pt idx="1">
                  <c:v>1E-4</c:v>
                </c:pt>
                <c:pt idx="2">
                  <c:v>1E-4</c:v>
                </c:pt>
                <c:pt idx="3">
                  <c:v>1E-4</c:v>
                </c:pt>
                <c:pt idx="4">
                  <c:v>1E-4</c:v>
                </c:pt>
                <c:pt idx="5">
                  <c:v>1E-4</c:v>
                </c:pt>
                <c:pt idx="6">
                  <c:v>1E-4</c:v>
                </c:pt>
                <c:pt idx="7">
                  <c:v>1E-4</c:v>
                </c:pt>
                <c:pt idx="8">
                  <c:v>1E-4</c:v>
                </c:pt>
                <c:pt idx="9">
                  <c:v>1E-4</c:v>
                </c:pt>
                <c:pt idx="10">
                  <c:v>1E-4</c:v>
                </c:pt>
              </c:numCache>
            </c:numRef>
          </c:val>
          <c:smooth val="0"/>
          <c:extLst>
            <c:ext xmlns:c16="http://schemas.microsoft.com/office/drawing/2014/chart" uri="{C3380CC4-5D6E-409C-BE32-E72D297353CC}">
              <c16:uniqueId val="{0000000C-B6BA-074A-96E4-522282E1DF8C}"/>
            </c:ext>
          </c:extLst>
        </c:ser>
        <c:ser>
          <c:idx val="13"/>
          <c:order val="13"/>
          <c:tx>
            <c:strRef>
              <c:f>'B2.2.Sales.Mix.Output'!$M$95</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'B2.2.Sales.Mix.Output'!$N$95:$X$95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B6BA-074A-96E4-522282E1DF8C}"/>
            </c:ext>
          </c:extLst>
        </c:ser>
        <c:dLbls>
          <c:showLegendKey val="0"/>
          <c:showVal val="0"/>
          <c:showCatName val="0"/>
          <c:showSerName val="0"/>
          <c:showPercent val="0"/>
          <c:showBubbleSize val="0"/>
        </c:dLbls>
        <c:smooth val="0"/>
        <c:axId val="2126393728"/>
        <c:axId val="2126396208"/>
      </c:lineChart>
      <c:catAx>
        <c:axId val="21263937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96208"/>
        <c:crosses val="autoZero"/>
        <c:auto val="1"/>
        <c:lblAlgn val="ctr"/>
        <c:lblOffset val="100"/>
        <c:noMultiLvlLbl val="0"/>
      </c:catAx>
      <c:valAx>
        <c:axId val="2126396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6393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'B2.2.Sales.Mix.Output'!$M$101</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'B2.2.Sales.Mix.Output'!$N$101:$X$101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243-7045-BA06-E25D7DFC0538}"/>
            </c:ext>
          </c:extLst>
        </c:ser>
        <c:ser>
          <c:idx val="1"/>
          <c:order val="1"/>
          <c:tx>
            <c:strRef>
              <c:f>'B2.2.Sales.Mix.Output'!$M$102</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'B2.2.Sales.Mix.Output'!$N$102:$X$102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243-7045-BA06-E25D7DFC0538}"/>
            </c:ext>
          </c:extLst>
        </c:ser>
        <c:ser>
          <c:idx val="2"/>
          <c:order val="2"/>
          <c:tx>
            <c:strRef>
              <c:f>'B2.2.Sales.Mix.Output'!$M$103</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'B2.2.Sales.Mix.Output'!$N$103:$X$103</c:f>
              <c:numCache>
                <c:formatCode>0.0%</c:formatCode>
                <c:ptCount val="11"/>
                <c:pt idx="0">
                  <c:v>0.22898868660921426</c:v>
                </c:pt>
                <c:pt idx="1">
                  <c:v>0.21510532889335363</c:v>
                </c:pt>
                <c:pt idx="2">
                  <c:v>0.20140545801620863</c:v>
                </c:pt>
                <c:pt idx="3">
                  <c:v>0.18788712907922195</c:v>
                </c:pt>
                <c:pt idx="4">
                  <c:v>0.1745483625774939</c:v>
                </c:pt>
                <c:pt idx="5">
                  <c:v>0.16138714632135784</c:v>
                </c:pt>
                <c:pt idx="6">
                  <c:v>0.13640191030461016</c:v>
                </c:pt>
                <c:pt idx="7">
                  <c:v>0.1119164231734337</c:v>
                </c:pt>
                <c:pt idx="8">
                  <c:v>8.7924313391389369E-2</c:v>
                </c:pt>
                <c:pt idx="9">
                  <c:v>6.441914290058523E-2</c:v>
                </c:pt>
                <c:pt idx="10">
                  <c:v>4.1394412584271144E-2</c:v>
                </c:pt>
              </c:numCache>
            </c:numRef>
          </c:val>
          <c:smooth val="0"/>
          <c:extLst>
            <c:ext xmlns:c16="http://schemas.microsoft.com/office/drawing/2014/chart" uri="{C3380CC4-5D6E-409C-BE32-E72D297353CC}">
              <c16:uniqueId val="{00000002-F243-7045-BA06-E25D7DFC0538}"/>
            </c:ext>
          </c:extLst>
        </c:ser>
        <c:ser>
          <c:idx val="3"/>
          <c:order val="3"/>
          <c:tx>
            <c:strRef>
              <c:f>'B2.2.Sales.Mix.Output'!$M$104</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'B2.2.Sales.Mix.Output'!$N$104:$X$104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F243-7045-BA06-E25D7DFC0538}"/>
            </c:ext>
          </c:extLst>
        </c:ser>
        <c:ser>
          <c:idx val="4"/>
          <c:order val="4"/>
          <c:tx>
            <c:strRef>
              <c:f>'B2.2.Sales.Mix.Output'!$M$105</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'B2.2.Sales.Mix.Output'!$N$105:$X$105</c:f>
              <c:numCache>
                <c:formatCode>0.0%</c:formatCode>
                <c:ptCount val="11"/>
                <c:pt idx="0">
                  <c:v>0.21445723584516502</c:v>
                </c:pt>
                <c:pt idx="1">
                  <c:v>0.20093039675971705</c:v>
                </c:pt>
                <c:pt idx="2">
                  <c:v>0.18723097780051842</c:v>
                </c:pt>
                <c:pt idx="3">
                  <c:v>0.1733609269088075</c:v>
                </c:pt>
                <c:pt idx="4">
                  <c:v>0.15932222194474754</c:v>
                </c:pt>
                <c:pt idx="5">
                  <c:v>0.14511686885206154</c:v>
                </c:pt>
                <c:pt idx="6">
                  <c:v>0.13074689983288995</c:v>
                </c:pt>
                <c:pt idx="7">
                  <c:v>0.11621437153523052</c:v>
                </c:pt>
                <c:pt idx="8">
                  <c:v>0.10152136325522743</c:v>
                </c:pt>
                <c:pt idx="9">
                  <c:v>8.6669975156482892E-2</c:v>
                </c:pt>
                <c:pt idx="10">
                  <c:v>7.1662326508470695E-2</c:v>
                </c:pt>
              </c:numCache>
            </c:numRef>
          </c:val>
          <c:smooth val="0"/>
          <c:extLst>
            <c:ext xmlns:c16="http://schemas.microsoft.com/office/drawing/2014/chart" uri="{C3380CC4-5D6E-409C-BE32-E72D297353CC}">
              <c16:uniqueId val="{00000004-F243-7045-BA06-E25D7DFC0538}"/>
            </c:ext>
          </c:extLst>
        </c:ser>
        <c:ser>
          <c:idx val="5"/>
          <c:order val="5"/>
          <c:tx>
            <c:strRef>
              <c:f>'B2.2.Sales.Mix.Output'!$M$106</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'B2.2.Sales.Mix.Output'!$N$106:$X$106</c:f>
              <c:numCache>
                <c:formatCode>0.0%</c:formatCode>
                <c:ptCount val="11"/>
                <c:pt idx="0">
                  <c:v>0.5565540775456207</c:v>
                </c:pt>
                <c:pt idx="1">
                  <c:v>0.51751250019743189</c:v>
                </c:pt>
                <c:pt idx="2">
                  <c:v>0.47854946323745412</c:v>
                </c:pt>
                <c:pt idx="3">
                  <c:v>0.43966373056746627</c:v>
                </c:pt>
                <c:pt idx="4">
                  <c:v>0.40085406001796442</c:v>
                </c:pt>
                <c:pt idx="5">
                  <c:v>0.36211920427084937</c:v>
                </c:pt>
                <c:pt idx="6">
                  <c:v>0.32145799059332203</c:v>
                </c:pt>
                <c:pt idx="7">
                  <c:v>0.28092347082481328</c:v>
                </c:pt>
                <c:pt idx="8">
                  <c:v>0.24051367546570449</c:v>
                </c:pt>
                <c:pt idx="9">
                  <c:v>0.20022662650075507</c:v>
                </c:pt>
                <c:pt idx="10">
                  <c:v>0.16006033884105386</c:v>
                </c:pt>
              </c:numCache>
            </c:numRef>
          </c:val>
          <c:smooth val="0"/>
          <c:extLst>
            <c:ext xmlns:c16="http://schemas.microsoft.com/office/drawing/2014/chart" uri="{C3380CC4-5D6E-409C-BE32-E72D297353CC}">
              <c16:uniqueId val="{00000005-F243-7045-BA06-E25D7DFC0538}"/>
            </c:ext>
          </c:extLst>
        </c:ser>
        <c:ser>
          <c:idx val="6"/>
          <c:order val="6"/>
          <c:tx>
            <c:strRef>
              <c:f>'B2.2.Sales.Mix.Output'!$M$107</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'B2.2.Sales.Mix.Output'!$N$107:$X$107</c:f>
              <c:numCache>
                <c:formatCode>0.0%</c:formatCode>
                <c:ptCount val="11"/>
                <c:pt idx="0">
                  <c:v>0</c:v>
                </c:pt>
                <c:pt idx="1">
                  <c:v>4.0788331438657038E-2</c:v>
                </c:pt>
                <c:pt idx="2">
                  <c:v>8.2027258561899449E-2</c:v>
                </c:pt>
                <c:pt idx="3">
                  <c:v>0.12371112246517001</c:v>
                </c:pt>
                <c:pt idx="4">
                  <c:v>0.16583419610076972</c:v>
                </c:pt>
                <c:pt idx="5">
                  <c:v>0.20839068927278115</c:v>
                </c:pt>
                <c:pt idx="6">
                  <c:v>0.25137475359052847</c:v>
                </c:pt>
                <c:pt idx="7">
                  <c:v>0.29478048737451334</c:v>
                </c:pt>
                <c:pt idx="8">
                  <c:v>0.33860194050902559</c:v>
                </c:pt>
                <c:pt idx="9">
                  <c:v>0.38283311923589797</c:v>
                </c:pt>
                <c:pt idx="10">
                  <c:v>0.42746799088414134</c:v>
                </c:pt>
              </c:numCache>
            </c:numRef>
          </c:val>
          <c:smooth val="0"/>
          <c:extLst>
            <c:ext xmlns:c16="http://schemas.microsoft.com/office/drawing/2014/chart" uri="{C3380CC4-5D6E-409C-BE32-E72D297353CC}">
              <c16:uniqueId val="{00000006-F243-7045-BA06-E25D7DFC0538}"/>
            </c:ext>
          </c:extLst>
        </c:ser>
        <c:ser>
          <c:idx val="7"/>
          <c:order val="7"/>
          <c:tx>
            <c:strRef>
              <c:f>'B2.2.Sales.Mix.Output'!$M$108</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'B2.2.Sales.Mix.Output'!$N$108:$X$108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F243-7045-BA06-E25D7DFC0538}"/>
            </c:ext>
          </c:extLst>
        </c:ser>
        <c:ser>
          <c:idx val="8"/>
          <c:order val="8"/>
          <c:tx>
            <c:strRef>
              <c:f>'B2.2.Sales.Mix.Output'!$M$109</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'B2.2.Sales.Mix.Output'!$N$109:$X$109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F243-7045-BA06-E25D7DFC0538}"/>
            </c:ext>
          </c:extLst>
        </c:ser>
        <c:ser>
          <c:idx val="9"/>
          <c:order val="9"/>
          <c:tx>
            <c:strRef>
              <c:f>'B2.2.Sales.Mix.Output'!$M$110</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'B2.2.Sales.Mix.Output'!$N$110:$X$110</c:f>
              <c:numCache>
                <c:formatCode>0.0%</c:formatCode>
                <c:ptCount val="11"/>
                <c:pt idx="0">
                  <c:v>0</c:v>
                </c:pt>
                <c:pt idx="1">
                  <c:v>2.2147323627762585E-2</c:v>
                </c:pt>
                <c:pt idx="2">
                  <c:v>4.3769590013801041E-2</c:v>
                </c:pt>
                <c:pt idx="3">
                  <c:v>6.4873504379067595E-2</c:v>
                </c:pt>
                <c:pt idx="4">
                  <c:v>8.5465848543145276E-2</c:v>
                </c:pt>
                <c:pt idx="5">
                  <c:v>0.10555347508631822</c:v>
                </c:pt>
                <c:pt idx="6">
                  <c:v>0.13443356695281658</c:v>
                </c:pt>
                <c:pt idx="7">
                  <c:v>0.16253564773769122</c:v>
                </c:pt>
                <c:pt idx="8">
                  <c:v>0.18987134513926715</c:v>
                </c:pt>
                <c:pt idx="9">
                  <c:v>0.21645234897256144</c:v>
                </c:pt>
                <c:pt idx="10">
                  <c:v>0.24229040242160624</c:v>
                </c:pt>
              </c:numCache>
            </c:numRef>
          </c:val>
          <c:smooth val="0"/>
          <c:extLst>
            <c:ext xmlns:c16="http://schemas.microsoft.com/office/drawing/2014/chart" uri="{C3380CC4-5D6E-409C-BE32-E72D297353CC}">
              <c16:uniqueId val="{00000009-F243-7045-BA06-E25D7DFC0538}"/>
            </c:ext>
          </c:extLst>
        </c:ser>
        <c:ser>
          <c:idx val="10"/>
          <c:order val="10"/>
          <c:tx>
            <c:strRef>
              <c:f>'B2.2.Sales.Mix.Output'!$M$111</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'B2.2.Sales.Mix.Output'!$N$111:$X$111</c:f>
              <c:numCache>
                <c:formatCode>0.0%</c:formatCode>
                <c:ptCount val="11"/>
                <c:pt idx="0">
                  <c:v>0</c:v>
                </c:pt>
                <c:pt idx="1">
                  <c:v>2.4464307007301006E-3</c:v>
                </c:pt>
                <c:pt idx="2">
                  <c:v>4.9062250952958391E-3</c:v>
                </c:pt>
                <c:pt idx="3">
                  <c:v>7.379229562621218E-3</c:v>
                </c:pt>
                <c:pt idx="4">
                  <c:v>9.8652881020974744E-3</c:v>
                </c:pt>
                <c:pt idx="5">
                  <c:v>1.2364242479473597E-2</c:v>
                </c:pt>
                <c:pt idx="6">
                  <c:v>1.9585115202806661E-2</c:v>
                </c:pt>
                <c:pt idx="7">
                  <c:v>2.6725049993468312E-2</c:v>
                </c:pt>
                <c:pt idx="8">
                  <c:v>3.3784270329286027E-2</c:v>
                </c:pt>
                <c:pt idx="9">
                  <c:v>4.0763032234406346E-2</c:v>
                </c:pt>
                <c:pt idx="10">
                  <c:v>4.7661623451717677E-2</c:v>
                </c:pt>
              </c:numCache>
            </c:numRef>
          </c:val>
          <c:smooth val="0"/>
          <c:extLst>
            <c:ext xmlns:c16="http://schemas.microsoft.com/office/drawing/2014/chart" uri="{C3380CC4-5D6E-409C-BE32-E72D297353CC}">
              <c16:uniqueId val="{0000000A-F243-7045-BA06-E25D7DFC0538}"/>
            </c:ext>
          </c:extLst>
        </c:ser>
        <c:ser>
          <c:idx val="11"/>
          <c:order val="11"/>
          <c:tx>
            <c:strRef>
              <c:f>'B2.2.Sales.Mix.Output'!$M$112</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'B2.2.Sales.Mix.Output'!$N$112:$X$112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F243-7045-BA06-E25D7DFC0538}"/>
            </c:ext>
          </c:extLst>
        </c:ser>
        <c:ser>
          <c:idx val="12"/>
          <c:order val="12"/>
          <c:tx>
            <c:strRef>
              <c:f>'B2.2.Sales.Mix.Output'!$M$113</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'B2.2.Sales.Mix.Output'!$N$113:$X$113</c:f>
              <c:numCache>
                <c:formatCode>0.0%</c:formatCode>
                <c:ptCount val="11"/>
                <c:pt idx="0">
                  <c:v>0</c:v>
                </c:pt>
                <c:pt idx="1">
                  <c:v>1.0696883823478824E-3</c:v>
                </c:pt>
                <c:pt idx="2">
                  <c:v>2.1110272748224028E-3</c:v>
                </c:pt>
                <c:pt idx="3">
                  <c:v>3.1243570376456604E-3</c:v>
                </c:pt>
                <c:pt idx="4">
                  <c:v>4.1100227137818414E-3</c:v>
                </c:pt>
                <c:pt idx="5">
                  <c:v>5.0683737171583433E-3</c:v>
                </c:pt>
                <c:pt idx="6">
                  <c:v>5.9997635230261302E-3</c:v>
                </c:pt>
                <c:pt idx="7">
                  <c:v>6.9045493608495268E-3</c:v>
                </c:pt>
                <c:pt idx="8">
                  <c:v>7.7830919100998564E-3</c:v>
                </c:pt>
                <c:pt idx="9">
                  <c:v>8.6357549993111016E-3</c:v>
                </c:pt>
                <c:pt idx="10">
                  <c:v>9.4629053087391668E-3</c:v>
                </c:pt>
              </c:numCache>
            </c:numRef>
          </c:val>
          <c:smooth val="0"/>
          <c:extLst>
            <c:ext xmlns:c16="http://schemas.microsoft.com/office/drawing/2014/chart" uri="{C3380CC4-5D6E-409C-BE32-E72D297353CC}">
              <c16:uniqueId val="{0000000C-F243-7045-BA06-E25D7DFC0538}"/>
            </c:ext>
          </c:extLst>
        </c:ser>
        <c:ser>
          <c:idx val="13"/>
          <c:order val="13"/>
          <c:tx>
            <c:strRef>
              <c:f>'B2.2.Sales.Mix.Output'!$M$114</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'B2.2.Sales.Mix.Output'!$N$114:$X$114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F243-7045-BA06-E25D7DFC0538}"/>
            </c:ext>
          </c:extLst>
        </c:ser>
        <c:dLbls>
          <c:showLegendKey val="0"/>
          <c:showVal val="0"/>
          <c:showCatName val="0"/>
          <c:showSerName val="0"/>
          <c:showPercent val="0"/>
          <c:showBubbleSize val="0"/>
        </c:dLbls>
        <c:smooth val="0"/>
        <c:axId val="2124947296"/>
        <c:axId val="2124949776"/>
      </c:lineChart>
      <c:catAx>
        <c:axId val="2124947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949776"/>
        <c:crosses val="autoZero"/>
        <c:auto val="1"/>
        <c:lblAlgn val="ctr"/>
        <c:lblOffset val="100"/>
        <c:noMultiLvlLbl val="0"/>
      </c:catAx>
      <c:valAx>
        <c:axId val="2124949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947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'B2.2.Sales.Mix.Output'!$M$120</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'B2.2.Sales.Mix.Output'!$N$120:$X$120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22E-3540-883A-D77220DEB4F4}"/>
            </c:ext>
          </c:extLst>
        </c:ser>
        <c:ser>
          <c:idx val="1"/>
          <c:order val="1"/>
          <c:tx>
            <c:strRef>
              <c:f>'B2.2.Sales.Mix.Output'!$M$121</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'B2.2.Sales.Mix.Output'!$N$121:$X$121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22E-3540-883A-D77220DEB4F4}"/>
            </c:ext>
          </c:extLst>
        </c:ser>
        <c:ser>
          <c:idx val="2"/>
          <c:order val="2"/>
          <c:tx>
            <c:strRef>
              <c:f>'B2.2.Sales.Mix.Output'!$M$122</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'B2.2.Sales.Mix.Output'!$N$122:$X$122</c:f>
              <c:numCache>
                <c:formatCode>0.0%</c:formatCode>
                <c:ptCount val="11"/>
                <c:pt idx="0">
                  <c:v>9.5764209525220773E-2</c:v>
                </c:pt>
                <c:pt idx="1">
                  <c:v>6.71713996273859E-2</c:v>
                </c:pt>
                <c:pt idx="2">
                  <c:v>6.71713996273859E-2</c:v>
                </c:pt>
                <c:pt idx="3">
                  <c:v>6.7171399627385886E-2</c:v>
                </c:pt>
                <c:pt idx="4">
                  <c:v>6.71713996273859E-2</c:v>
                </c:pt>
                <c:pt idx="5">
                  <c:v>6.71713996273859E-2</c:v>
                </c:pt>
                <c:pt idx="6">
                  <c:v>6.4484543642290448E-2</c:v>
                </c:pt>
                <c:pt idx="7">
                  <c:v>6.1797687657195011E-2</c:v>
                </c:pt>
                <c:pt idx="8">
                  <c:v>5.9110831672099573E-2</c:v>
                </c:pt>
                <c:pt idx="9">
                  <c:v>5.6423975687004142E-2</c:v>
                </c:pt>
                <c:pt idx="10">
                  <c:v>5.3737119701908712E-2</c:v>
                </c:pt>
              </c:numCache>
            </c:numRef>
          </c:val>
          <c:smooth val="0"/>
          <c:extLst>
            <c:ext xmlns:c16="http://schemas.microsoft.com/office/drawing/2014/chart" uri="{C3380CC4-5D6E-409C-BE32-E72D297353CC}">
              <c16:uniqueId val="{00000002-D22E-3540-883A-D77220DEB4F4}"/>
            </c:ext>
          </c:extLst>
        </c:ser>
        <c:ser>
          <c:idx val="3"/>
          <c:order val="3"/>
          <c:tx>
            <c:strRef>
              <c:f>'B2.2.Sales.Mix.Output'!$M$123</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'B2.2.Sales.Mix.Output'!$N$123:$X$123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D22E-3540-883A-D77220DEB4F4}"/>
            </c:ext>
          </c:extLst>
        </c:ser>
        <c:ser>
          <c:idx val="4"/>
          <c:order val="4"/>
          <c:tx>
            <c:strRef>
              <c:f>'B2.2.Sales.Mix.Output'!$M$124</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'B2.2.Sales.Mix.Output'!$N$124:$X$124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D22E-3540-883A-D77220DEB4F4}"/>
            </c:ext>
          </c:extLst>
        </c:ser>
        <c:ser>
          <c:idx val="5"/>
          <c:order val="5"/>
          <c:tx>
            <c:strRef>
              <c:f>'B2.2.Sales.Mix.Output'!$M$125</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'B2.2.Sales.Mix.Output'!$N$125:$X$125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D22E-3540-883A-D77220DEB4F4}"/>
            </c:ext>
          </c:extLst>
        </c:ser>
        <c:ser>
          <c:idx val="6"/>
          <c:order val="6"/>
          <c:tx>
            <c:strRef>
              <c:f>'B2.2.Sales.Mix.Output'!$M$126</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'B2.2.Sales.Mix.Output'!$N$126:$X$126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D22E-3540-883A-D77220DEB4F4}"/>
            </c:ext>
          </c:extLst>
        </c:ser>
        <c:ser>
          <c:idx val="7"/>
          <c:order val="7"/>
          <c:tx>
            <c:strRef>
              <c:f>'B2.2.Sales.Mix.Output'!$M$127</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'B2.2.Sales.Mix.Output'!$N$127:$X$127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D22E-3540-883A-D77220DEB4F4}"/>
            </c:ext>
          </c:extLst>
        </c:ser>
        <c:ser>
          <c:idx val="8"/>
          <c:order val="8"/>
          <c:tx>
            <c:strRef>
              <c:f>'B2.2.Sales.Mix.Output'!$M$128</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'B2.2.Sales.Mix.Output'!$N$128:$X$128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8-D22E-3540-883A-D77220DEB4F4}"/>
            </c:ext>
          </c:extLst>
        </c:ser>
        <c:ser>
          <c:idx val="9"/>
          <c:order val="9"/>
          <c:tx>
            <c:strRef>
              <c:f>'B2.2.Sales.Mix.Output'!$M$129</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'B2.2.Sales.Mix.Output'!$N$129:$X$129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D22E-3540-883A-D77220DEB4F4}"/>
            </c:ext>
          </c:extLst>
        </c:ser>
        <c:ser>
          <c:idx val="10"/>
          <c:order val="10"/>
          <c:tx>
            <c:strRef>
              <c:f>'B2.2.Sales.Mix.Output'!$M$130</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'B2.2.Sales.Mix.Output'!$N$130:$X$130</c:f>
              <c:numCache>
                <c:formatCode>0.0%</c:formatCode>
                <c:ptCount val="11"/>
                <c:pt idx="0">
                  <c:v>0</c:v>
                </c:pt>
                <c:pt idx="1">
                  <c:v>0</c:v>
                </c:pt>
                <c:pt idx="2">
                  <c:v>0</c:v>
                </c:pt>
                <c:pt idx="3">
                  <c:v>0</c:v>
                </c:pt>
                <c:pt idx="4">
                  <c:v>0</c:v>
                </c:pt>
                <c:pt idx="5">
                  <c:v>0</c:v>
                </c:pt>
                <c:pt idx="6">
                  <c:v>2.6868559850954355E-3</c:v>
                </c:pt>
                <c:pt idx="7">
                  <c:v>5.373711970190871E-3</c:v>
                </c:pt>
                <c:pt idx="8">
                  <c:v>8.0605679552863043E-3</c:v>
                </c:pt>
                <c:pt idx="9">
                  <c:v>1.0747423940381742E-2</c:v>
                </c:pt>
                <c:pt idx="10">
                  <c:v>1.3434279925477178E-2</c:v>
                </c:pt>
              </c:numCache>
            </c:numRef>
          </c:val>
          <c:smooth val="0"/>
          <c:extLst>
            <c:ext xmlns:c16="http://schemas.microsoft.com/office/drawing/2014/chart" uri="{C3380CC4-5D6E-409C-BE32-E72D297353CC}">
              <c16:uniqueId val="{0000000A-D22E-3540-883A-D77220DEB4F4}"/>
            </c:ext>
          </c:extLst>
        </c:ser>
        <c:ser>
          <c:idx val="11"/>
          <c:order val="11"/>
          <c:tx>
            <c:strRef>
              <c:f>'B2.2.Sales.Mix.Output'!$M$131</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'B2.2.Sales.Mix.Output'!$N$131:$X$131</c:f>
              <c:numCache>
                <c:formatCode>0.0%</c:formatCode>
                <c:ptCount val="11"/>
                <c:pt idx="0">
                  <c:v>0.9042357904747792</c:v>
                </c:pt>
                <c:pt idx="1">
                  <c:v>0.93282860037261406</c:v>
                </c:pt>
                <c:pt idx="2">
                  <c:v>0.93282860037261406</c:v>
                </c:pt>
                <c:pt idx="3">
                  <c:v>0.93282860037261406</c:v>
                </c:pt>
                <c:pt idx="4">
                  <c:v>0.93282860037261406</c:v>
                </c:pt>
                <c:pt idx="5">
                  <c:v>0.93282860037261417</c:v>
                </c:pt>
                <c:pt idx="6">
                  <c:v>0.93282860037261406</c:v>
                </c:pt>
                <c:pt idx="7">
                  <c:v>0.93282860037261406</c:v>
                </c:pt>
                <c:pt idx="8">
                  <c:v>0.93282860037261417</c:v>
                </c:pt>
                <c:pt idx="9">
                  <c:v>0.93282860037261406</c:v>
                </c:pt>
                <c:pt idx="10">
                  <c:v>0.93282860037261406</c:v>
                </c:pt>
              </c:numCache>
            </c:numRef>
          </c:val>
          <c:smooth val="0"/>
          <c:extLst>
            <c:ext xmlns:c16="http://schemas.microsoft.com/office/drawing/2014/chart" uri="{C3380CC4-5D6E-409C-BE32-E72D297353CC}">
              <c16:uniqueId val="{0000000B-D22E-3540-883A-D77220DEB4F4}"/>
            </c:ext>
          </c:extLst>
        </c:ser>
        <c:ser>
          <c:idx val="12"/>
          <c:order val="12"/>
          <c:tx>
            <c:strRef>
              <c:f>'B2.2.Sales.Mix.Output'!$M$132</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'B2.2.Sales.Mix.Output'!$N$132:$X$132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D22E-3540-883A-D77220DEB4F4}"/>
            </c:ext>
          </c:extLst>
        </c:ser>
        <c:ser>
          <c:idx val="13"/>
          <c:order val="13"/>
          <c:tx>
            <c:strRef>
              <c:f>'B2.2.Sales.Mix.Output'!$M$133</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'B2.2.Sales.Mix.Output'!$N$133:$X$133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D22E-3540-883A-D77220DEB4F4}"/>
            </c:ext>
          </c:extLst>
        </c:ser>
        <c:dLbls>
          <c:showLegendKey val="0"/>
          <c:showVal val="0"/>
          <c:showCatName val="0"/>
          <c:showSerName val="0"/>
          <c:showPercent val="0"/>
          <c:showBubbleSize val="0"/>
        </c:dLbls>
        <c:smooth val="0"/>
        <c:axId val="2125034576"/>
        <c:axId val="2125037056"/>
      </c:lineChart>
      <c:catAx>
        <c:axId val="21250345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037056"/>
        <c:crosses val="autoZero"/>
        <c:auto val="1"/>
        <c:lblAlgn val="ctr"/>
        <c:lblOffset val="100"/>
        <c:noMultiLvlLbl val="0"/>
      </c:catAx>
      <c:valAx>
        <c:axId val="21250370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034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'B2.2.Sales.Mix.Output'!$M$139</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'B2.2.Sales.Mix.Output'!$N$139:$X$139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F38-B04C-8A05-35BD0060FF36}"/>
            </c:ext>
          </c:extLst>
        </c:ser>
        <c:ser>
          <c:idx val="1"/>
          <c:order val="1"/>
          <c:tx>
            <c:strRef>
              <c:f>'B2.2.Sales.Mix.Output'!$M$140</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'B2.2.Sales.Mix.Output'!$N$140:$X$140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BF38-B04C-8A05-35BD0060FF36}"/>
            </c:ext>
          </c:extLst>
        </c:ser>
        <c:ser>
          <c:idx val="2"/>
          <c:order val="2"/>
          <c:tx>
            <c:strRef>
              <c:f>'B2.2.Sales.Mix.Output'!$M$141</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'B2.2.Sales.Mix.Output'!$N$141:$X$141</c:f>
              <c:numCache>
                <c:formatCode>0.0%</c:formatCode>
                <c:ptCount val="11"/>
                <c:pt idx="0">
                  <c:v>0.5800456527945862</c:v>
                </c:pt>
                <c:pt idx="1">
                  <c:v>0.56675405767133435</c:v>
                </c:pt>
                <c:pt idx="2">
                  <c:v>0.54417272018710672</c:v>
                </c:pt>
                <c:pt idx="3">
                  <c:v>0.52009763538250353</c:v>
                </c:pt>
                <c:pt idx="4">
                  <c:v>0.49437651768631852</c:v>
                </c:pt>
                <c:pt idx="5">
                  <c:v>0.46683564108071507</c:v>
                </c:pt>
                <c:pt idx="6">
                  <c:v>0.39597198464235572</c:v>
                </c:pt>
                <c:pt idx="7">
                  <c:v>0.3163082817939345</c:v>
                </c:pt>
                <c:pt idx="8">
                  <c:v>0.22606711327229387</c:v>
                </c:pt>
                <c:pt idx="9">
                  <c:v>0.12295162202872162</c:v>
                </c:pt>
                <c:pt idx="10">
                  <c:v>3.9408828226618984E-3</c:v>
                </c:pt>
              </c:numCache>
            </c:numRef>
          </c:val>
          <c:smooth val="0"/>
          <c:extLst>
            <c:ext xmlns:c16="http://schemas.microsoft.com/office/drawing/2014/chart" uri="{C3380CC4-5D6E-409C-BE32-E72D297353CC}">
              <c16:uniqueId val="{00000002-BF38-B04C-8A05-35BD0060FF36}"/>
            </c:ext>
          </c:extLst>
        </c:ser>
        <c:ser>
          <c:idx val="3"/>
          <c:order val="3"/>
          <c:tx>
            <c:strRef>
              <c:f>'B2.2.Sales.Mix.Output'!$M$142</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'B2.2.Sales.Mix.Output'!$N$142:$X$142</c:f>
              <c:numCache>
                <c:formatCode>0.0%</c:formatCode>
                <c:ptCount val="11"/>
                <c:pt idx="0">
                  <c:v>0.16972983948307746</c:v>
                </c:pt>
                <c:pt idx="1">
                  <c:v>0.16140915986258206</c:v>
                </c:pt>
                <c:pt idx="2">
                  <c:v>0.15035404371738129</c:v>
                </c:pt>
                <c:pt idx="3">
                  <c:v>0.13859250293169392</c:v>
                </c:pt>
                <c:pt idx="4">
                  <c:v>0.12605230547045537</c:v>
                </c:pt>
                <c:pt idx="5">
                  <c:v>0.11265104927568496</c:v>
                </c:pt>
                <c:pt idx="6">
                  <c:v>9.5329568346253446E-2</c:v>
                </c:pt>
                <c:pt idx="7">
                  <c:v>7.589666622850566E-2</c:v>
                </c:pt>
                <c:pt idx="8">
                  <c:v>5.3926467400744589E-2</c:v>
                </c:pt>
                <c:pt idx="9">
                  <c:v>2.8868757604617878E-2</c:v>
                </c:pt>
                <c:pt idx="10">
                  <c:v>0</c:v>
                </c:pt>
              </c:numCache>
            </c:numRef>
          </c:val>
          <c:smooth val="0"/>
          <c:extLst>
            <c:ext xmlns:c16="http://schemas.microsoft.com/office/drawing/2014/chart" uri="{C3380CC4-5D6E-409C-BE32-E72D297353CC}">
              <c16:uniqueId val="{00000003-BF38-B04C-8A05-35BD0060FF36}"/>
            </c:ext>
          </c:extLst>
        </c:ser>
        <c:ser>
          <c:idx val="4"/>
          <c:order val="4"/>
          <c:tx>
            <c:strRef>
              <c:f>'B2.2.Sales.Mix.Output'!$M$143</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'B2.2.Sales.Mix.Output'!$N$143:$X$143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BF38-B04C-8A05-35BD0060FF36}"/>
            </c:ext>
          </c:extLst>
        </c:ser>
        <c:ser>
          <c:idx val="5"/>
          <c:order val="5"/>
          <c:tx>
            <c:strRef>
              <c:f>'B2.2.Sales.Mix.Output'!$M$144</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'B2.2.Sales.Mix.Output'!$N$144:$X$144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5-BF38-B04C-8A05-35BD0060FF36}"/>
            </c:ext>
          </c:extLst>
        </c:ser>
        <c:ser>
          <c:idx val="6"/>
          <c:order val="6"/>
          <c:tx>
            <c:strRef>
              <c:f>'B2.2.Sales.Mix.Output'!$M$145</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'B2.2.Sales.Mix.Output'!$N$145:$X$145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BF38-B04C-8A05-35BD0060FF36}"/>
            </c:ext>
          </c:extLst>
        </c:ser>
        <c:ser>
          <c:idx val="7"/>
          <c:order val="7"/>
          <c:tx>
            <c:strRef>
              <c:f>'B2.2.Sales.Mix.Output'!$M$146</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'B2.2.Sales.Mix.Output'!$N$146:$X$146</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BF38-B04C-8A05-35BD0060FF36}"/>
            </c:ext>
          </c:extLst>
        </c:ser>
        <c:ser>
          <c:idx val="8"/>
          <c:order val="8"/>
          <c:tx>
            <c:strRef>
              <c:f>'B2.2.Sales.Mix.Output'!$M$147</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'B2.2.Sales.Mix.Output'!$N$147:$X$147</c:f>
              <c:numCache>
                <c:formatCode>0.0%</c:formatCode>
                <c:ptCount val="11"/>
                <c:pt idx="0">
                  <c:v>5.46210910908431E-2</c:v>
                </c:pt>
                <c:pt idx="1">
                  <c:v>6.5026295804469017E-2</c:v>
                </c:pt>
                <c:pt idx="2">
                  <c:v>7.9111024408942382E-2</c:v>
                </c:pt>
                <c:pt idx="3">
                  <c:v>9.4153415478654259E-2</c:v>
                </c:pt>
                <c:pt idx="4">
                  <c:v>0.11025103150402145</c:v>
                </c:pt>
                <c:pt idx="5">
                  <c:v>0.12751516934754659</c:v>
                </c:pt>
                <c:pt idx="6">
                  <c:v>0.17037353584097703</c:v>
                </c:pt>
                <c:pt idx="7">
                  <c:v>0.21857559210548816</c:v>
                </c:pt>
                <c:pt idx="8">
                  <c:v>0.2731845387123622</c:v>
                </c:pt>
                <c:pt idx="9">
                  <c:v>0.33557418878807421</c:v>
                </c:pt>
                <c:pt idx="10">
                  <c:v>0.40755135467364845</c:v>
                </c:pt>
              </c:numCache>
            </c:numRef>
          </c:val>
          <c:smooth val="0"/>
          <c:extLst>
            <c:ext xmlns:c16="http://schemas.microsoft.com/office/drawing/2014/chart" uri="{C3380CC4-5D6E-409C-BE32-E72D297353CC}">
              <c16:uniqueId val="{00000008-BF38-B04C-8A05-35BD0060FF36}"/>
            </c:ext>
          </c:extLst>
        </c:ser>
        <c:ser>
          <c:idx val="9"/>
          <c:order val="9"/>
          <c:tx>
            <c:strRef>
              <c:f>'B2.2.Sales.Mix.Output'!$M$148</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'B2.2.Sales.Mix.Output'!$N$148:$X$148</c:f>
              <c:numCache>
                <c:formatCode>0.0%</c:formatCode>
                <c:ptCount val="11"/>
                <c:pt idx="0">
                  <c:v>0</c:v>
                </c:pt>
                <c:pt idx="1">
                  <c:v>2.0441255668202105E-3</c:v>
                </c:pt>
                <c:pt idx="2">
                  <c:v>4.1934108863665217E-3</c:v>
                </c:pt>
                <c:pt idx="3">
                  <c:v>6.458368726699062E-3</c:v>
                </c:pt>
                <c:pt idx="4">
                  <c:v>8.850942614702045E-3</c:v>
                </c:pt>
                <c:pt idx="5">
                  <c:v>1.1384758606485848E-2</c:v>
                </c:pt>
                <c:pt idx="6">
                  <c:v>1.4201798588816613E-2</c:v>
                </c:pt>
                <c:pt idx="7">
                  <c:v>1.7357604816064073E-2</c:v>
                </c:pt>
                <c:pt idx="8">
                  <c:v>2.0924342164503784E-2</c:v>
                </c:pt>
                <c:pt idx="9">
                  <c:v>2.4995235244561358E-2</c:v>
                </c:pt>
                <c:pt idx="10">
                  <c:v>2.9692860252386832E-2</c:v>
                </c:pt>
              </c:numCache>
            </c:numRef>
          </c:val>
          <c:smooth val="0"/>
          <c:extLst>
            <c:ext xmlns:c16="http://schemas.microsoft.com/office/drawing/2014/chart" uri="{C3380CC4-5D6E-409C-BE32-E72D297353CC}">
              <c16:uniqueId val="{00000009-BF38-B04C-8A05-35BD0060FF36}"/>
            </c:ext>
          </c:extLst>
        </c:ser>
        <c:ser>
          <c:idx val="10"/>
          <c:order val="10"/>
          <c:tx>
            <c:strRef>
              <c:f>'B2.2.Sales.Mix.Output'!$M$149</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'B2.2.Sales.Mix.Output'!$N$149:$X$149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BF38-B04C-8A05-35BD0060FF36}"/>
            </c:ext>
          </c:extLst>
        </c:ser>
        <c:ser>
          <c:idx val="11"/>
          <c:order val="11"/>
          <c:tx>
            <c:strRef>
              <c:f>'B2.2.Sales.Mix.Output'!$M$150</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'B2.2.Sales.Mix.Output'!$N$150:$X$150</c:f>
              <c:numCache>
                <c:formatCode>0.0%</c:formatCode>
                <c:ptCount val="11"/>
                <c:pt idx="0">
                  <c:v>0.18140077116396708</c:v>
                </c:pt>
                <c:pt idx="1">
                  <c:v>0.19398051779692826</c:v>
                </c:pt>
                <c:pt idx="2">
                  <c:v>0.21379605357775586</c:v>
                </c:pt>
                <c:pt idx="3">
                  <c:v>0.23491495830338782</c:v>
                </c:pt>
                <c:pt idx="4">
                  <c:v>0.25747017928264321</c:v>
                </c:pt>
                <c:pt idx="5">
                  <c:v>0.28161338168956757</c:v>
                </c:pt>
                <c:pt idx="6">
                  <c:v>0.32412311258159715</c:v>
                </c:pt>
                <c:pt idx="7">
                  <c:v>0.37186185505600766</c:v>
                </c:pt>
                <c:pt idx="8">
                  <c:v>0.42589753845009559</c:v>
                </c:pt>
                <c:pt idx="9">
                  <c:v>0.48761019633402491</c:v>
                </c:pt>
                <c:pt idx="10">
                  <c:v>0.55881490225130293</c:v>
                </c:pt>
              </c:numCache>
            </c:numRef>
          </c:val>
          <c:smooth val="0"/>
          <c:extLst>
            <c:ext xmlns:c16="http://schemas.microsoft.com/office/drawing/2014/chart" uri="{C3380CC4-5D6E-409C-BE32-E72D297353CC}">
              <c16:uniqueId val="{0000000B-BF38-B04C-8A05-35BD0060FF36}"/>
            </c:ext>
          </c:extLst>
        </c:ser>
        <c:ser>
          <c:idx val="12"/>
          <c:order val="12"/>
          <c:tx>
            <c:strRef>
              <c:f>'B2.2.Sales.Mix.Output'!$M$151</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'B2.2.Sales.Mix.Output'!$N$151:$X$151</c:f>
              <c:numCache>
                <c:formatCode>0.0%</c:formatCode>
                <c:ptCount val="11"/>
                <c:pt idx="0">
                  <c:v>1.420264546752612E-2</c:v>
                </c:pt>
                <c:pt idx="1">
                  <c:v>1.0785843297866004E-2</c:v>
                </c:pt>
                <c:pt idx="2">
                  <c:v>8.3727472224472792E-3</c:v>
                </c:pt>
                <c:pt idx="3">
                  <c:v>5.7831191770615058E-3</c:v>
                </c:pt>
                <c:pt idx="4">
                  <c:v>2.9990234418594218E-3</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C-BF38-B04C-8A05-35BD0060FF36}"/>
            </c:ext>
          </c:extLst>
        </c:ser>
        <c:ser>
          <c:idx val="13"/>
          <c:order val="13"/>
          <c:tx>
            <c:strRef>
              <c:f>'B2.2.Sales.Mix.Output'!$M$152</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'B2.2.Sales.Mix.Output'!$N$152:$X$152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BF38-B04C-8A05-35BD0060FF36}"/>
            </c:ext>
          </c:extLst>
        </c:ser>
        <c:dLbls>
          <c:showLegendKey val="0"/>
          <c:showVal val="0"/>
          <c:showCatName val="0"/>
          <c:showSerName val="0"/>
          <c:showPercent val="0"/>
          <c:showBubbleSize val="0"/>
        </c:dLbls>
        <c:smooth val="0"/>
        <c:axId val="2125118272"/>
        <c:axId val="2125120752"/>
      </c:lineChart>
      <c:catAx>
        <c:axId val="2125118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120752"/>
        <c:crosses val="autoZero"/>
        <c:auto val="1"/>
        <c:lblAlgn val="ctr"/>
        <c:lblOffset val="100"/>
        <c:noMultiLvlLbl val="0"/>
      </c:catAx>
      <c:valAx>
        <c:axId val="2125120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5118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'B2.2.Sales.Mix.Output'!$M$158</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'B2.2.Sales.Mix.Output'!$N$158:$X$158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588-FD48-93EE-FDBEF586ACB7}"/>
            </c:ext>
          </c:extLst>
        </c:ser>
        <c:ser>
          <c:idx val="1"/>
          <c:order val="1"/>
          <c:tx>
            <c:strRef>
              <c:f>'B2.2.Sales.Mix.Output'!$M$159</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'B2.2.Sales.Mix.Output'!$N$159:$X$159</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588-FD48-93EE-FDBEF586ACB7}"/>
            </c:ext>
          </c:extLst>
        </c:ser>
        <c:ser>
          <c:idx val="2"/>
          <c:order val="2"/>
          <c:tx>
            <c:strRef>
              <c:f>'B2.2.Sales.Mix.Output'!$M$160</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'B2.2.Sales.Mix.Output'!$N$160:$X$160</c:f>
              <c:numCache>
                <c:formatCode>0.0%</c:formatCode>
                <c:ptCount val="11"/>
                <c:pt idx="0">
                  <c:v>0.42934624330390786</c:v>
                </c:pt>
                <c:pt idx="1">
                  <c:v>0.39735763037091082</c:v>
                </c:pt>
                <c:pt idx="2">
                  <c:v>0.36999861025422726</c:v>
                </c:pt>
                <c:pt idx="3">
                  <c:v>0.34248196238590334</c:v>
                </c:pt>
                <c:pt idx="4">
                  <c:v>0.31480793190557876</c:v>
                </c:pt>
                <c:pt idx="5">
                  <c:v>0.28697676833369201</c:v>
                </c:pt>
                <c:pt idx="6">
                  <c:v>0.24951788173502071</c:v>
                </c:pt>
                <c:pt idx="7">
                  <c:v>0.21191672265549324</c:v>
                </c:pt>
                <c:pt idx="8">
                  <c:v>0.17417284110532802</c:v>
                </c:pt>
                <c:pt idx="9">
                  <c:v>0.13628579100944996</c:v>
                </c:pt>
                <c:pt idx="10">
                  <c:v>9.825513037766459E-2</c:v>
                </c:pt>
              </c:numCache>
            </c:numRef>
          </c:val>
          <c:smooth val="0"/>
          <c:extLst>
            <c:ext xmlns:c16="http://schemas.microsoft.com/office/drawing/2014/chart" uri="{C3380CC4-5D6E-409C-BE32-E72D297353CC}">
              <c16:uniqueId val="{00000002-2588-FD48-93EE-FDBEF586ACB7}"/>
            </c:ext>
          </c:extLst>
        </c:ser>
        <c:ser>
          <c:idx val="3"/>
          <c:order val="3"/>
          <c:tx>
            <c:strRef>
              <c:f>'B2.2.Sales.Mix.Output'!$M$161</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'B2.2.Sales.Mix.Output'!$N$161:$X$161</c:f>
              <c:numCache>
                <c:formatCode>0.0%</c:formatCode>
                <c:ptCount val="11"/>
                <c:pt idx="0">
                  <c:v>0.46799899141774959</c:v>
                </c:pt>
                <c:pt idx="1">
                  <c:v>0.4266330998584813</c:v>
                </c:pt>
                <c:pt idx="2">
                  <c:v>0.37504440117506715</c:v>
                </c:pt>
                <c:pt idx="3">
                  <c:v>0.32341896888472471</c:v>
                </c:pt>
                <c:pt idx="4">
                  <c:v>0.27175567933020511</c:v>
                </c:pt>
                <c:pt idx="5">
                  <c:v>0.22005341314329505</c:v>
                </c:pt>
                <c:pt idx="6">
                  <c:v>0.17861239285265459</c:v>
                </c:pt>
                <c:pt idx="7">
                  <c:v>0.1370274468684069</c:v>
                </c:pt>
                <c:pt idx="8">
                  <c:v>9.5297059879906901E-2</c:v>
                </c:pt>
                <c:pt idx="9">
                  <c:v>5.3419723133771108E-2</c:v>
                </c:pt>
                <c:pt idx="10">
                  <c:v>1.1393934652684127E-2</c:v>
                </c:pt>
              </c:numCache>
            </c:numRef>
          </c:val>
          <c:smooth val="0"/>
          <c:extLst>
            <c:ext xmlns:c16="http://schemas.microsoft.com/office/drawing/2014/chart" uri="{C3380CC4-5D6E-409C-BE32-E72D297353CC}">
              <c16:uniqueId val="{00000003-2588-FD48-93EE-FDBEF586ACB7}"/>
            </c:ext>
          </c:extLst>
        </c:ser>
        <c:ser>
          <c:idx val="4"/>
          <c:order val="4"/>
          <c:tx>
            <c:strRef>
              <c:f>'B2.2.Sales.Mix.Output'!$M$162</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'B2.2.Sales.Mix.Output'!$N$162:$X$162</c:f>
              <c:numCache>
                <c:formatCode>0.0%</c:formatCode>
                <c:ptCount val="11"/>
                <c:pt idx="0">
                  <c:v>4.0743558808304166E-2</c:v>
                </c:pt>
                <c:pt idx="1">
                  <c:v>3.7120128326531089E-2</c:v>
                </c:pt>
                <c:pt idx="2">
                  <c:v>3.5730509220696725E-2</c:v>
                </c:pt>
                <c:pt idx="3">
                  <c:v>3.4334724696705461E-2</c:v>
                </c:pt>
                <c:pt idx="4">
                  <c:v>3.2932846611533229E-2</c:v>
                </c:pt>
                <c:pt idx="5">
                  <c:v>3.1524947353237062E-2</c:v>
                </c:pt>
                <c:pt idx="6">
                  <c:v>2.5293690759759384E-2</c:v>
                </c:pt>
                <c:pt idx="7">
                  <c:v>1.9025314318742662E-2</c:v>
                </c:pt>
                <c:pt idx="8">
                  <c:v>1.2720069525455364E-2</c:v>
                </c:pt>
                <c:pt idx="9">
                  <c:v>6.3782117010265232E-3</c:v>
                </c:pt>
                <c:pt idx="10">
                  <c:v>0</c:v>
                </c:pt>
              </c:numCache>
            </c:numRef>
          </c:val>
          <c:smooth val="0"/>
          <c:extLst>
            <c:ext xmlns:c16="http://schemas.microsoft.com/office/drawing/2014/chart" uri="{C3380CC4-5D6E-409C-BE32-E72D297353CC}">
              <c16:uniqueId val="{00000004-2588-FD48-93EE-FDBEF586ACB7}"/>
            </c:ext>
          </c:extLst>
        </c:ser>
        <c:ser>
          <c:idx val="5"/>
          <c:order val="5"/>
          <c:tx>
            <c:strRef>
              <c:f>'B2.2.Sales.Mix.Output'!$M$163</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'B2.2.Sales.Mix.Output'!$N$163:$X$163</c:f>
              <c:numCache>
                <c:formatCode>0.0%</c:formatCode>
                <c:ptCount val="11"/>
                <c:pt idx="0">
                  <c:v>4.1036545436439746E-2</c:v>
                </c:pt>
                <c:pt idx="1">
                  <c:v>3.7353409694569233E-2</c:v>
                </c:pt>
                <c:pt idx="2">
                  <c:v>3.5905072190849485E-2</c:v>
                </c:pt>
                <c:pt idx="3">
                  <c:v>3.4450832471322343E-2</c:v>
                </c:pt>
                <c:pt idx="4">
                  <c:v>3.2990765656101373E-2</c:v>
                </c:pt>
                <c:pt idx="5">
                  <c:v>3.1524947353237062E-2</c:v>
                </c:pt>
                <c:pt idx="6">
                  <c:v>2.5293690759759384E-2</c:v>
                </c:pt>
                <c:pt idx="7">
                  <c:v>1.9025314318742662E-2</c:v>
                </c:pt>
                <c:pt idx="8">
                  <c:v>1.2720069525455364E-2</c:v>
                </c:pt>
                <c:pt idx="9">
                  <c:v>6.3782117010265232E-3</c:v>
                </c:pt>
                <c:pt idx="10">
                  <c:v>0</c:v>
                </c:pt>
              </c:numCache>
            </c:numRef>
          </c:val>
          <c:smooth val="0"/>
          <c:extLst>
            <c:ext xmlns:c16="http://schemas.microsoft.com/office/drawing/2014/chart" uri="{C3380CC4-5D6E-409C-BE32-E72D297353CC}">
              <c16:uniqueId val="{00000005-2588-FD48-93EE-FDBEF586ACB7}"/>
            </c:ext>
          </c:extLst>
        </c:ser>
        <c:ser>
          <c:idx val="6"/>
          <c:order val="6"/>
          <c:tx>
            <c:strRef>
              <c:f>'B2.2.Sales.Mix.Output'!$M$164</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'B2.2.Sales.Mix.Output'!$N$164:$X$164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2588-FD48-93EE-FDBEF586ACB7}"/>
            </c:ext>
          </c:extLst>
        </c:ser>
        <c:ser>
          <c:idx val="7"/>
          <c:order val="7"/>
          <c:tx>
            <c:strRef>
              <c:f>'B2.2.Sales.Mix.Output'!$M$165</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'B2.2.Sales.Mix.Output'!$N$165:$X$165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2588-FD48-93EE-FDBEF586ACB7}"/>
            </c:ext>
          </c:extLst>
        </c:ser>
        <c:ser>
          <c:idx val="8"/>
          <c:order val="8"/>
          <c:tx>
            <c:strRef>
              <c:f>'B2.2.Sales.Mix.Output'!$M$166</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'B2.2.Sales.Mix.Output'!$N$166:$X$166</c:f>
              <c:numCache>
                <c:formatCode>0.0%</c:formatCode>
                <c:ptCount val="11"/>
                <c:pt idx="0">
                  <c:v>1.7446349134463312E-2</c:v>
                </c:pt>
                <c:pt idx="1">
                  <c:v>6.3122357645287494E-2</c:v>
                </c:pt>
                <c:pt idx="2">
                  <c:v>0.10975646862399943</c:v>
                </c:pt>
                <c:pt idx="3">
                  <c:v>0.1564816907853786</c:v>
                </c:pt>
                <c:pt idx="4">
                  <c:v>0.20329865906196068</c:v>
                </c:pt>
                <c:pt idx="5">
                  <c:v>0.25020800326733489</c:v>
                </c:pt>
                <c:pt idx="6">
                  <c:v>0.29584865233147412</c:v>
                </c:pt>
                <c:pt idx="7">
                  <c:v>0.34166814333212636</c:v>
                </c:pt>
                <c:pt idx="8">
                  <c:v>0.38766760812675655</c:v>
                </c:pt>
                <c:pt idx="9">
                  <c:v>0.43384816599766851</c:v>
                </c:pt>
                <c:pt idx="10">
                  <c:v>0.4802109234478063</c:v>
                </c:pt>
              </c:numCache>
            </c:numRef>
          </c:val>
          <c:smooth val="0"/>
          <c:extLst>
            <c:ext xmlns:c16="http://schemas.microsoft.com/office/drawing/2014/chart" uri="{C3380CC4-5D6E-409C-BE32-E72D297353CC}">
              <c16:uniqueId val="{00000008-2588-FD48-93EE-FDBEF586ACB7}"/>
            </c:ext>
          </c:extLst>
        </c:ser>
        <c:ser>
          <c:idx val="9"/>
          <c:order val="9"/>
          <c:tx>
            <c:strRef>
              <c:f>'B2.2.Sales.Mix.Output'!$M$167</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'B2.2.Sales.Mix.Output'!$N$167:$X$167</c:f>
              <c:numCache>
                <c:formatCode>0.0%</c:formatCode>
                <c:ptCount val="11"/>
                <c:pt idx="0">
                  <c:v>1.4649331406778937E-3</c:v>
                </c:pt>
                <c:pt idx="1">
                  <c:v>2.738800980117314E-2</c:v>
                </c:pt>
                <c:pt idx="2">
                  <c:v>5.3428046024711053E-2</c:v>
                </c:pt>
                <c:pt idx="3">
                  <c:v>7.9581344592173989E-2</c:v>
                </c:pt>
                <c:pt idx="4">
                  <c:v>0.10584783807589786</c:v>
                </c:pt>
                <c:pt idx="5">
                  <c:v>0.13222745394615645</c:v>
                </c:pt>
                <c:pt idx="6">
                  <c:v>0.16767284529152468</c:v>
                </c:pt>
                <c:pt idx="7">
                  <c:v>0.20329076852340247</c:v>
                </c:pt>
                <c:pt idx="8">
                  <c:v>0.23908138429276957</c:v>
                </c:pt>
                <c:pt idx="9">
                  <c:v>0.27504484744733865</c:v>
                </c:pt>
                <c:pt idx="10">
                  <c:v>0.31118130686987294</c:v>
                </c:pt>
              </c:numCache>
            </c:numRef>
          </c:val>
          <c:smooth val="0"/>
          <c:extLst>
            <c:ext xmlns:c16="http://schemas.microsoft.com/office/drawing/2014/chart" uri="{C3380CC4-5D6E-409C-BE32-E72D297353CC}">
              <c16:uniqueId val="{00000009-2588-FD48-93EE-FDBEF586ACB7}"/>
            </c:ext>
          </c:extLst>
        </c:ser>
        <c:ser>
          <c:idx val="10"/>
          <c:order val="10"/>
          <c:tx>
            <c:strRef>
              <c:f>'B2.2.Sales.Mix.Output'!$M$168</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'B2.2.Sales.Mix.Output'!$N$168:$X$168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A-2588-FD48-93EE-FDBEF586ACB7}"/>
            </c:ext>
          </c:extLst>
        </c:ser>
        <c:ser>
          <c:idx val="11"/>
          <c:order val="11"/>
          <c:tx>
            <c:strRef>
              <c:f>'B2.2.Sales.Mix.Output'!$M$169</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'B2.2.Sales.Mix.Output'!$N$169:$X$169</c:f>
              <c:numCache>
                <c:formatCode>0.0%</c:formatCode>
                <c:ptCount val="11"/>
                <c:pt idx="0">
                  <c:v>7.9143224591523729E-4</c:v>
                </c:pt>
                <c:pt idx="1">
                  <c:v>1.1817336970456139E-3</c:v>
                </c:pt>
                <c:pt idx="2">
                  <c:v>1.6188998925189852E-3</c:v>
                </c:pt>
                <c:pt idx="3">
                  <c:v>2.0581658757097476E-3</c:v>
                </c:pt>
                <c:pt idx="4">
                  <c:v>2.4995092791649503E-3</c:v>
                </c:pt>
                <c:pt idx="5">
                  <c:v>2.942907520589534E-3</c:v>
                </c:pt>
                <c:pt idx="6">
                  <c:v>3.5412997984259611E-3</c:v>
                </c:pt>
                <c:pt idx="7">
                  <c:v>4.1429066190832734E-3</c:v>
                </c:pt>
                <c:pt idx="8">
                  <c:v>4.7477034303741571E-3</c:v>
                </c:pt>
                <c:pt idx="9">
                  <c:v>5.3556653417290469E-3</c:v>
                </c:pt>
                <c:pt idx="10">
                  <c:v>5.966767123553993E-3</c:v>
                </c:pt>
              </c:numCache>
            </c:numRef>
          </c:val>
          <c:smooth val="0"/>
          <c:extLst>
            <c:ext xmlns:c16="http://schemas.microsoft.com/office/drawing/2014/chart" uri="{C3380CC4-5D6E-409C-BE32-E72D297353CC}">
              <c16:uniqueId val="{0000000B-2588-FD48-93EE-FDBEF586ACB7}"/>
            </c:ext>
          </c:extLst>
        </c:ser>
        <c:ser>
          <c:idx val="12"/>
          <c:order val="12"/>
          <c:tx>
            <c:strRef>
              <c:f>'B2.2.Sales.Mix.Output'!$M$170</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'B2.2.Sales.Mix.Output'!$N$170:$X$170</c:f>
              <c:numCache>
                <c:formatCode>0.0%</c:formatCode>
                <c:ptCount val="11"/>
                <c:pt idx="0">
                  <c:v>5.8597325627115745E-4</c:v>
                </c:pt>
                <c:pt idx="1">
                  <c:v>8.2106610297342873E-3</c:v>
                </c:pt>
                <c:pt idx="2">
                  <c:v>1.5841360408920979E-2</c:v>
                </c:pt>
                <c:pt idx="3">
                  <c:v>2.3476861520341726E-2</c:v>
                </c:pt>
                <c:pt idx="4">
                  <c:v>3.111740842497035E-2</c:v>
                </c:pt>
                <c:pt idx="5">
                  <c:v>3.8763245153915042E-2</c:v>
                </c:pt>
                <c:pt idx="6">
                  <c:v>4.7068888637192503E-2</c:v>
                </c:pt>
                <c:pt idx="7">
                  <c:v>5.5386126764374093E-2</c:v>
                </c:pt>
                <c:pt idx="8">
                  <c:v>6.3715225986681043E-2</c:v>
                </c:pt>
                <c:pt idx="9">
                  <c:v>7.2056452578958249E-2</c:v>
                </c:pt>
                <c:pt idx="10">
                  <c:v>8.041007260228196E-2</c:v>
                </c:pt>
              </c:numCache>
            </c:numRef>
          </c:val>
          <c:smooth val="0"/>
          <c:extLst>
            <c:ext xmlns:c16="http://schemas.microsoft.com/office/drawing/2014/chart" uri="{C3380CC4-5D6E-409C-BE32-E72D297353CC}">
              <c16:uniqueId val="{0000000C-2588-FD48-93EE-FDBEF586ACB7}"/>
            </c:ext>
          </c:extLst>
        </c:ser>
        <c:ser>
          <c:idx val="13"/>
          <c:order val="13"/>
          <c:tx>
            <c:strRef>
              <c:f>'B2.2.Sales.Mix.Output'!$M$171</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'B2.2.Sales.Mix.Output'!$N$171:$X$171</c:f>
              <c:numCache>
                <c:formatCode>0.0%</c:formatCode>
                <c:ptCount val="11"/>
                <c:pt idx="0">
                  <c:v>5.8597325627115745E-4</c:v>
                </c:pt>
                <c:pt idx="1">
                  <c:v>1.6329695762670182E-3</c:v>
                </c:pt>
                <c:pt idx="2">
                  <c:v>2.676632209008936E-3</c:v>
                </c:pt>
                <c:pt idx="3">
                  <c:v>3.7154487877402343E-3</c:v>
                </c:pt>
                <c:pt idx="4">
                  <c:v>4.7493616545877335E-3</c:v>
                </c:pt>
                <c:pt idx="5">
                  <c:v>5.7783139285430612E-3</c:v>
                </c:pt>
                <c:pt idx="6">
                  <c:v>7.150657834188702E-3</c:v>
                </c:pt>
                <c:pt idx="7">
                  <c:v>8.5172565996282108E-3</c:v>
                </c:pt>
                <c:pt idx="8">
                  <c:v>9.8780381272731092E-3</c:v>
                </c:pt>
                <c:pt idx="9">
                  <c:v>1.1232931089031466E-2</c:v>
                </c:pt>
                <c:pt idx="10">
                  <c:v>1.2581864926136197E-2</c:v>
                </c:pt>
              </c:numCache>
            </c:numRef>
          </c:val>
          <c:smooth val="0"/>
          <c:extLst>
            <c:ext xmlns:c16="http://schemas.microsoft.com/office/drawing/2014/chart" uri="{C3380CC4-5D6E-409C-BE32-E72D297353CC}">
              <c16:uniqueId val="{0000000D-2588-FD48-93EE-FDBEF586ACB7}"/>
            </c:ext>
          </c:extLst>
        </c:ser>
        <c:dLbls>
          <c:showLegendKey val="0"/>
          <c:showVal val="0"/>
          <c:showCatName val="0"/>
          <c:showSerName val="0"/>
          <c:showPercent val="0"/>
          <c:showBubbleSize val="0"/>
        </c:dLbls>
        <c:smooth val="0"/>
        <c:axId val="2123748240"/>
        <c:axId val="2123750720"/>
      </c:lineChart>
      <c:catAx>
        <c:axId val="21237482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750720"/>
        <c:crosses val="autoZero"/>
        <c:auto val="1"/>
        <c:lblAlgn val="ctr"/>
        <c:lblOffset val="100"/>
        <c:noMultiLvlLbl val="0"/>
      </c:catAx>
      <c:valAx>
        <c:axId val="21237507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748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'B2.2.Sales.Mix.Output'!$M$177</c:f>
              <c:strCache>
                <c:ptCount val="1"/>
                <c:pt idx="0">
                  <c:v>HCFC-22</c:v>
                </c:pt>
              </c:strCache>
            </c:strRef>
          </c:tx>
          <c:spPr>
            <a:ln w="47625" cap="rnd">
              <a:solidFill>
                <a:schemeClr val="accent1"/>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'B2.2.Sales.Mix.Output'!$N$177:$X$177</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02A-734B-BB30-8579A5E78858}"/>
            </c:ext>
          </c:extLst>
        </c:ser>
        <c:ser>
          <c:idx val="1"/>
          <c:order val="1"/>
          <c:tx>
            <c:strRef>
              <c:f>'B2.2.Sales.Mix.Output'!$M$178</c:f>
              <c:strCache>
                <c:ptCount val="1"/>
                <c:pt idx="0">
                  <c:v>HCFC-123</c:v>
                </c:pt>
              </c:strCache>
            </c:strRef>
          </c:tx>
          <c:spPr>
            <a:ln w="47625" cap="rnd">
              <a:solidFill>
                <a:schemeClr val="accent2"/>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'B2.2.Sales.Mix.Output'!$N$178:$X$178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02A-734B-BB30-8579A5E78858}"/>
            </c:ext>
          </c:extLst>
        </c:ser>
        <c:ser>
          <c:idx val="2"/>
          <c:order val="2"/>
          <c:tx>
            <c:strRef>
              <c:f>'B2.2.Sales.Mix.Output'!$M$179</c:f>
              <c:strCache>
                <c:ptCount val="1"/>
                <c:pt idx="0">
                  <c:v>HFC-134a</c:v>
                </c:pt>
              </c:strCache>
            </c:strRef>
          </c:tx>
          <c:spPr>
            <a:ln w="47625" cap="rnd">
              <a:solidFill>
                <a:schemeClr val="accent3"/>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'B2.2.Sales.Mix.Output'!$N$179:$X$179</c:f>
              <c:numCache>
                <c:formatCode>0.0%</c:formatCode>
                <c:ptCount val="11"/>
                <c:pt idx="0">
                  <c:v>0.23107233964450261</c:v>
                </c:pt>
                <c:pt idx="1">
                  <c:v>0.2219786744162556</c:v>
                </c:pt>
                <c:pt idx="2">
                  <c:v>0.21310497597491315</c:v>
                </c:pt>
                <c:pt idx="3">
                  <c:v>0.2041110413549812</c:v>
                </c:pt>
                <c:pt idx="4">
                  <c:v>0.19499634889341638</c:v>
                </c:pt>
                <c:pt idx="5">
                  <c:v>0.18576038477441636</c:v>
                </c:pt>
                <c:pt idx="6">
                  <c:v>0.16159607216435132</c:v>
                </c:pt>
                <c:pt idx="7">
                  <c:v>0.13715736271242168</c:v>
                </c:pt>
                <c:pt idx="8">
                  <c:v>0.11244339474982716</c:v>
                </c:pt>
                <c:pt idx="9">
                  <c:v>8.7453326279671867E-2</c:v>
                </c:pt>
                <c:pt idx="10">
                  <c:v>6.2186335194037004E-2</c:v>
                </c:pt>
              </c:numCache>
            </c:numRef>
          </c:val>
          <c:smooth val="0"/>
          <c:extLst>
            <c:ext xmlns:c16="http://schemas.microsoft.com/office/drawing/2014/chart" uri="{C3380CC4-5D6E-409C-BE32-E72D297353CC}">
              <c16:uniqueId val="{00000002-F02A-734B-BB30-8579A5E78858}"/>
            </c:ext>
          </c:extLst>
        </c:ser>
        <c:ser>
          <c:idx val="3"/>
          <c:order val="3"/>
          <c:tx>
            <c:strRef>
              <c:f>'B2.2.Sales.Mix.Output'!$M$180</c:f>
              <c:strCache>
                <c:ptCount val="1"/>
                <c:pt idx="0">
                  <c:v>HFC-404A</c:v>
                </c:pt>
              </c:strCache>
            </c:strRef>
          </c:tx>
          <c:spPr>
            <a:ln w="47625" cap="rnd">
              <a:solidFill>
                <a:schemeClr val="accent4"/>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'B2.2.Sales.Mix.Output'!$N$180:$X$180</c:f>
              <c:numCache>
                <c:formatCode>0.0%</c:formatCode>
                <c:ptCount val="11"/>
                <c:pt idx="0">
                  <c:v>0.45212380047708528</c:v>
                </c:pt>
                <c:pt idx="1">
                  <c:v>0.38252814963860504</c:v>
                </c:pt>
                <c:pt idx="2">
                  <c:v>0.31298201474159687</c:v>
                </c:pt>
                <c:pt idx="3">
                  <c:v>0.24389704514655092</c:v>
                </c:pt>
                <c:pt idx="4">
                  <c:v>0.17527478069805852</c:v>
                </c:pt>
                <c:pt idx="5">
                  <c:v>0.10711672903348798</c:v>
                </c:pt>
                <c:pt idx="6">
                  <c:v>8.5454059951949032E-2</c:v>
                </c:pt>
                <c:pt idx="7">
                  <c:v>6.3910490766010103E-2</c:v>
                </c:pt>
                <c:pt idx="8">
                  <c:v>4.2486587079194671E-2</c:v>
                </c:pt>
                <c:pt idx="9">
                  <c:v>2.1182906796581011E-2</c:v>
                </c:pt>
                <c:pt idx="10">
                  <c:v>0</c:v>
                </c:pt>
              </c:numCache>
            </c:numRef>
          </c:val>
          <c:smooth val="0"/>
          <c:extLst>
            <c:ext xmlns:c16="http://schemas.microsoft.com/office/drawing/2014/chart" uri="{C3380CC4-5D6E-409C-BE32-E72D297353CC}">
              <c16:uniqueId val="{00000003-F02A-734B-BB30-8579A5E78858}"/>
            </c:ext>
          </c:extLst>
        </c:ser>
        <c:ser>
          <c:idx val="4"/>
          <c:order val="4"/>
          <c:tx>
            <c:strRef>
              <c:f>'B2.2.Sales.Mix.Output'!$M$181</c:f>
              <c:strCache>
                <c:ptCount val="1"/>
                <c:pt idx="0">
                  <c:v>HFC-410A</c:v>
                </c:pt>
              </c:strCache>
            </c:strRef>
          </c:tx>
          <c:spPr>
            <a:ln w="47625" cap="rnd">
              <a:solidFill>
                <a:schemeClr val="accent5"/>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'B2.2.Sales.Mix.Output'!$N$181:$X$181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F02A-734B-BB30-8579A5E78858}"/>
            </c:ext>
          </c:extLst>
        </c:ser>
        <c:ser>
          <c:idx val="5"/>
          <c:order val="5"/>
          <c:tx>
            <c:strRef>
              <c:f>'B2.2.Sales.Mix.Output'!$M$182</c:f>
              <c:strCache>
                <c:ptCount val="1"/>
                <c:pt idx="0">
                  <c:v>HFC-407C</c:v>
                </c:pt>
              </c:strCache>
            </c:strRef>
          </c:tx>
          <c:spPr>
            <a:ln w="47625" cap="rnd">
              <a:solidFill>
                <a:schemeClr val="accent6"/>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'B2.2.Sales.Mix.Output'!$N$182:$X$182</c:f>
              <c:numCache>
                <c:formatCode>0.0%</c:formatCode>
                <c:ptCount val="11"/>
                <c:pt idx="0">
                  <c:v>0.11762701914888468</c:v>
                </c:pt>
                <c:pt idx="1">
                  <c:v>0.10774834852931214</c:v>
                </c:pt>
                <c:pt idx="2">
                  <c:v>9.82414166377482E-2</c:v>
                </c:pt>
                <c:pt idx="3">
                  <c:v>8.8612887194315648E-2</c:v>
                </c:pt>
                <c:pt idx="4">
                  <c:v>7.8862260735744608E-2</c:v>
                </c:pt>
                <c:pt idx="5">
                  <c:v>6.8989045854947376E-2</c:v>
                </c:pt>
                <c:pt idx="6">
                  <c:v>5.5522597004599092E-2</c:v>
                </c:pt>
                <c:pt idx="7">
                  <c:v>4.1891079579423306E-2</c:v>
                </c:pt>
                <c:pt idx="8">
                  <c:v>2.8093876279703299E-2</c:v>
                </c:pt>
                <c:pt idx="9">
                  <c:v>1.4130381204884242E-2</c:v>
                </c:pt>
                <c:pt idx="10">
                  <c:v>0</c:v>
                </c:pt>
              </c:numCache>
            </c:numRef>
          </c:val>
          <c:smooth val="0"/>
          <c:extLst>
            <c:ext xmlns:c16="http://schemas.microsoft.com/office/drawing/2014/chart" uri="{C3380CC4-5D6E-409C-BE32-E72D297353CC}">
              <c16:uniqueId val="{00000005-F02A-734B-BB30-8579A5E78858}"/>
            </c:ext>
          </c:extLst>
        </c:ser>
        <c:ser>
          <c:idx val="6"/>
          <c:order val="6"/>
          <c:tx>
            <c:strRef>
              <c:f>'B2.2.Sales.Mix.Output'!$M$183</c:f>
              <c:strCache>
                <c:ptCount val="1"/>
                <c:pt idx="0">
                  <c:v>HFC-32</c:v>
                </c:pt>
              </c:strCache>
            </c:strRef>
          </c:tx>
          <c:spPr>
            <a:ln w="47625" cap="rnd">
              <a:solidFill>
                <a:schemeClr val="accent1">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'B2.2.Sales.Mix.Output'!$N$183:$X$183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6-F02A-734B-BB30-8579A5E78858}"/>
            </c:ext>
          </c:extLst>
        </c:ser>
        <c:ser>
          <c:idx val="7"/>
          <c:order val="7"/>
          <c:tx>
            <c:strRef>
              <c:f>'B2.2.Sales.Mix.Output'!$M$184</c:f>
              <c:strCache>
                <c:ptCount val="1"/>
                <c:pt idx="0">
                  <c:v>HFC-Mix</c:v>
                </c:pt>
              </c:strCache>
            </c:strRef>
          </c:tx>
          <c:spPr>
            <a:ln w="47625" cap="rnd">
              <a:solidFill>
                <a:schemeClr val="accent2">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'B2.2.Sales.Mix.Output'!$N$184:$X$184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7-F02A-734B-BB30-8579A5E78858}"/>
            </c:ext>
          </c:extLst>
        </c:ser>
        <c:ser>
          <c:idx val="8"/>
          <c:order val="8"/>
          <c:tx>
            <c:strRef>
              <c:f>'B2.2.Sales.Mix.Output'!$M$185</c:f>
              <c:strCache>
                <c:ptCount val="1"/>
                <c:pt idx="0">
                  <c:v>GWP&lt;2150</c:v>
                </c:pt>
              </c:strCache>
            </c:strRef>
          </c:tx>
          <c:spPr>
            <a:ln w="47625" cap="rnd">
              <a:solidFill>
                <a:schemeClr val="accent3">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'B2.2.Sales.Mix.Output'!$N$185:$X$185</c:f>
              <c:numCache>
                <c:formatCode>0.0%</c:formatCode>
                <c:ptCount val="11"/>
                <c:pt idx="0">
                  <c:v>0.19917684072952743</c:v>
                </c:pt>
                <c:pt idx="1">
                  <c:v>0.2617902312341695</c:v>
                </c:pt>
                <c:pt idx="2">
                  <c:v>0.32355984310006025</c:v>
                </c:pt>
                <c:pt idx="3">
                  <c:v>0.38490670978703051</c:v>
                </c:pt>
                <c:pt idx="4">
                  <c:v>0.44582946938725321</c:v>
                </c:pt>
                <c:pt idx="5">
                  <c:v>0.50632678973081313</c:v>
                </c:pt>
                <c:pt idx="6">
                  <c:v>0.52036767397745831</c:v>
                </c:pt>
                <c:pt idx="7">
                  <c:v>0.5343285752260224</c:v>
                </c:pt>
                <c:pt idx="8">
                  <c:v>0.54820909569851595</c:v>
                </c:pt>
                <c:pt idx="9">
                  <c:v>0.56200884269156959</c:v>
                </c:pt>
                <c:pt idx="10">
                  <c:v>0.57572742866375759</c:v>
                </c:pt>
              </c:numCache>
            </c:numRef>
          </c:val>
          <c:smooth val="0"/>
          <c:extLst>
            <c:ext xmlns:c16="http://schemas.microsoft.com/office/drawing/2014/chart" uri="{C3380CC4-5D6E-409C-BE32-E72D297353CC}">
              <c16:uniqueId val="{00000008-F02A-734B-BB30-8579A5E78858}"/>
            </c:ext>
          </c:extLst>
        </c:ser>
        <c:ser>
          <c:idx val="9"/>
          <c:order val="9"/>
          <c:tx>
            <c:strRef>
              <c:f>'B2.2.Sales.Mix.Output'!$M$186</c:f>
              <c:strCache>
                <c:ptCount val="1"/>
                <c:pt idx="0">
                  <c:v>GWP&lt;1000</c:v>
                </c:pt>
              </c:strCache>
            </c:strRef>
          </c:tx>
          <c:spPr>
            <a:ln w="47625" cap="rnd">
              <a:solidFill>
                <a:schemeClr val="accent4">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'B2.2.Sales.Mix.Output'!$N$186:$X$186</c:f>
              <c:numCache>
                <c:formatCode>0.0%</c:formatCode>
                <c:ptCount val="11"/>
                <c:pt idx="0">
                  <c:v>0</c:v>
                </c:pt>
                <c:pt idx="1">
                  <c:v>1.0101407674623012E-2</c:v>
                </c:pt>
                <c:pt idx="2">
                  <c:v>2.0325810338844449E-2</c:v>
                </c:pt>
                <c:pt idx="3">
                  <c:v>3.0673691721109255E-2</c:v>
                </c:pt>
                <c:pt idx="4">
                  <c:v>4.1145527340388482E-2</c:v>
                </c:pt>
                <c:pt idx="5">
                  <c:v>5.1741784391210542E-2</c:v>
                </c:pt>
                <c:pt idx="6">
                  <c:v>7.2064249145273263E-2</c:v>
                </c:pt>
                <c:pt idx="7">
                  <c:v>9.2601882907709557E-2</c:v>
                </c:pt>
                <c:pt idx="8">
                  <c:v>0.11335527319907483</c:v>
                </c:pt>
                <c:pt idx="9">
                  <c:v>0.13432499174420268</c:v>
                </c:pt>
                <c:pt idx="10">
                  <c:v>0.15551159431566888</c:v>
                </c:pt>
              </c:numCache>
            </c:numRef>
          </c:val>
          <c:smooth val="0"/>
          <c:extLst>
            <c:ext xmlns:c16="http://schemas.microsoft.com/office/drawing/2014/chart" uri="{C3380CC4-5D6E-409C-BE32-E72D297353CC}">
              <c16:uniqueId val="{00000009-F02A-734B-BB30-8579A5E78858}"/>
            </c:ext>
          </c:extLst>
        </c:ser>
        <c:ser>
          <c:idx val="10"/>
          <c:order val="10"/>
          <c:tx>
            <c:strRef>
              <c:f>'B2.2.Sales.Mix.Output'!$M$187</c:f>
              <c:strCache>
                <c:ptCount val="1"/>
                <c:pt idx="0">
                  <c:v>HFO-1234</c:v>
                </c:pt>
              </c:strCache>
            </c:strRef>
          </c:tx>
          <c:spPr>
            <a:ln w="47625" cap="rnd">
              <a:solidFill>
                <a:schemeClr val="accent5">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'B2.2.Sales.Mix.Output'!$N$187:$X$187</c:f>
              <c:numCache>
                <c:formatCode>0.0%</c:formatCode>
                <c:ptCount val="11"/>
                <c:pt idx="0">
                  <c:v>0</c:v>
                </c:pt>
                <c:pt idx="1">
                  <c:v>1.0101407674623012E-2</c:v>
                </c:pt>
                <c:pt idx="2">
                  <c:v>2.0325810338844449E-2</c:v>
                </c:pt>
                <c:pt idx="3">
                  <c:v>3.0673691721109255E-2</c:v>
                </c:pt>
                <c:pt idx="4">
                  <c:v>4.1145527340388482E-2</c:v>
                </c:pt>
                <c:pt idx="5">
                  <c:v>5.1741784391210542E-2</c:v>
                </c:pt>
                <c:pt idx="6">
                  <c:v>6.9403246255748854E-2</c:v>
                </c:pt>
                <c:pt idx="7">
                  <c:v>8.7273082457131904E-2</c:v>
                </c:pt>
                <c:pt idx="8">
                  <c:v>0.1053520360488874</c:v>
                </c:pt>
                <c:pt idx="9">
                  <c:v>0.12364083554273715</c:v>
                </c:pt>
                <c:pt idx="10">
                  <c:v>0.14214019472922751</c:v>
                </c:pt>
              </c:numCache>
            </c:numRef>
          </c:val>
          <c:smooth val="0"/>
          <c:extLst>
            <c:ext xmlns:c16="http://schemas.microsoft.com/office/drawing/2014/chart" uri="{C3380CC4-5D6E-409C-BE32-E72D297353CC}">
              <c16:uniqueId val="{0000000A-F02A-734B-BB30-8579A5E78858}"/>
            </c:ext>
          </c:extLst>
        </c:ser>
        <c:ser>
          <c:idx val="11"/>
          <c:order val="11"/>
          <c:tx>
            <c:strRef>
              <c:f>'B2.2.Sales.Mix.Output'!$M$188</c:f>
              <c:strCache>
                <c:ptCount val="1"/>
                <c:pt idx="0">
                  <c:v>HC</c:v>
                </c:pt>
              </c:strCache>
            </c:strRef>
          </c:tx>
          <c:spPr>
            <a:ln w="47625" cap="rnd">
              <a:solidFill>
                <a:schemeClr val="accent6">
                  <a:lumMod val="6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'B2.2.Sales.Mix.Output'!$N$188:$X$188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B-F02A-734B-BB30-8579A5E78858}"/>
            </c:ext>
          </c:extLst>
        </c:ser>
        <c:ser>
          <c:idx val="12"/>
          <c:order val="12"/>
          <c:tx>
            <c:strRef>
              <c:f>'B2.2.Sales.Mix.Output'!$M$189</c:f>
              <c:strCache>
                <c:ptCount val="1"/>
                <c:pt idx="0">
                  <c:v>CO2</c:v>
                </c:pt>
              </c:strCache>
            </c:strRef>
          </c:tx>
          <c:spPr>
            <a:ln w="28575" cap="rnd">
              <a:solidFill>
                <a:schemeClr val="accent1">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'B2.2.Sales.Mix.Output'!$N$189:$X$189</c:f>
              <c:numCache>
                <c:formatCode>0.0%</c:formatCode>
                <c:ptCount val="11"/>
                <c:pt idx="0">
                  <c:v>0</c:v>
                </c:pt>
                <c:pt idx="1">
                  <c:v>5.7517808324114364E-3</c:v>
                </c:pt>
                <c:pt idx="2">
                  <c:v>1.1460128867992823E-2</c:v>
                </c:pt>
                <c:pt idx="3">
                  <c:v>1.7124933074903304E-2</c:v>
                </c:pt>
                <c:pt idx="4">
                  <c:v>2.2746085604750343E-2</c:v>
                </c:pt>
                <c:pt idx="5">
                  <c:v>2.8323481823913841E-2</c:v>
                </c:pt>
                <c:pt idx="6">
                  <c:v>3.5592101500620282E-2</c:v>
                </c:pt>
                <c:pt idx="7">
                  <c:v>4.2837526351281095E-2</c:v>
                </c:pt>
                <c:pt idx="8">
                  <c:v>5.0059736944796679E-2</c:v>
                </c:pt>
                <c:pt idx="9">
                  <c:v>5.7258715740353419E-2</c:v>
                </c:pt>
                <c:pt idx="10">
                  <c:v>6.4434447097308944E-2</c:v>
                </c:pt>
              </c:numCache>
            </c:numRef>
          </c:val>
          <c:smooth val="0"/>
          <c:extLst>
            <c:ext xmlns:c16="http://schemas.microsoft.com/office/drawing/2014/chart" uri="{C3380CC4-5D6E-409C-BE32-E72D297353CC}">
              <c16:uniqueId val="{0000000C-F02A-734B-BB30-8579A5E78858}"/>
            </c:ext>
          </c:extLst>
        </c:ser>
        <c:ser>
          <c:idx val="13"/>
          <c:order val="13"/>
          <c:tx>
            <c:strRef>
              <c:f>'B2.2.Sales.Mix.Output'!$M$190</c:f>
              <c:strCache>
                <c:ptCount val="1"/>
                <c:pt idx="0">
                  <c:v>Ammonia</c:v>
                </c:pt>
              </c:strCache>
            </c:strRef>
          </c:tx>
          <c:spPr>
            <a:ln w="28575" cap="rnd">
              <a:solidFill>
                <a:schemeClr val="accent2">
                  <a:lumMod val="80000"/>
                  <a:lumOff val="20000"/>
                </a:schemeClr>
              </a:solidFill>
              <a:round/>
            </a:ln>
            <a:effectLst/>
          </c:spPr>
          <c:marker>
            <c:symbol val="none"/>
          </c:marker>
          <c:cat>
            <c:numRef>
              <c:f>'B2.2.Sales.Mix.Output'!$N$5:$X$5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'B2.2.Sales.Mix.Output'!$N$190:$X$190</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D-F02A-734B-BB30-8579A5E78858}"/>
            </c:ext>
          </c:extLst>
        </c:ser>
        <c:dLbls>
          <c:showLegendKey val="0"/>
          <c:showVal val="0"/>
          <c:showCatName val="0"/>
          <c:showSerName val="0"/>
          <c:showPercent val="0"/>
          <c:showBubbleSize val="0"/>
        </c:dLbls>
        <c:smooth val="0"/>
        <c:axId val="2123822656"/>
        <c:axId val="2123825136"/>
      </c:lineChart>
      <c:catAx>
        <c:axId val="21238226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825136"/>
        <c:crosses val="autoZero"/>
        <c:auto val="1"/>
        <c:lblAlgn val="ctr"/>
        <c:lblOffset val="100"/>
        <c:noMultiLvlLbl val="0"/>
      </c:catAx>
      <c:valAx>
        <c:axId val="2123825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8226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'B3.Banks'!$Z$6:$Z$16</c:f>
              <c:numCache>
                <c:formatCode>#,##0</c:formatCode>
                <c:ptCount val="11"/>
                <c:pt idx="0">
                  <c:v>3503388.956323673</c:v>
                </c:pt>
                <c:pt idx="1">
                  <c:v>2686475.9442808889</c:v>
                </c:pt>
                <c:pt idx="2">
                  <c:v>2014965.0911103424</c:v>
                </c:pt>
                <c:pt idx="3">
                  <c:v>1478671.4971550605</c:v>
                </c:pt>
                <c:pt idx="4">
                  <c:v>1087935.3453045525</c:v>
                </c:pt>
                <c:pt idx="5">
                  <c:v>796667.84351205209</c:v>
                </c:pt>
                <c:pt idx="6">
                  <c:v>584672.19863135868</c:v>
                </c:pt>
                <c:pt idx="7">
                  <c:v>434215.06554783601</c:v>
                </c:pt>
                <c:pt idx="8">
                  <c:v>336155.61931084364</c:v>
                </c:pt>
                <c:pt idx="9">
                  <c:v>274738.01669142721</c:v>
                </c:pt>
                <c:pt idx="10">
                  <c:v>222242.91612041107</c:v>
                </c:pt>
              </c:numCache>
            </c:numRef>
          </c:val>
          <c:extLst>
            <c:ext xmlns:c16="http://schemas.microsoft.com/office/drawing/2014/chart" uri="{C3380CC4-5D6E-409C-BE32-E72D297353CC}">
              <c16:uniqueId val="{00000000-8A25-4149-8F90-BE5BE87E2ED1}"/>
            </c:ext>
          </c:extLst>
        </c:ser>
        <c:ser>
          <c:idx val="1"/>
          <c:order val="1"/>
          <c:tx>
            <c:strRef>
              <c:f>'B3.Banks'!$AA$5</c:f>
              <c:strCache>
                <c:ptCount val="1"/>
                <c:pt idx="0">
                  <c:v>HCFC-123</c:v>
                </c:pt>
              </c:strCache>
            </c:strRef>
          </c:tx>
          <c:spPr>
            <a:solidFill>
              <a:schemeClr val="accent2"/>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'B3.Banks'!$AA$6:$AA$16</c:f>
              <c:numCache>
                <c:formatCode>#,##0</c:formatCode>
                <c:ptCount val="11"/>
                <c:pt idx="0">
                  <c:v>182234.3686419666</c:v>
                </c:pt>
                <c:pt idx="1">
                  <c:v>174570.33233886625</c:v>
                </c:pt>
                <c:pt idx="2">
                  <c:v>166891.01887989289</c:v>
                </c:pt>
                <c:pt idx="3">
                  <c:v>158905.33013065299</c:v>
                </c:pt>
                <c:pt idx="4">
                  <c:v>150484.01697265494</c:v>
                </c:pt>
                <c:pt idx="5">
                  <c:v>141733.16975552775</c:v>
                </c:pt>
                <c:pt idx="6">
                  <c:v>132884.49013231683</c:v>
                </c:pt>
                <c:pt idx="7">
                  <c:v>124143.22537953143</c:v>
                </c:pt>
                <c:pt idx="8">
                  <c:v>115545.58089878778</c:v>
                </c:pt>
                <c:pt idx="9">
                  <c:v>106944.3543299653</c:v>
                </c:pt>
                <c:pt idx="10">
                  <c:v>98095.80384960954</c:v>
                </c:pt>
              </c:numCache>
            </c:numRef>
          </c:val>
          <c:extLst>
            <c:ext xmlns:c16="http://schemas.microsoft.com/office/drawing/2014/chart" uri="{C3380CC4-5D6E-409C-BE32-E72D297353CC}">
              <c16:uniqueId val="{00000001-8A25-4149-8F90-BE5BE87E2ED1}"/>
            </c:ext>
          </c:extLst>
        </c:ser>
        <c:ser>
          <c:idx val="2"/>
          <c:order val="2"/>
          <c:tx>
            <c:strRef>
              <c:f>'B3.Banks'!$AB$5</c:f>
              <c:strCache>
                <c:ptCount val="1"/>
                <c:pt idx="0">
                  <c:v>HFC-134a</c:v>
                </c:pt>
              </c:strCache>
            </c:strRef>
          </c:tx>
          <c:spPr>
            <a:solidFill>
              <a:schemeClr val="accent3"/>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'B3.Banks'!$AB$6:$AB$16</c:f>
              <c:numCache>
                <c:formatCode>#,##0</c:formatCode>
                <c:ptCount val="11"/>
                <c:pt idx="0">
                  <c:v>16661724.291503515</c:v>
                </c:pt>
                <c:pt idx="1">
                  <c:v>16582597.6340205</c:v>
                </c:pt>
                <c:pt idx="2">
                  <c:v>16371535.986509146</c:v>
                </c:pt>
                <c:pt idx="3">
                  <c:v>16029950.968139283</c:v>
                </c:pt>
                <c:pt idx="4">
                  <c:v>15562091.504254013</c:v>
                </c:pt>
                <c:pt idx="5">
                  <c:v>14982984.747164659</c:v>
                </c:pt>
                <c:pt idx="6">
                  <c:v>14229628.694322504</c:v>
                </c:pt>
                <c:pt idx="7">
                  <c:v>13432949.713900596</c:v>
                </c:pt>
                <c:pt idx="8">
                  <c:v>12591935.651760923</c:v>
                </c:pt>
                <c:pt idx="9">
                  <c:v>11706313.293354776</c:v>
                </c:pt>
                <c:pt idx="10">
                  <c:v>10765692.734010398</c:v>
                </c:pt>
              </c:numCache>
            </c:numRef>
          </c:val>
          <c:extLst>
            <c:ext xmlns:c16="http://schemas.microsoft.com/office/drawing/2014/chart" uri="{C3380CC4-5D6E-409C-BE32-E72D297353CC}">
              <c16:uniqueId val="{00000002-8A25-4149-8F90-BE5BE87E2ED1}"/>
            </c:ext>
          </c:extLst>
        </c:ser>
        <c:ser>
          <c:idx val="3"/>
          <c:order val="3"/>
          <c:tx>
            <c:strRef>
              <c:f>'B3.Banks'!$AC$5</c:f>
              <c:strCache>
                <c:ptCount val="1"/>
                <c:pt idx="0">
                  <c:v>HFC-404A</c:v>
                </c:pt>
              </c:strCache>
            </c:strRef>
          </c:tx>
          <c:spPr>
            <a:solidFill>
              <a:schemeClr val="accent4"/>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'B3.Banks'!$AC$6:$AC$16</c:f>
              <c:numCache>
                <c:formatCode>#,##0</c:formatCode>
                <c:ptCount val="11"/>
                <c:pt idx="0">
                  <c:v>4421334.6311115781</c:v>
                </c:pt>
                <c:pt idx="1">
                  <c:v>4261166.7757084668</c:v>
                </c:pt>
                <c:pt idx="2">
                  <c:v>4076955.9016911425</c:v>
                </c:pt>
                <c:pt idx="3">
                  <c:v>3869412.453356809</c:v>
                </c:pt>
                <c:pt idx="4">
                  <c:v>3612807.5164914932</c:v>
                </c:pt>
                <c:pt idx="5">
                  <c:v>3333610.4856238458</c:v>
                </c:pt>
                <c:pt idx="6">
                  <c:v>3117893.9189186962</c:v>
                </c:pt>
                <c:pt idx="7">
                  <c:v>2888528.5956360302</c:v>
                </c:pt>
                <c:pt idx="8">
                  <c:v>2646471.288031335</c:v>
                </c:pt>
                <c:pt idx="9">
                  <c:v>2393082.1678458527</c:v>
                </c:pt>
                <c:pt idx="10">
                  <c:v>2129889.9277421739</c:v>
                </c:pt>
              </c:numCache>
            </c:numRef>
          </c:val>
          <c:extLst>
            <c:ext xmlns:c16="http://schemas.microsoft.com/office/drawing/2014/chart" uri="{C3380CC4-5D6E-409C-BE32-E72D297353CC}">
              <c16:uniqueId val="{00000003-8A25-4149-8F90-BE5BE87E2ED1}"/>
            </c:ext>
          </c:extLst>
        </c:ser>
        <c:ser>
          <c:idx val="4"/>
          <c:order val="4"/>
          <c:tx>
            <c:strRef>
              <c:f>'B3.Banks'!$AD$5</c:f>
              <c:strCache>
                <c:ptCount val="1"/>
                <c:pt idx="0">
                  <c:v>HFC-410A</c:v>
                </c:pt>
              </c:strCache>
            </c:strRef>
          </c:tx>
          <c:spPr>
            <a:solidFill>
              <a:schemeClr val="accent5"/>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'B3.Banks'!$AD$6:$AD$16</c:f>
              <c:numCache>
                <c:formatCode>#,##0</c:formatCode>
                <c:ptCount val="11"/>
                <c:pt idx="0">
                  <c:v>22528528.923023667</c:v>
                </c:pt>
                <c:pt idx="1">
                  <c:v>22440501.536566932</c:v>
                </c:pt>
                <c:pt idx="2">
                  <c:v>22080950.694589805</c:v>
                </c:pt>
                <c:pt idx="3">
                  <c:v>21475869.015789077</c:v>
                </c:pt>
                <c:pt idx="4">
                  <c:v>20663725.427455388</c:v>
                </c:pt>
                <c:pt idx="5">
                  <c:v>19682513.570361707</c:v>
                </c:pt>
                <c:pt idx="6">
                  <c:v>18611648.971971139</c:v>
                </c:pt>
                <c:pt idx="7">
                  <c:v>17469486.129896387</c:v>
                </c:pt>
                <c:pt idx="8">
                  <c:v>16268417.092590081</c:v>
                </c:pt>
                <c:pt idx="9">
                  <c:v>15018400.994002685</c:v>
                </c:pt>
                <c:pt idx="10">
                  <c:v>13744672.986636007</c:v>
                </c:pt>
              </c:numCache>
            </c:numRef>
          </c:val>
          <c:extLst>
            <c:ext xmlns:c16="http://schemas.microsoft.com/office/drawing/2014/chart" uri="{C3380CC4-5D6E-409C-BE32-E72D297353CC}">
              <c16:uniqueId val="{00000004-8A25-4149-8F90-BE5BE87E2ED1}"/>
            </c:ext>
          </c:extLst>
        </c:ser>
        <c:ser>
          <c:idx val="5"/>
          <c:order val="5"/>
          <c:tx>
            <c:strRef>
              <c:f>'B3.Banks'!$AE$5</c:f>
              <c:strCache>
                <c:ptCount val="1"/>
                <c:pt idx="0">
                  <c:v>HFC-407C</c:v>
                </c:pt>
              </c:strCache>
            </c:strRef>
          </c:tx>
          <c:spPr>
            <a:solidFill>
              <a:schemeClr val="accent6"/>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'B3.Banks'!$AE$6:$AE$16</c:f>
              <c:numCache>
                <c:formatCode>#,##0</c:formatCode>
                <c:ptCount val="11"/>
                <c:pt idx="0">
                  <c:v>1474583.9145416026</c:v>
                </c:pt>
                <c:pt idx="1">
                  <c:v>1452129.5784800909</c:v>
                </c:pt>
                <c:pt idx="2">
                  <c:v>1417965.8836270808</c:v>
                </c:pt>
                <c:pt idx="3">
                  <c:v>1374867.2274191133</c:v>
                </c:pt>
                <c:pt idx="4">
                  <c:v>1325069.0464801602</c:v>
                </c:pt>
                <c:pt idx="5">
                  <c:v>1269254.9771890454</c:v>
                </c:pt>
                <c:pt idx="6">
                  <c:v>1208949.5860564969</c:v>
                </c:pt>
                <c:pt idx="7">
                  <c:v>1142483.0941151131</c:v>
                </c:pt>
                <c:pt idx="8">
                  <c:v>1068060.5530776773</c:v>
                </c:pt>
                <c:pt idx="9">
                  <c:v>984580.56022161501</c:v>
                </c:pt>
                <c:pt idx="10">
                  <c:v>892694.47684571403</c:v>
                </c:pt>
              </c:numCache>
            </c:numRef>
          </c:val>
          <c:extLst>
            <c:ext xmlns:c16="http://schemas.microsoft.com/office/drawing/2014/chart" uri="{C3380CC4-5D6E-409C-BE32-E72D297353CC}">
              <c16:uniqueId val="{00000005-8A25-4149-8F90-BE5BE87E2ED1}"/>
            </c:ext>
          </c:extLst>
        </c:ser>
        <c:ser>
          <c:idx val="6"/>
          <c:order val="6"/>
          <c:tx>
            <c:strRef>
              <c:f>'B3.Banks'!$AF$5</c:f>
              <c:strCache>
                <c:ptCount val="1"/>
                <c:pt idx="0">
                  <c:v>HFC-32</c:v>
                </c:pt>
              </c:strCache>
            </c:strRef>
          </c:tx>
          <c:spPr>
            <a:solidFill>
              <a:schemeClr val="accent1">
                <a:lumMod val="60000"/>
              </a:schemeClr>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'B3.Banks'!$AF$6:$AF$16</c:f>
              <c:numCache>
                <c:formatCode>#,##0</c:formatCode>
                <c:ptCount val="11"/>
                <c:pt idx="0">
                  <c:v>4216974.4944920372</c:v>
                </c:pt>
                <c:pt idx="1">
                  <c:v>5410981.7668986609</c:v>
                </c:pt>
                <c:pt idx="2">
                  <c:v>6690660.8142257454</c:v>
                </c:pt>
                <c:pt idx="3">
                  <c:v>8054031.2838316225</c:v>
                </c:pt>
                <c:pt idx="4">
                  <c:v>9492533.6872453988</c:v>
                </c:pt>
                <c:pt idx="5">
                  <c:v>10991658.066211073</c:v>
                </c:pt>
                <c:pt idx="6">
                  <c:v>12494885.831612753</c:v>
                </c:pt>
                <c:pt idx="7">
                  <c:v>13990191.299038988</c:v>
                </c:pt>
                <c:pt idx="8">
                  <c:v>15468978.609623808</c:v>
                </c:pt>
                <c:pt idx="9">
                  <c:v>16928764.332990836</c:v>
                </c:pt>
                <c:pt idx="10">
                  <c:v>18372865.095901512</c:v>
                </c:pt>
              </c:numCache>
            </c:numRef>
          </c:val>
          <c:extLst>
            <c:ext xmlns:c16="http://schemas.microsoft.com/office/drawing/2014/chart" uri="{C3380CC4-5D6E-409C-BE32-E72D297353CC}">
              <c16:uniqueId val="{00000006-8A25-4149-8F90-BE5BE87E2ED1}"/>
            </c:ext>
          </c:extLst>
        </c:ser>
        <c:ser>
          <c:idx val="7"/>
          <c:order val="7"/>
          <c:tx>
            <c:strRef>
              <c:f>'B3.Banks'!$AG$5</c:f>
              <c:strCache>
                <c:ptCount val="1"/>
                <c:pt idx="0">
                  <c:v>HFC-Mix</c:v>
                </c:pt>
              </c:strCache>
            </c:strRef>
          </c:tx>
          <c:spPr>
            <a:solidFill>
              <a:schemeClr val="accent2">
                <a:lumMod val="60000"/>
              </a:schemeClr>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'B3.Banks'!$AG$6:$AG$16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8A25-4149-8F90-BE5BE87E2ED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'B3.Banks'!$AH$6:$AH$16</c:f>
              <c:numCache>
                <c:formatCode>#,##0</c:formatCode>
                <c:ptCount val="11"/>
                <c:pt idx="0">
                  <c:v>406303.25981440855</c:v>
                </c:pt>
                <c:pt idx="1">
                  <c:v>436289.95606231014</c:v>
                </c:pt>
                <c:pt idx="2">
                  <c:v>488757.50949939585</c:v>
                </c:pt>
                <c:pt idx="3">
                  <c:v>561690.67019929958</c:v>
                </c:pt>
                <c:pt idx="4">
                  <c:v>652784.01077313744</c:v>
                </c:pt>
                <c:pt idx="5">
                  <c:v>762202.82301806659</c:v>
                </c:pt>
                <c:pt idx="6">
                  <c:v>880862.03533795488</c:v>
                </c:pt>
                <c:pt idx="7">
                  <c:v>1016534.7349054607</c:v>
                </c:pt>
                <c:pt idx="8">
                  <c:v>1169040.4418190247</c:v>
                </c:pt>
                <c:pt idx="9">
                  <c:v>1338078.6826364172</c:v>
                </c:pt>
                <c:pt idx="10">
                  <c:v>1523255.1221238133</c:v>
                </c:pt>
              </c:numCache>
            </c:numRef>
          </c:val>
          <c:extLst>
            <c:ext xmlns:c16="http://schemas.microsoft.com/office/drawing/2014/chart" uri="{C3380CC4-5D6E-409C-BE32-E72D297353CC}">
              <c16:uniqueId val="{00000008-8A25-4149-8F90-BE5BE87E2ED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'B3.Banks'!$AI$6:$AI$16</c:f>
              <c:numCache>
                <c:formatCode>#,##0</c:formatCode>
                <c:ptCount val="11"/>
                <c:pt idx="0">
                  <c:v>42694.477465700729</c:v>
                </c:pt>
                <c:pt idx="1">
                  <c:v>104723.07644569078</c:v>
                </c:pt>
                <c:pt idx="2">
                  <c:v>202983.56143559635</c:v>
                </c:pt>
                <c:pt idx="3">
                  <c:v>338655.50216738303</c:v>
                </c:pt>
                <c:pt idx="4">
                  <c:v>512974.23275067948</c:v>
                </c:pt>
                <c:pt idx="5">
                  <c:v>727238.99580091971</c:v>
                </c:pt>
                <c:pt idx="6">
                  <c:v>988946.88625606743</c:v>
                </c:pt>
                <c:pt idx="7">
                  <c:v>1293737.8347702054</c:v>
                </c:pt>
                <c:pt idx="8">
                  <c:v>1642566.2399941853</c:v>
                </c:pt>
                <c:pt idx="9">
                  <c:v>2036384.7477741006</c:v>
                </c:pt>
                <c:pt idx="10">
                  <c:v>2476063.1557258042</c:v>
                </c:pt>
              </c:numCache>
            </c:numRef>
          </c:val>
          <c:extLst>
            <c:ext xmlns:c16="http://schemas.microsoft.com/office/drawing/2014/chart" uri="{C3380CC4-5D6E-409C-BE32-E72D297353CC}">
              <c16:uniqueId val="{00000009-8A25-4149-8F90-BE5BE87E2ED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'B3.Banks'!$AJ$6:$AJ$16</c:f>
              <c:numCache>
                <c:formatCode>#,##0</c:formatCode>
                <c:ptCount val="11"/>
                <c:pt idx="0">
                  <c:v>1395652.1548399099</c:v>
                </c:pt>
                <c:pt idx="1">
                  <c:v>1794467.8323790873</c:v>
                </c:pt>
                <c:pt idx="2">
                  <c:v>2298825.4252446624</c:v>
                </c:pt>
                <c:pt idx="3">
                  <c:v>2908904.7441384317</c:v>
                </c:pt>
                <c:pt idx="4">
                  <c:v>3624008.4843055014</c:v>
                </c:pt>
                <c:pt idx="5">
                  <c:v>4444676.1870052479</c:v>
                </c:pt>
                <c:pt idx="6">
                  <c:v>5343770.4117832724</c:v>
                </c:pt>
                <c:pt idx="7">
                  <c:v>6290170.1962584518</c:v>
                </c:pt>
                <c:pt idx="8">
                  <c:v>7283243.3873357568</c:v>
                </c:pt>
                <c:pt idx="9">
                  <c:v>8321608.8937814869</c:v>
                </c:pt>
                <c:pt idx="10">
                  <c:v>9396594.3158790022</c:v>
                </c:pt>
              </c:numCache>
            </c:numRef>
          </c:val>
          <c:extLst>
            <c:ext xmlns:c16="http://schemas.microsoft.com/office/drawing/2014/chart" uri="{C3380CC4-5D6E-409C-BE32-E72D297353CC}">
              <c16:uniqueId val="{0000000A-8A25-4149-8F90-BE5BE87E2ED1}"/>
            </c:ext>
          </c:extLst>
        </c:ser>
        <c:dLbls>
          <c:showLegendKey val="0"/>
          <c:showVal val="0"/>
          <c:showCatName val="0"/>
          <c:showSerName val="0"/>
          <c:showPercent val="0"/>
          <c:showBubbleSize val="0"/>
        </c:dLbls>
        <c:axId val="2127161024"/>
        <c:axId val="2127163776"/>
      </c:areaChart>
      <c:catAx>
        <c:axId val="21271610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163776"/>
        <c:crosses val="autoZero"/>
        <c:auto val="1"/>
        <c:lblAlgn val="ctr"/>
        <c:lblOffset val="100"/>
        <c:noMultiLvlLbl val="0"/>
      </c:catAx>
      <c:valAx>
        <c:axId val="212716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161024"/>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'B3.Banks'!$AN$6:$AN$16</c:f>
              <c:numCache>
                <c:formatCode>#,##0.000</c:formatCode>
                <c:ptCount val="11"/>
                <c:pt idx="0">
                  <c:v>6.3411340109458472</c:v>
                </c:pt>
                <c:pt idx="1">
                  <c:v>4.8625214591484101</c:v>
                </c:pt>
                <c:pt idx="2">
                  <c:v>3.6470868149097195</c:v>
                </c:pt>
                <c:pt idx="3">
                  <c:v>2.676395409850659</c:v>
                </c:pt>
                <c:pt idx="4">
                  <c:v>1.96916297500124</c:v>
                </c:pt>
                <c:pt idx="5">
                  <c:v>1.4419687967568142</c:v>
                </c:pt>
                <c:pt idx="6">
                  <c:v>1.0582566795227593</c:v>
                </c:pt>
                <c:pt idx="7">
                  <c:v>0.78592926864158319</c:v>
                </c:pt>
                <c:pt idx="8">
                  <c:v>0.60844167095262691</c:v>
                </c:pt>
                <c:pt idx="9">
                  <c:v>0.49727581021148332</c:v>
                </c:pt>
                <c:pt idx="10">
                  <c:v>0.40225967817794406</c:v>
                </c:pt>
              </c:numCache>
            </c:numRef>
          </c:val>
          <c:extLst>
            <c:ext xmlns:c16="http://schemas.microsoft.com/office/drawing/2014/chart" uri="{C3380CC4-5D6E-409C-BE32-E72D297353CC}">
              <c16:uniqueId val="{00000000-4B39-4C3B-A873-F3FB1A1B294C}"/>
            </c:ext>
          </c:extLst>
        </c:ser>
        <c:ser>
          <c:idx val="1"/>
          <c:order val="1"/>
          <c:tx>
            <c:strRef>
              <c:f>'B3.Banks'!$AO$5</c:f>
              <c:strCache>
                <c:ptCount val="1"/>
                <c:pt idx="0">
                  <c:v>HCFC-123</c:v>
                </c:pt>
              </c:strCache>
            </c:strRef>
          </c:tx>
          <c:spPr>
            <a:solidFill>
              <a:schemeClr val="accent2"/>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'B3.Banks'!$AO$6:$AO$16</c:f>
              <c:numCache>
                <c:formatCode>#,##0.000</c:formatCode>
                <c:ptCount val="11"/>
                <c:pt idx="0">
                  <c:v>1.4032046385431429E-2</c:v>
                </c:pt>
                <c:pt idx="1">
                  <c:v>1.3441915590092703E-2</c:v>
                </c:pt>
                <c:pt idx="2">
                  <c:v>1.2850608453751753E-2</c:v>
                </c:pt>
                <c:pt idx="3">
                  <c:v>1.223571042006028E-2</c:v>
                </c:pt>
                <c:pt idx="4">
                  <c:v>1.1587269306894431E-2</c:v>
                </c:pt>
                <c:pt idx="5">
                  <c:v>1.0913454071175636E-2</c:v>
                </c:pt>
                <c:pt idx="6">
                  <c:v>1.0232105740188395E-2</c:v>
                </c:pt>
                <c:pt idx="7">
                  <c:v>9.55902835422392E-3</c:v>
                </c:pt>
                <c:pt idx="8">
                  <c:v>8.8970097292066595E-3</c:v>
                </c:pt>
                <c:pt idx="9">
                  <c:v>8.2347152834073272E-3</c:v>
                </c:pt>
                <c:pt idx="10">
                  <c:v>7.5533768964199353E-3</c:v>
                </c:pt>
              </c:numCache>
            </c:numRef>
          </c:val>
          <c:extLst>
            <c:ext xmlns:c16="http://schemas.microsoft.com/office/drawing/2014/chart" uri="{C3380CC4-5D6E-409C-BE32-E72D297353CC}">
              <c16:uniqueId val="{00000001-4B39-4C3B-A873-F3FB1A1B294C}"/>
            </c:ext>
          </c:extLst>
        </c:ser>
        <c:ser>
          <c:idx val="2"/>
          <c:order val="2"/>
          <c:tx>
            <c:strRef>
              <c:f>'B3.Banks'!$AP$5</c:f>
              <c:strCache>
                <c:ptCount val="1"/>
                <c:pt idx="0">
                  <c:v>HFC-134a</c:v>
                </c:pt>
              </c:strCache>
            </c:strRef>
          </c:tx>
          <c:spPr>
            <a:solidFill>
              <a:schemeClr val="accent3"/>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'B3.Banks'!$AP$6:$AP$16</c:f>
              <c:numCache>
                <c:formatCode>#,##0.000</c:formatCode>
                <c:ptCount val="11"/>
                <c:pt idx="0">
                  <c:v>23.826265736850026</c:v>
                </c:pt>
                <c:pt idx="1">
                  <c:v>23.713114616649314</c:v>
                </c:pt>
                <c:pt idx="2">
                  <c:v>23.41129646070808</c:v>
                </c:pt>
                <c:pt idx="3">
                  <c:v>22.922829884439174</c:v>
                </c:pt>
                <c:pt idx="4">
                  <c:v>22.253790851083242</c:v>
                </c:pt>
                <c:pt idx="5">
                  <c:v>21.425668188445464</c:v>
                </c:pt>
                <c:pt idx="6">
                  <c:v>20.34836903288118</c:v>
                </c:pt>
                <c:pt idx="7">
                  <c:v>19.209118090877851</c:v>
                </c:pt>
                <c:pt idx="8">
                  <c:v>18.006467982018119</c:v>
                </c:pt>
                <c:pt idx="9">
                  <c:v>16.74002800949733</c:v>
                </c:pt>
                <c:pt idx="10">
                  <c:v>15.394940609634869</c:v>
                </c:pt>
              </c:numCache>
            </c:numRef>
          </c:val>
          <c:extLst>
            <c:ext xmlns:c16="http://schemas.microsoft.com/office/drawing/2014/chart" uri="{C3380CC4-5D6E-409C-BE32-E72D297353CC}">
              <c16:uniqueId val="{00000002-4B39-4C3B-A873-F3FB1A1B294C}"/>
            </c:ext>
          </c:extLst>
        </c:ser>
        <c:ser>
          <c:idx val="3"/>
          <c:order val="3"/>
          <c:tx>
            <c:strRef>
              <c:f>'B3.Banks'!$AQ$5</c:f>
              <c:strCache>
                <c:ptCount val="1"/>
                <c:pt idx="0">
                  <c:v>HFC-404A</c:v>
                </c:pt>
              </c:strCache>
            </c:strRef>
          </c:tx>
          <c:spPr>
            <a:solidFill>
              <a:schemeClr val="accent4"/>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'B3.Banks'!$AQ$6:$AQ$16</c:f>
              <c:numCache>
                <c:formatCode>#,##0.000</c:formatCode>
                <c:ptCount val="11"/>
                <c:pt idx="0">
                  <c:v>17.340474423219607</c:v>
                </c:pt>
                <c:pt idx="1">
                  <c:v>16.712296094328607</c:v>
                </c:pt>
                <c:pt idx="2">
                  <c:v>15.989821046432661</c:v>
                </c:pt>
                <c:pt idx="3">
                  <c:v>15.175835642065405</c:v>
                </c:pt>
                <c:pt idx="4">
                  <c:v>14.169431079679637</c:v>
                </c:pt>
                <c:pt idx="5">
                  <c:v>13.074420324616725</c:v>
                </c:pt>
                <c:pt idx="6">
                  <c:v>12.228379949999127</c:v>
                </c:pt>
                <c:pt idx="7">
                  <c:v>11.32880915208451</c:v>
                </c:pt>
                <c:pt idx="8">
                  <c:v>10.379460391658895</c:v>
                </c:pt>
                <c:pt idx="9">
                  <c:v>9.3856682622914338</c:v>
                </c:pt>
                <c:pt idx="10">
                  <c:v>8.3534282966048057</c:v>
                </c:pt>
              </c:numCache>
            </c:numRef>
          </c:val>
          <c:extLst>
            <c:ext xmlns:c16="http://schemas.microsoft.com/office/drawing/2014/chart" uri="{C3380CC4-5D6E-409C-BE32-E72D297353CC}">
              <c16:uniqueId val="{00000003-4B39-4C3B-A873-F3FB1A1B294C}"/>
            </c:ext>
          </c:extLst>
        </c:ser>
        <c:ser>
          <c:idx val="4"/>
          <c:order val="4"/>
          <c:tx>
            <c:strRef>
              <c:f>'B3.Banks'!$AR$5</c:f>
              <c:strCache>
                <c:ptCount val="1"/>
                <c:pt idx="0">
                  <c:v>HFC-410A</c:v>
                </c:pt>
              </c:strCache>
            </c:strRef>
          </c:tx>
          <c:spPr>
            <a:solidFill>
              <a:schemeClr val="accent5"/>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'B3.Banks'!$AR$6:$AR$16</c:f>
              <c:numCache>
                <c:formatCode>#,##0.000</c:formatCode>
                <c:ptCount val="11"/>
                <c:pt idx="0">
                  <c:v>47.039568391273413</c:v>
                </c:pt>
                <c:pt idx="1">
                  <c:v>46.85576720835175</c:v>
                </c:pt>
                <c:pt idx="2">
                  <c:v>46.10502505030351</c:v>
                </c:pt>
                <c:pt idx="3">
                  <c:v>44.841614504967602</c:v>
                </c:pt>
                <c:pt idx="4">
                  <c:v>43.145858692526851</c:v>
                </c:pt>
                <c:pt idx="5">
                  <c:v>41.097088334915242</c:v>
                </c:pt>
                <c:pt idx="6">
                  <c:v>38.861123053475751</c:v>
                </c:pt>
                <c:pt idx="7">
                  <c:v>36.476287039223664</c:v>
                </c:pt>
                <c:pt idx="8">
                  <c:v>33.968454889328093</c:v>
                </c:pt>
                <c:pt idx="9">
                  <c:v>31.358421275477607</c:v>
                </c:pt>
                <c:pt idx="10">
                  <c:v>28.698877196095978</c:v>
                </c:pt>
              </c:numCache>
            </c:numRef>
          </c:val>
          <c:extLst>
            <c:ext xmlns:c16="http://schemas.microsoft.com/office/drawing/2014/chart" uri="{C3380CC4-5D6E-409C-BE32-E72D297353CC}">
              <c16:uniqueId val="{00000004-4B39-4C3B-A873-F3FB1A1B294C}"/>
            </c:ext>
          </c:extLst>
        </c:ser>
        <c:ser>
          <c:idx val="5"/>
          <c:order val="5"/>
          <c:tx>
            <c:strRef>
              <c:f>'B3.Banks'!$AS$5</c:f>
              <c:strCache>
                <c:ptCount val="1"/>
                <c:pt idx="0">
                  <c:v>HFC-407C</c:v>
                </c:pt>
              </c:strCache>
            </c:strRef>
          </c:tx>
          <c:spPr>
            <a:solidFill>
              <a:schemeClr val="accent6"/>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'B3.Banks'!$AS$6:$AS$16</c:f>
              <c:numCache>
                <c:formatCode>#,##0.000</c:formatCode>
                <c:ptCount val="11"/>
                <c:pt idx="0">
                  <c:v>2.6159118643968031</c:v>
                </c:pt>
                <c:pt idx="1">
                  <c:v>2.5760778722236815</c:v>
                </c:pt>
                <c:pt idx="2">
                  <c:v>2.5154714775544411</c:v>
                </c:pt>
                <c:pt idx="3">
                  <c:v>2.4390144614415066</c:v>
                </c:pt>
                <c:pt idx="4">
                  <c:v>2.3506724884558041</c:v>
                </c:pt>
                <c:pt idx="5">
                  <c:v>2.2516583295333668</c:v>
                </c:pt>
                <c:pt idx="6">
                  <c:v>2.1446765656642257</c:v>
                </c:pt>
                <c:pt idx="7">
                  <c:v>2.0267650089602105</c:v>
                </c:pt>
                <c:pt idx="8">
                  <c:v>1.8947394211597994</c:v>
                </c:pt>
                <c:pt idx="9">
                  <c:v>1.7466459138331449</c:v>
                </c:pt>
                <c:pt idx="10">
                  <c:v>1.5836400019242969</c:v>
                </c:pt>
              </c:numCache>
            </c:numRef>
          </c:val>
          <c:extLst>
            <c:ext xmlns:c16="http://schemas.microsoft.com/office/drawing/2014/chart" uri="{C3380CC4-5D6E-409C-BE32-E72D297353CC}">
              <c16:uniqueId val="{00000005-4B39-4C3B-A873-F3FB1A1B294C}"/>
            </c:ext>
          </c:extLst>
        </c:ser>
        <c:ser>
          <c:idx val="6"/>
          <c:order val="6"/>
          <c:tx>
            <c:strRef>
              <c:f>'B3.Banks'!$AT$5</c:f>
              <c:strCache>
                <c:ptCount val="1"/>
                <c:pt idx="0">
                  <c:v>HFC-32</c:v>
                </c:pt>
              </c:strCache>
            </c:strRef>
          </c:tx>
          <c:spPr>
            <a:solidFill>
              <a:schemeClr val="accent1">
                <a:lumMod val="60000"/>
              </a:schemeClr>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'B3.Banks'!$AT$6:$AT$16</c:f>
              <c:numCache>
                <c:formatCode>#,##0.000</c:formatCode>
                <c:ptCount val="11"/>
                <c:pt idx="0">
                  <c:v>2.846457783782125</c:v>
                </c:pt>
                <c:pt idx="1">
                  <c:v>3.6524126926565965</c:v>
                </c:pt>
                <c:pt idx="2">
                  <c:v>4.516196049602379</c:v>
                </c:pt>
                <c:pt idx="3">
                  <c:v>5.4364711165863451</c:v>
                </c:pt>
                <c:pt idx="4">
                  <c:v>6.4074602388906445</c:v>
                </c:pt>
                <c:pt idx="5">
                  <c:v>7.4193691946924742</c:v>
                </c:pt>
                <c:pt idx="6">
                  <c:v>8.4340479363386081</c:v>
                </c:pt>
                <c:pt idx="7">
                  <c:v>9.4433791268513172</c:v>
                </c:pt>
                <c:pt idx="8">
                  <c:v>10.44156056149607</c:v>
                </c:pt>
                <c:pt idx="9">
                  <c:v>11.426915924768812</c:v>
                </c:pt>
                <c:pt idx="10">
                  <c:v>12.40168393973352</c:v>
                </c:pt>
              </c:numCache>
            </c:numRef>
          </c:val>
          <c:extLst>
            <c:ext xmlns:c16="http://schemas.microsoft.com/office/drawing/2014/chart" uri="{C3380CC4-5D6E-409C-BE32-E72D297353CC}">
              <c16:uniqueId val="{00000006-4B39-4C3B-A873-F3FB1A1B294C}"/>
            </c:ext>
          </c:extLst>
        </c:ser>
        <c:ser>
          <c:idx val="7"/>
          <c:order val="7"/>
          <c:tx>
            <c:strRef>
              <c:f>'B3.Banks'!$AU$5</c:f>
              <c:strCache>
                <c:ptCount val="1"/>
                <c:pt idx="0">
                  <c:v>HFC-Mix</c:v>
                </c:pt>
              </c:strCache>
            </c:strRef>
          </c:tx>
          <c:spPr>
            <a:solidFill>
              <a:schemeClr val="accent2">
                <a:lumMod val="60000"/>
              </a:schemeClr>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'B3.Banks'!$AU$6:$AU$16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4B39-4C3B-A873-F3FB1A1B294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'B3.Banks'!$AV$6:$AV$16</c:f>
              <c:numCache>
                <c:formatCode>#,##0.000</c:formatCode>
                <c:ptCount val="11"/>
                <c:pt idx="0">
                  <c:v>0.60945488972161277</c:v>
                </c:pt>
                <c:pt idx="1">
                  <c:v>0.6544349340934652</c:v>
                </c:pt>
                <c:pt idx="2">
                  <c:v>0.73313626424909373</c:v>
                </c:pt>
                <c:pt idx="3">
                  <c:v>0.84253600529894934</c:v>
                </c:pt>
                <c:pt idx="4">
                  <c:v>0.97917601615970606</c:v>
                </c:pt>
                <c:pt idx="5">
                  <c:v>1.1433042345270998</c:v>
                </c:pt>
                <c:pt idx="6">
                  <c:v>1.3212930530069322</c:v>
                </c:pt>
                <c:pt idx="7">
                  <c:v>1.5248021023581912</c:v>
                </c:pt>
                <c:pt idx="8">
                  <c:v>1.7535606627285372</c:v>
                </c:pt>
                <c:pt idx="9">
                  <c:v>2.007118023954626</c:v>
                </c:pt>
                <c:pt idx="10">
                  <c:v>2.2848826831857201</c:v>
                </c:pt>
              </c:numCache>
            </c:numRef>
          </c:val>
          <c:extLst>
            <c:ext xmlns:c16="http://schemas.microsoft.com/office/drawing/2014/chart" uri="{C3380CC4-5D6E-409C-BE32-E72D297353CC}">
              <c16:uniqueId val="{00000008-4B39-4C3B-A873-F3FB1A1B294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'B3.Banks'!$AW$6:$AW$16</c:f>
              <c:numCache>
                <c:formatCode>#,##0.000</c:formatCode>
                <c:ptCount val="11"/>
                <c:pt idx="0">
                  <c:v>2.1347238732850365E-2</c:v>
                </c:pt>
                <c:pt idx="1">
                  <c:v>5.2361538222845387E-2</c:v>
                </c:pt>
                <c:pt idx="2">
                  <c:v>0.10149178071779816</c:v>
                </c:pt>
                <c:pt idx="3">
                  <c:v>0.1693277510836915</c:v>
                </c:pt>
                <c:pt idx="4">
                  <c:v>0.25648711637533972</c:v>
                </c:pt>
                <c:pt idx="5">
                  <c:v>0.36361949790045994</c:v>
                </c:pt>
                <c:pt idx="6">
                  <c:v>0.49447344312803365</c:v>
                </c:pt>
                <c:pt idx="7">
                  <c:v>0.64686891738510255</c:v>
                </c:pt>
                <c:pt idx="8">
                  <c:v>0.82128311999709258</c:v>
                </c:pt>
                <c:pt idx="9">
                  <c:v>1.0181923738870502</c:v>
                </c:pt>
                <c:pt idx="10">
                  <c:v>1.2380315778629023</c:v>
                </c:pt>
              </c:numCache>
            </c:numRef>
          </c:val>
          <c:extLst>
            <c:ext xmlns:c16="http://schemas.microsoft.com/office/drawing/2014/chart" uri="{C3380CC4-5D6E-409C-BE32-E72D297353CC}">
              <c16:uniqueId val="{00000009-4B39-4C3B-A873-F3FB1A1B294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'B3.Banks'!$AX$6:$AX$16</c:f>
              <c:numCache>
                <c:formatCode>#,##0.000</c:formatCode>
                <c:ptCount val="11"/>
                <c:pt idx="0">
                  <c:v>5.5826086193596393E-3</c:v>
                </c:pt>
                <c:pt idx="1">
                  <c:v>7.1778713295163488E-3</c:v>
                </c:pt>
                <c:pt idx="2">
                  <c:v>9.1953017009786496E-3</c:v>
                </c:pt>
                <c:pt idx="3">
                  <c:v>1.1635618976553727E-2</c:v>
                </c:pt>
                <c:pt idx="4">
                  <c:v>1.4496033937222005E-2</c:v>
                </c:pt>
                <c:pt idx="5">
                  <c:v>1.7778704748020992E-2</c:v>
                </c:pt>
                <c:pt idx="6">
                  <c:v>2.1375081647133091E-2</c:v>
                </c:pt>
                <c:pt idx="7">
                  <c:v>2.5160680785033807E-2</c:v>
                </c:pt>
                <c:pt idx="8">
                  <c:v>2.9132973549343029E-2</c:v>
                </c:pt>
                <c:pt idx="9">
                  <c:v>3.3286435575125943E-2</c:v>
                </c:pt>
                <c:pt idx="10">
                  <c:v>3.7586377263516012E-2</c:v>
                </c:pt>
              </c:numCache>
            </c:numRef>
          </c:val>
          <c:extLst>
            <c:ext xmlns:c16="http://schemas.microsoft.com/office/drawing/2014/chart" uri="{C3380CC4-5D6E-409C-BE32-E72D297353CC}">
              <c16:uniqueId val="{0000000A-4B39-4C3B-A873-F3FB1A1B294C}"/>
            </c:ext>
          </c:extLst>
        </c:ser>
        <c:dLbls>
          <c:showLegendKey val="0"/>
          <c:showVal val="0"/>
          <c:showCatName val="0"/>
          <c:showSerName val="0"/>
          <c:showPercent val="0"/>
          <c:showBubbleSize val="0"/>
        </c:dLbls>
        <c:axId val="2127226464"/>
        <c:axId val="2127229216"/>
      </c:areaChart>
      <c:catAx>
        <c:axId val="2127226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229216"/>
        <c:crosses val="autoZero"/>
        <c:auto val="1"/>
        <c:lblAlgn val="ctr"/>
        <c:lblOffset val="100"/>
        <c:noMultiLvlLbl val="0"/>
      </c:catAx>
      <c:valAx>
        <c:axId val="2127229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2264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'B3.Banks'!$Z$28:$Z$38</c:f>
              <c:numCache>
                <c:formatCode>#,##0</c:formatCode>
                <c:ptCount val="11"/>
                <c:pt idx="0">
                  <c:v>253185.86922846775</c:v>
                </c:pt>
                <c:pt idx="1">
                  <c:v>181881.12110417295</c:v>
                </c:pt>
                <c:pt idx="2">
                  <c:v>126972.21885373203</c:v>
                </c:pt>
                <c:pt idx="3">
                  <c:v>84891.542649711322</c:v>
                </c:pt>
                <c:pt idx="4">
                  <c:v>53445.207621349982</c:v>
                </c:pt>
                <c:pt idx="5">
                  <c:v>31131.234252911614</c:v>
                </c:pt>
                <c:pt idx="6">
                  <c:v>16351.596097380718</c:v>
                </c:pt>
                <c:pt idx="7">
                  <c:v>7569.4115917207973</c:v>
                </c:pt>
                <c:pt idx="8">
                  <c:v>3027.085034944228</c:v>
                </c:pt>
                <c:pt idx="9">
                  <c:v>1030.3449157266318</c:v>
                </c:pt>
                <c:pt idx="10">
                  <c:v>295.20979185373125</c:v>
                </c:pt>
              </c:numCache>
            </c:numRef>
          </c:val>
          <c:extLst>
            <c:ext xmlns:c16="http://schemas.microsoft.com/office/drawing/2014/chart" uri="{C3380CC4-5D6E-409C-BE32-E72D297353CC}">
              <c16:uniqueId val="{00000000-A9BA-4C18-8810-EC3E4E5E9C77}"/>
            </c:ext>
          </c:extLst>
        </c:ser>
        <c:ser>
          <c:idx val="1"/>
          <c:order val="1"/>
          <c:tx>
            <c:strRef>
              <c:f>'B3.Banks'!$AA$5</c:f>
              <c:strCache>
                <c:ptCount val="1"/>
                <c:pt idx="0">
                  <c:v>HCFC-123</c:v>
                </c:pt>
              </c:strCache>
            </c:strRef>
          </c:tx>
          <c:spPr>
            <a:solidFill>
              <a:schemeClr val="accent2"/>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'B3.Banks'!$AA$28:$AA$38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9BA-4C18-8810-EC3E4E5E9C77}"/>
            </c:ext>
          </c:extLst>
        </c:ser>
        <c:ser>
          <c:idx val="2"/>
          <c:order val="2"/>
          <c:tx>
            <c:strRef>
              <c:f>'B3.Banks'!$AB$5</c:f>
              <c:strCache>
                <c:ptCount val="1"/>
                <c:pt idx="0">
                  <c:v>HFC-134a</c:v>
                </c:pt>
              </c:strCache>
            </c:strRef>
          </c:tx>
          <c:spPr>
            <a:solidFill>
              <a:schemeClr val="accent3"/>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'B3.Banks'!$AB$28:$AB$38</c:f>
              <c:numCache>
                <c:formatCode>#,##0</c:formatCode>
                <c:ptCount val="11"/>
                <c:pt idx="0">
                  <c:v>249644.06839228806</c:v>
                </c:pt>
                <c:pt idx="1">
                  <c:v>253573.81135117656</c:v>
                </c:pt>
                <c:pt idx="2">
                  <c:v>255030.32968165475</c:v>
                </c:pt>
                <c:pt idx="3">
                  <c:v>254830.38158260647</c:v>
                </c:pt>
                <c:pt idx="4">
                  <c:v>254093.91815373258</c:v>
                </c:pt>
                <c:pt idx="5">
                  <c:v>253658.40744832376</c:v>
                </c:pt>
                <c:pt idx="6">
                  <c:v>253317.60611944488</c:v>
                </c:pt>
                <c:pt idx="7">
                  <c:v>253408.45559419785</c:v>
                </c:pt>
                <c:pt idx="8">
                  <c:v>254085.6965081105</c:v>
                </c:pt>
                <c:pt idx="9">
                  <c:v>255148.61142993564</c:v>
                </c:pt>
                <c:pt idx="10">
                  <c:v>255795.31073430873</c:v>
                </c:pt>
              </c:numCache>
            </c:numRef>
          </c:val>
          <c:extLst>
            <c:ext xmlns:c16="http://schemas.microsoft.com/office/drawing/2014/chart" uri="{C3380CC4-5D6E-409C-BE32-E72D297353CC}">
              <c16:uniqueId val="{00000002-A9BA-4C18-8810-EC3E4E5E9C77}"/>
            </c:ext>
          </c:extLst>
        </c:ser>
        <c:ser>
          <c:idx val="3"/>
          <c:order val="3"/>
          <c:tx>
            <c:strRef>
              <c:f>'B3.Banks'!$AC$5</c:f>
              <c:strCache>
                <c:ptCount val="1"/>
                <c:pt idx="0">
                  <c:v>HFC-404A</c:v>
                </c:pt>
              </c:strCache>
            </c:strRef>
          </c:tx>
          <c:spPr>
            <a:solidFill>
              <a:schemeClr val="accent4"/>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'B3.Banks'!$AC$28:$AC$38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9BA-4C18-8810-EC3E4E5E9C77}"/>
            </c:ext>
          </c:extLst>
        </c:ser>
        <c:ser>
          <c:idx val="4"/>
          <c:order val="4"/>
          <c:tx>
            <c:strRef>
              <c:f>'B3.Banks'!$AD$5</c:f>
              <c:strCache>
                <c:ptCount val="1"/>
                <c:pt idx="0">
                  <c:v>HFC-410A</c:v>
                </c:pt>
              </c:strCache>
            </c:strRef>
          </c:tx>
          <c:spPr>
            <a:solidFill>
              <a:schemeClr val="accent5"/>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'B3.Banks'!$AD$28:$AD$38</c:f>
              <c:numCache>
                <c:formatCode>#,##0</c:formatCode>
                <c:ptCount val="11"/>
                <c:pt idx="0">
                  <c:v>577400.96572029009</c:v>
                </c:pt>
                <c:pt idx="1">
                  <c:v>555860.44902145397</c:v>
                </c:pt>
                <c:pt idx="2">
                  <c:v>521503.11060030805</c:v>
                </c:pt>
                <c:pt idx="3">
                  <c:v>475974.43301612447</c:v>
                </c:pt>
                <c:pt idx="4">
                  <c:v>421815.22886956611</c:v>
                </c:pt>
                <c:pt idx="5">
                  <c:v>362593.55057991308</c:v>
                </c:pt>
                <c:pt idx="6">
                  <c:v>303437.42188767955</c:v>
                </c:pt>
                <c:pt idx="7">
                  <c:v>247809.62721672008</c:v>
                </c:pt>
                <c:pt idx="8">
                  <c:v>197154.33137738766</c:v>
                </c:pt>
                <c:pt idx="9">
                  <c:v>151790.41382863998</c:v>
                </c:pt>
                <c:pt idx="10">
                  <c:v>115195.29421361434</c:v>
                </c:pt>
              </c:numCache>
            </c:numRef>
          </c:val>
          <c:extLst>
            <c:ext xmlns:c16="http://schemas.microsoft.com/office/drawing/2014/chart" uri="{C3380CC4-5D6E-409C-BE32-E72D297353CC}">
              <c16:uniqueId val="{00000004-A9BA-4C18-8810-EC3E4E5E9C77}"/>
            </c:ext>
          </c:extLst>
        </c:ser>
        <c:ser>
          <c:idx val="5"/>
          <c:order val="5"/>
          <c:tx>
            <c:strRef>
              <c:f>'B3.Banks'!$AE$5</c:f>
              <c:strCache>
                <c:ptCount val="1"/>
                <c:pt idx="0">
                  <c:v>HFC-407C</c:v>
                </c:pt>
              </c:strCache>
            </c:strRef>
          </c:tx>
          <c:spPr>
            <a:solidFill>
              <a:schemeClr val="accent6"/>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'B3.Banks'!$AE$28:$AE$38</c:f>
              <c:numCache>
                <c:formatCode>#,##0</c:formatCode>
                <c:ptCount val="11"/>
                <c:pt idx="0">
                  <c:v>58628.470949222334</c:v>
                </c:pt>
                <c:pt idx="1">
                  <c:v>48618.615331703164</c:v>
                </c:pt>
                <c:pt idx="2">
                  <c:v>39333.202258831014</c:v>
                </c:pt>
                <c:pt idx="3">
                  <c:v>30891.096280282072</c:v>
                </c:pt>
                <c:pt idx="4">
                  <c:v>23438.602849022431</c:v>
                </c:pt>
                <c:pt idx="5">
                  <c:v>17097.222734007457</c:v>
                </c:pt>
                <c:pt idx="6">
                  <c:v>12601.583868572496</c:v>
                </c:pt>
                <c:pt idx="7">
                  <c:v>9964.75456170898</c:v>
                </c:pt>
                <c:pt idx="8">
                  <c:v>9221.6635296431741</c:v>
                </c:pt>
                <c:pt idx="9">
                  <c:v>10278.241626379404</c:v>
                </c:pt>
                <c:pt idx="10">
                  <c:v>12904.751142202276</c:v>
                </c:pt>
              </c:numCache>
            </c:numRef>
          </c:val>
          <c:extLst>
            <c:ext xmlns:c16="http://schemas.microsoft.com/office/drawing/2014/chart" uri="{C3380CC4-5D6E-409C-BE32-E72D297353CC}">
              <c16:uniqueId val="{00000005-A9BA-4C18-8810-EC3E4E5E9C77}"/>
            </c:ext>
          </c:extLst>
        </c:ser>
        <c:ser>
          <c:idx val="6"/>
          <c:order val="6"/>
          <c:tx>
            <c:strRef>
              <c:f>'B3.Banks'!$AF$5</c:f>
              <c:strCache>
                <c:ptCount val="1"/>
                <c:pt idx="0">
                  <c:v>HFC-32</c:v>
                </c:pt>
              </c:strCache>
            </c:strRef>
          </c:tx>
          <c:spPr>
            <a:solidFill>
              <a:schemeClr val="accent1">
                <a:lumMod val="60000"/>
              </a:schemeClr>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'B3.Banks'!$AF$28:$AF$38</c:f>
              <c:numCache>
                <c:formatCode>#,##0</c:formatCode>
                <c:ptCount val="11"/>
                <c:pt idx="0">
                  <c:v>117091.80475933808</c:v>
                </c:pt>
                <c:pt idx="1">
                  <c:v>139739.67273327956</c:v>
                </c:pt>
                <c:pt idx="2">
                  <c:v>161373.84014004504</c:v>
                </c:pt>
                <c:pt idx="3">
                  <c:v>182075.13014427706</c:v>
                </c:pt>
                <c:pt idx="4">
                  <c:v>202088.80282029361</c:v>
                </c:pt>
                <c:pt idx="5">
                  <c:v>221034.94112238605</c:v>
                </c:pt>
                <c:pt idx="6">
                  <c:v>237555.32418411309</c:v>
                </c:pt>
                <c:pt idx="7">
                  <c:v>251087.36364870679</c:v>
                </c:pt>
                <c:pt idx="8">
                  <c:v>261427.01839262576</c:v>
                </c:pt>
                <c:pt idx="9">
                  <c:v>268768.90623790881</c:v>
                </c:pt>
                <c:pt idx="10">
                  <c:v>273606.16569009406</c:v>
                </c:pt>
              </c:numCache>
            </c:numRef>
          </c:val>
          <c:extLst>
            <c:ext xmlns:c16="http://schemas.microsoft.com/office/drawing/2014/chart" uri="{C3380CC4-5D6E-409C-BE32-E72D297353CC}">
              <c16:uniqueId val="{00000006-A9BA-4C18-8810-EC3E4E5E9C77}"/>
            </c:ext>
          </c:extLst>
        </c:ser>
        <c:ser>
          <c:idx val="7"/>
          <c:order val="7"/>
          <c:tx>
            <c:strRef>
              <c:f>'B3.Banks'!$AG$5</c:f>
              <c:strCache>
                <c:ptCount val="1"/>
                <c:pt idx="0">
                  <c:v>HFC-Mix</c:v>
                </c:pt>
              </c:strCache>
            </c:strRef>
          </c:tx>
          <c:spPr>
            <a:solidFill>
              <a:schemeClr val="accent2">
                <a:lumMod val="60000"/>
              </a:schemeClr>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'B3.Banks'!$AG$28:$AG$38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9BA-4C18-8810-EC3E4E5E9C77}"/>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'B3.Banks'!$AH$28:$AH$38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9BA-4C18-8810-EC3E4E5E9C77}"/>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'B3.Banks'!$AI$28:$AI$38</c:f>
              <c:numCache>
                <c:formatCode>#,##0</c:formatCode>
                <c:ptCount val="11"/>
                <c:pt idx="0">
                  <c:v>0</c:v>
                </c:pt>
                <c:pt idx="1">
                  <c:v>277.07235659999873</c:v>
                </c:pt>
                <c:pt idx="2">
                  <c:v>828.44634623393983</c:v>
                </c:pt>
                <c:pt idx="3">
                  <c:v>1651.372025760578</c:v>
                </c:pt>
                <c:pt idx="4">
                  <c:v>2743.1200938764314</c:v>
                </c:pt>
                <c:pt idx="5">
                  <c:v>4100.9817523741385</c:v>
                </c:pt>
                <c:pt idx="6">
                  <c:v>5988.7047629911194</c:v>
                </c:pt>
                <c:pt idx="7">
                  <c:v>8397.1780529203479</c:v>
                </c:pt>
                <c:pt idx="8">
                  <c:v>11317.366100660402</c:v>
                </c:pt>
                <c:pt idx="9">
                  <c:v>14740.292965950419</c:v>
                </c:pt>
                <c:pt idx="10">
                  <c:v>18656.954180150224</c:v>
                </c:pt>
              </c:numCache>
            </c:numRef>
          </c:val>
          <c:extLst>
            <c:ext xmlns:c16="http://schemas.microsoft.com/office/drawing/2014/chart" uri="{C3380CC4-5D6E-409C-BE32-E72D297353CC}">
              <c16:uniqueId val="{00000009-A9BA-4C18-8810-EC3E4E5E9C77}"/>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'B3.Banks'!$AJ$28:$AJ$38</c:f>
              <c:numCache>
                <c:formatCode>#,##0</c:formatCode>
                <c:ptCount val="11"/>
                <c:pt idx="0">
                  <c:v>54116.142713049689</c:v>
                </c:pt>
                <c:pt idx="1">
                  <c:v>75331.684967100169</c:v>
                </c:pt>
                <c:pt idx="2">
                  <c:v>97094.994737817658</c:v>
                </c:pt>
                <c:pt idx="3">
                  <c:v>119040.48131715246</c:v>
                </c:pt>
                <c:pt idx="4">
                  <c:v>140576.05477437095</c:v>
                </c:pt>
                <c:pt idx="5">
                  <c:v>160872.07699557254</c:v>
                </c:pt>
                <c:pt idx="6">
                  <c:v>179367.9622825874</c:v>
                </c:pt>
                <c:pt idx="7">
                  <c:v>195721.07586381616</c:v>
                </c:pt>
                <c:pt idx="8">
                  <c:v>209972.36704711846</c:v>
                </c:pt>
                <c:pt idx="9">
                  <c:v>222595.70604880311</c:v>
                </c:pt>
                <c:pt idx="10">
                  <c:v>234287.46492125353</c:v>
                </c:pt>
              </c:numCache>
            </c:numRef>
          </c:val>
          <c:extLst>
            <c:ext xmlns:c16="http://schemas.microsoft.com/office/drawing/2014/chart" uri="{C3380CC4-5D6E-409C-BE32-E72D297353CC}">
              <c16:uniqueId val="{0000000A-A9BA-4C18-8810-EC3E4E5E9C77}"/>
            </c:ext>
          </c:extLst>
        </c:ser>
        <c:dLbls>
          <c:showLegendKey val="0"/>
          <c:showVal val="0"/>
          <c:showCatName val="0"/>
          <c:showSerName val="0"/>
          <c:showPercent val="0"/>
          <c:showBubbleSize val="0"/>
        </c:dLbls>
        <c:axId val="2127290032"/>
        <c:axId val="2127292784"/>
      </c:areaChart>
      <c:catAx>
        <c:axId val="2127290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292784"/>
        <c:crosses val="autoZero"/>
        <c:auto val="1"/>
        <c:lblAlgn val="ctr"/>
        <c:lblOffset val="100"/>
        <c:noMultiLvlLbl val="0"/>
      </c:catAx>
      <c:valAx>
        <c:axId val="2127292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29003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'B3.Banks'!$AN$28:$AN$38</c:f>
              <c:numCache>
                <c:formatCode>#,##0.000</c:formatCode>
                <c:ptCount val="11"/>
                <c:pt idx="0">
                  <c:v>0.45826642330352663</c:v>
                </c:pt>
                <c:pt idx="1">
                  <c:v>0.32920482919855304</c:v>
                </c:pt>
                <c:pt idx="2">
                  <c:v>0.22981971612525498</c:v>
                </c:pt>
                <c:pt idx="3">
                  <c:v>0.15365369219597749</c:v>
                </c:pt>
                <c:pt idx="4">
                  <c:v>9.673582579464346E-2</c:v>
                </c:pt>
                <c:pt idx="5">
                  <c:v>5.6347533997770018E-2</c:v>
                </c:pt>
                <c:pt idx="6">
                  <c:v>2.9596388936259099E-2</c:v>
                </c:pt>
                <c:pt idx="7">
                  <c:v>1.3700634981014643E-2</c:v>
                </c:pt>
                <c:pt idx="8">
                  <c:v>5.4790239132490532E-3</c:v>
                </c:pt>
                <c:pt idx="9">
                  <c:v>1.8649242974652035E-3</c:v>
                </c:pt>
                <c:pt idx="10">
                  <c:v>5.3432972325525348E-4</c:v>
                </c:pt>
              </c:numCache>
            </c:numRef>
          </c:val>
          <c:extLst>
            <c:ext xmlns:c16="http://schemas.microsoft.com/office/drawing/2014/chart" uri="{C3380CC4-5D6E-409C-BE32-E72D297353CC}">
              <c16:uniqueId val="{00000000-25EB-42BA-AC32-1DDDF55D6FE9}"/>
            </c:ext>
          </c:extLst>
        </c:ser>
        <c:ser>
          <c:idx val="1"/>
          <c:order val="1"/>
          <c:tx>
            <c:strRef>
              <c:f>'B3.Banks'!$AO$5</c:f>
              <c:strCache>
                <c:ptCount val="1"/>
                <c:pt idx="0">
                  <c:v>HCFC-123</c:v>
                </c:pt>
              </c:strCache>
            </c:strRef>
          </c:tx>
          <c:spPr>
            <a:solidFill>
              <a:schemeClr val="accent2"/>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'B3.Banks'!$AO$28:$AO$38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5EB-42BA-AC32-1DDDF55D6FE9}"/>
            </c:ext>
          </c:extLst>
        </c:ser>
        <c:ser>
          <c:idx val="2"/>
          <c:order val="2"/>
          <c:tx>
            <c:strRef>
              <c:f>'B3.Banks'!$AP$5</c:f>
              <c:strCache>
                <c:ptCount val="1"/>
                <c:pt idx="0">
                  <c:v>HFC-134a</c:v>
                </c:pt>
              </c:strCache>
            </c:strRef>
          </c:tx>
          <c:spPr>
            <a:solidFill>
              <a:schemeClr val="accent3"/>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'B3.Banks'!$AP$28:$AP$38</c:f>
              <c:numCache>
                <c:formatCode>#,##0.000</c:formatCode>
                <c:ptCount val="11"/>
                <c:pt idx="0">
                  <c:v>0.35699101780097192</c:v>
                </c:pt>
                <c:pt idx="1">
                  <c:v>0.36261055023218253</c:v>
                </c:pt>
                <c:pt idx="2">
                  <c:v>0.36469337144476627</c:v>
                </c:pt>
                <c:pt idx="3">
                  <c:v>0.36440744566312722</c:v>
                </c:pt>
                <c:pt idx="4">
                  <c:v>0.36335430295983762</c:v>
                </c:pt>
                <c:pt idx="5">
                  <c:v>0.36273152265110298</c:v>
                </c:pt>
                <c:pt idx="6">
                  <c:v>0.36224417675080622</c:v>
                </c:pt>
                <c:pt idx="7">
                  <c:v>0.36237409149970295</c:v>
                </c:pt>
                <c:pt idx="8">
                  <c:v>0.36334254600659799</c:v>
                </c:pt>
                <c:pt idx="9">
                  <c:v>0.36486251434480799</c:v>
                </c:pt>
                <c:pt idx="10">
                  <c:v>0.36578729435006146</c:v>
                </c:pt>
              </c:numCache>
            </c:numRef>
          </c:val>
          <c:extLst>
            <c:ext xmlns:c16="http://schemas.microsoft.com/office/drawing/2014/chart" uri="{C3380CC4-5D6E-409C-BE32-E72D297353CC}">
              <c16:uniqueId val="{00000002-25EB-42BA-AC32-1DDDF55D6FE9}"/>
            </c:ext>
          </c:extLst>
        </c:ser>
        <c:ser>
          <c:idx val="3"/>
          <c:order val="3"/>
          <c:tx>
            <c:strRef>
              <c:f>'B3.Banks'!$AQ$5</c:f>
              <c:strCache>
                <c:ptCount val="1"/>
                <c:pt idx="0">
                  <c:v>HFC-404A</c:v>
                </c:pt>
              </c:strCache>
            </c:strRef>
          </c:tx>
          <c:spPr>
            <a:solidFill>
              <a:schemeClr val="accent4"/>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'B3.Banks'!$AQ$28:$AQ$38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5EB-42BA-AC32-1DDDF55D6FE9}"/>
            </c:ext>
          </c:extLst>
        </c:ser>
        <c:ser>
          <c:idx val="4"/>
          <c:order val="4"/>
          <c:tx>
            <c:strRef>
              <c:f>'B3.Banks'!$AR$5</c:f>
              <c:strCache>
                <c:ptCount val="1"/>
                <c:pt idx="0">
                  <c:v>HFC-410A</c:v>
                </c:pt>
              </c:strCache>
            </c:strRef>
          </c:tx>
          <c:spPr>
            <a:solidFill>
              <a:schemeClr val="accent5"/>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'B3.Banks'!$AR$28:$AR$38</c:f>
              <c:numCache>
                <c:formatCode>#,##0.000</c:formatCode>
                <c:ptCount val="11"/>
                <c:pt idx="0">
                  <c:v>1.2056132164239657</c:v>
                </c:pt>
                <c:pt idx="1">
                  <c:v>1.1606366175567959</c:v>
                </c:pt>
                <c:pt idx="2">
                  <c:v>1.0888984949334433</c:v>
                </c:pt>
                <c:pt idx="3">
                  <c:v>0.99383461613766788</c:v>
                </c:pt>
                <c:pt idx="4">
                  <c:v>0.88075019787965403</c:v>
                </c:pt>
                <c:pt idx="5">
                  <c:v>0.75709533361085857</c:v>
                </c:pt>
                <c:pt idx="6">
                  <c:v>0.633577336901475</c:v>
                </c:pt>
                <c:pt idx="7">
                  <c:v>0.51742650162851156</c:v>
                </c:pt>
                <c:pt idx="8">
                  <c:v>0.41165824391598538</c:v>
                </c:pt>
                <c:pt idx="9">
                  <c:v>0.31693838407420027</c:v>
                </c:pt>
                <c:pt idx="10">
                  <c:v>0.24052777431802674</c:v>
                </c:pt>
              </c:numCache>
            </c:numRef>
          </c:val>
          <c:extLst>
            <c:ext xmlns:c16="http://schemas.microsoft.com/office/drawing/2014/chart" uri="{C3380CC4-5D6E-409C-BE32-E72D297353CC}">
              <c16:uniqueId val="{00000004-25EB-42BA-AC32-1DDDF55D6FE9}"/>
            </c:ext>
          </c:extLst>
        </c:ser>
        <c:ser>
          <c:idx val="5"/>
          <c:order val="5"/>
          <c:tx>
            <c:strRef>
              <c:f>'B3.Banks'!$AS$5</c:f>
              <c:strCache>
                <c:ptCount val="1"/>
                <c:pt idx="0">
                  <c:v>HFC-407C</c:v>
                </c:pt>
              </c:strCache>
            </c:strRef>
          </c:tx>
          <c:spPr>
            <a:solidFill>
              <a:schemeClr val="accent6"/>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'B3.Banks'!$AS$28:$AS$38</c:f>
              <c:numCache>
                <c:formatCode>#,##0.000</c:formatCode>
                <c:ptCount val="11"/>
                <c:pt idx="0">
                  <c:v>0.10400690746392041</c:v>
                </c:pt>
                <c:pt idx="1">
                  <c:v>8.6249423598441413E-2</c:v>
                </c:pt>
                <c:pt idx="2">
                  <c:v>6.9777100807166217E-2</c:v>
                </c:pt>
                <c:pt idx="3">
                  <c:v>5.4800804801220397E-2</c:v>
                </c:pt>
                <c:pt idx="4">
                  <c:v>4.1580081454165793E-2</c:v>
                </c:pt>
                <c:pt idx="5">
                  <c:v>3.033047313012923E-2</c:v>
                </c:pt>
                <c:pt idx="6">
                  <c:v>2.2355209782847607E-2</c:v>
                </c:pt>
                <c:pt idx="7">
                  <c:v>1.767747459247173E-2</c:v>
                </c:pt>
                <c:pt idx="8">
                  <c:v>1.6359231101586991E-2</c:v>
                </c:pt>
                <c:pt idx="9">
                  <c:v>1.8233600645197065E-2</c:v>
                </c:pt>
                <c:pt idx="10">
                  <c:v>2.2893028526266838E-2</c:v>
                </c:pt>
              </c:numCache>
            </c:numRef>
          </c:val>
          <c:extLst>
            <c:ext xmlns:c16="http://schemas.microsoft.com/office/drawing/2014/chart" uri="{C3380CC4-5D6E-409C-BE32-E72D297353CC}">
              <c16:uniqueId val="{00000005-25EB-42BA-AC32-1DDDF55D6FE9}"/>
            </c:ext>
          </c:extLst>
        </c:ser>
        <c:ser>
          <c:idx val="6"/>
          <c:order val="6"/>
          <c:tx>
            <c:strRef>
              <c:f>'B3.Banks'!$AT$5</c:f>
              <c:strCache>
                <c:ptCount val="1"/>
                <c:pt idx="0">
                  <c:v>HFC-32</c:v>
                </c:pt>
              </c:strCache>
            </c:strRef>
          </c:tx>
          <c:spPr>
            <a:solidFill>
              <a:schemeClr val="accent1">
                <a:lumMod val="60000"/>
              </a:schemeClr>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'B3.Banks'!$AT$28:$AT$38</c:f>
              <c:numCache>
                <c:formatCode>#,##0.000</c:formatCode>
                <c:ptCount val="11"/>
                <c:pt idx="0">
                  <c:v>7.9036968212553196E-2</c:v>
                </c:pt>
                <c:pt idx="1">
                  <c:v>9.4324279094963701E-2</c:v>
                </c:pt>
                <c:pt idx="2">
                  <c:v>0.10892734209453041</c:v>
                </c:pt>
                <c:pt idx="3">
                  <c:v>0.12290071284738702</c:v>
                </c:pt>
                <c:pt idx="4">
                  <c:v>0.13640994190369818</c:v>
                </c:pt>
                <c:pt idx="5">
                  <c:v>0.14919858525761059</c:v>
                </c:pt>
                <c:pt idx="6">
                  <c:v>0.16034984382427633</c:v>
                </c:pt>
                <c:pt idx="7">
                  <c:v>0.16948397046287708</c:v>
                </c:pt>
                <c:pt idx="8">
                  <c:v>0.17646323741502237</c:v>
                </c:pt>
                <c:pt idx="9">
                  <c:v>0.18141901171058847</c:v>
                </c:pt>
                <c:pt idx="10">
                  <c:v>0.18468416184081349</c:v>
                </c:pt>
              </c:numCache>
            </c:numRef>
          </c:val>
          <c:extLst>
            <c:ext xmlns:c16="http://schemas.microsoft.com/office/drawing/2014/chart" uri="{C3380CC4-5D6E-409C-BE32-E72D297353CC}">
              <c16:uniqueId val="{00000006-25EB-42BA-AC32-1DDDF55D6FE9}"/>
            </c:ext>
          </c:extLst>
        </c:ser>
        <c:ser>
          <c:idx val="7"/>
          <c:order val="7"/>
          <c:tx>
            <c:strRef>
              <c:f>'B3.Banks'!$AU$5</c:f>
              <c:strCache>
                <c:ptCount val="1"/>
                <c:pt idx="0">
                  <c:v>HFC-Mix</c:v>
                </c:pt>
              </c:strCache>
            </c:strRef>
          </c:tx>
          <c:spPr>
            <a:solidFill>
              <a:schemeClr val="accent2">
                <a:lumMod val="60000"/>
              </a:schemeClr>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'B3.Banks'!$AU$28:$AU$38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5EB-42BA-AC32-1DDDF55D6FE9}"/>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'B3.Banks'!$AV$28:$AV$38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25EB-42BA-AC32-1DDDF55D6FE9}"/>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'B3.Banks'!$AW$28:$AW$38</c:f>
              <c:numCache>
                <c:formatCode>#,##0.000</c:formatCode>
                <c:ptCount val="11"/>
                <c:pt idx="0">
                  <c:v>0</c:v>
                </c:pt>
                <c:pt idx="1">
                  <c:v>1.3853617829999936E-4</c:v>
                </c:pt>
                <c:pt idx="2">
                  <c:v>4.1422317311696995E-4</c:v>
                </c:pt>
                <c:pt idx="3">
                  <c:v>8.2568601288028902E-4</c:v>
                </c:pt>
                <c:pt idx="4">
                  <c:v>1.3715600469382157E-3</c:v>
                </c:pt>
                <c:pt idx="5">
                  <c:v>2.0504908761870694E-3</c:v>
                </c:pt>
                <c:pt idx="6">
                  <c:v>2.9943523814955596E-3</c:v>
                </c:pt>
                <c:pt idx="7">
                  <c:v>4.1985890264601734E-3</c:v>
                </c:pt>
                <c:pt idx="8">
                  <c:v>5.6586830503302012E-3</c:v>
                </c:pt>
                <c:pt idx="9">
                  <c:v>7.3701464829752095E-3</c:v>
                </c:pt>
                <c:pt idx="10">
                  <c:v>9.3284770900751105E-3</c:v>
                </c:pt>
              </c:numCache>
            </c:numRef>
          </c:val>
          <c:extLst>
            <c:ext xmlns:c16="http://schemas.microsoft.com/office/drawing/2014/chart" uri="{C3380CC4-5D6E-409C-BE32-E72D297353CC}">
              <c16:uniqueId val="{00000009-25EB-42BA-AC32-1DDDF55D6FE9}"/>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'B3.Banks'!$AX$28:$AX$38</c:f>
              <c:numCache>
                <c:formatCode>#,##0.000</c:formatCode>
                <c:ptCount val="11"/>
                <c:pt idx="0">
                  <c:v>2.1646457085219874E-4</c:v>
                </c:pt>
                <c:pt idx="1">
                  <c:v>3.0132673986840068E-4</c:v>
                </c:pt>
                <c:pt idx="2">
                  <c:v>3.8837997895127064E-4</c:v>
                </c:pt>
                <c:pt idx="3">
                  <c:v>4.7616192526860984E-4</c:v>
                </c:pt>
                <c:pt idx="4">
                  <c:v>5.6230421909748377E-4</c:v>
                </c:pt>
                <c:pt idx="5">
                  <c:v>6.4348830798229017E-4</c:v>
                </c:pt>
                <c:pt idx="6">
                  <c:v>7.174718491303496E-4</c:v>
                </c:pt>
                <c:pt idx="7">
                  <c:v>7.8288430345526468E-4</c:v>
                </c:pt>
                <c:pt idx="8">
                  <c:v>8.398894681884738E-4</c:v>
                </c:pt>
                <c:pt idx="9">
                  <c:v>8.9038282419521241E-4</c:v>
                </c:pt>
                <c:pt idx="10">
                  <c:v>9.3714985968501412E-4</c:v>
                </c:pt>
              </c:numCache>
            </c:numRef>
          </c:val>
          <c:extLst>
            <c:ext xmlns:c16="http://schemas.microsoft.com/office/drawing/2014/chart" uri="{C3380CC4-5D6E-409C-BE32-E72D297353CC}">
              <c16:uniqueId val="{0000000A-25EB-42BA-AC32-1DDDF55D6FE9}"/>
            </c:ext>
          </c:extLst>
        </c:ser>
        <c:dLbls>
          <c:showLegendKey val="0"/>
          <c:showVal val="0"/>
          <c:showCatName val="0"/>
          <c:showSerName val="0"/>
          <c:showPercent val="0"/>
          <c:showBubbleSize val="0"/>
        </c:dLbls>
        <c:axId val="2127354880"/>
        <c:axId val="2127357632"/>
      </c:areaChart>
      <c:catAx>
        <c:axId val="2127354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357632"/>
        <c:crosses val="autoZero"/>
        <c:auto val="1"/>
        <c:lblAlgn val="ctr"/>
        <c:lblOffset val="100"/>
        <c:noMultiLvlLbl val="0"/>
      </c:catAx>
      <c:valAx>
        <c:axId val="2127357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3548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'B3.Banks'!$Z$50:$Z$60</c:f>
              <c:numCache>
                <c:formatCode>#,##0</c:formatCode>
                <c:ptCount val="11"/>
                <c:pt idx="0">
                  <c:v>464865.96074783098</c:v>
                </c:pt>
                <c:pt idx="1">
                  <c:v>262162.34771478921</c:v>
                </c:pt>
                <c:pt idx="2">
                  <c:v>136057.12124172138</c:v>
                </c:pt>
                <c:pt idx="3">
                  <c:v>64020.510655857681</c:v>
                </c:pt>
                <c:pt idx="4">
                  <c:v>26833.078358646639</c:v>
                </c:pt>
                <c:pt idx="5">
                  <c:v>9829.2125113207858</c:v>
                </c:pt>
                <c:pt idx="6">
                  <c:v>3094.8029279694538</c:v>
                </c:pt>
                <c:pt idx="7">
                  <c:v>826.45562657205664</c:v>
                </c:pt>
                <c:pt idx="8">
                  <c:v>185.30374636783009</c:v>
                </c:pt>
                <c:pt idx="9">
                  <c:v>34.6091173574465</c:v>
                </c:pt>
                <c:pt idx="10">
                  <c:v>5.3475818502965957</c:v>
                </c:pt>
              </c:numCache>
            </c:numRef>
          </c:val>
          <c:extLst>
            <c:ext xmlns:c16="http://schemas.microsoft.com/office/drawing/2014/chart" uri="{C3380CC4-5D6E-409C-BE32-E72D297353CC}">
              <c16:uniqueId val="{00000000-C9DF-4B8C-A90D-07F2498FBB9D}"/>
            </c:ext>
          </c:extLst>
        </c:ser>
        <c:ser>
          <c:idx val="1"/>
          <c:order val="1"/>
          <c:tx>
            <c:strRef>
              <c:f>'B3.Banks'!$AA$5</c:f>
              <c:strCache>
                <c:ptCount val="1"/>
                <c:pt idx="0">
                  <c:v>HCFC-123</c:v>
                </c:pt>
              </c:strCache>
            </c:strRef>
          </c:tx>
          <c:spPr>
            <a:solidFill>
              <a:schemeClr val="accent2"/>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'B3.Banks'!$AA$50:$AA$60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9DF-4B8C-A90D-07F2498FBB9D}"/>
            </c:ext>
          </c:extLst>
        </c:ser>
        <c:ser>
          <c:idx val="2"/>
          <c:order val="2"/>
          <c:tx>
            <c:strRef>
              <c:f>'B3.Banks'!$AB$5</c:f>
              <c:strCache>
                <c:ptCount val="1"/>
                <c:pt idx="0">
                  <c:v>HFC-134a</c:v>
                </c:pt>
              </c:strCache>
            </c:strRef>
          </c:tx>
          <c:spPr>
            <a:solidFill>
              <a:schemeClr val="accent3"/>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'B3.Banks'!$AB$50:$AB$60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9DF-4B8C-A90D-07F2498FBB9D}"/>
            </c:ext>
          </c:extLst>
        </c:ser>
        <c:ser>
          <c:idx val="3"/>
          <c:order val="3"/>
          <c:tx>
            <c:strRef>
              <c:f>'B3.Banks'!$AC$5</c:f>
              <c:strCache>
                <c:ptCount val="1"/>
                <c:pt idx="0">
                  <c:v>HFC-404A</c:v>
                </c:pt>
              </c:strCache>
            </c:strRef>
          </c:tx>
          <c:spPr>
            <a:solidFill>
              <a:schemeClr val="accent4"/>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'B3.Banks'!$AC$50:$AC$60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9DF-4B8C-A90D-07F2498FBB9D}"/>
            </c:ext>
          </c:extLst>
        </c:ser>
        <c:ser>
          <c:idx val="4"/>
          <c:order val="4"/>
          <c:tx>
            <c:strRef>
              <c:f>'B3.Banks'!$AD$5</c:f>
              <c:strCache>
                <c:ptCount val="1"/>
                <c:pt idx="0">
                  <c:v>HFC-410A</c:v>
                </c:pt>
              </c:strCache>
            </c:strRef>
          </c:tx>
          <c:spPr>
            <a:solidFill>
              <a:schemeClr val="accent5"/>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'B3.Banks'!$AD$50:$AD$60</c:f>
              <c:numCache>
                <c:formatCode>#,##0</c:formatCode>
                <c:ptCount val="11"/>
                <c:pt idx="0">
                  <c:v>9564663.8488085326</c:v>
                </c:pt>
                <c:pt idx="1">
                  <c:v>8933969.271842381</c:v>
                </c:pt>
                <c:pt idx="2">
                  <c:v>8187983.3766972292</c:v>
                </c:pt>
                <c:pt idx="3">
                  <c:v>7358788.6253515119</c:v>
                </c:pt>
                <c:pt idx="4">
                  <c:v>6482138.7506321445</c:v>
                </c:pt>
                <c:pt idx="5">
                  <c:v>5586732.6296925806</c:v>
                </c:pt>
                <c:pt idx="6">
                  <c:v>4730935.6890432164</c:v>
                </c:pt>
                <c:pt idx="7">
                  <c:v>3923046.0359173049</c:v>
                </c:pt>
                <c:pt idx="8">
                  <c:v>3169969.7924392554</c:v>
                </c:pt>
                <c:pt idx="9">
                  <c:v>2480733.9319870113</c:v>
                </c:pt>
                <c:pt idx="10">
                  <c:v>1872480.0636845303</c:v>
                </c:pt>
              </c:numCache>
            </c:numRef>
          </c:val>
          <c:extLst>
            <c:ext xmlns:c16="http://schemas.microsoft.com/office/drawing/2014/chart" uri="{C3380CC4-5D6E-409C-BE32-E72D297353CC}">
              <c16:uniqueId val="{00000004-C9DF-4B8C-A90D-07F2498FBB9D}"/>
            </c:ext>
          </c:extLst>
        </c:ser>
        <c:ser>
          <c:idx val="5"/>
          <c:order val="5"/>
          <c:tx>
            <c:strRef>
              <c:f>'B3.Banks'!$AE$5</c:f>
              <c:strCache>
                <c:ptCount val="1"/>
                <c:pt idx="0">
                  <c:v>HFC-407C</c:v>
                </c:pt>
              </c:strCache>
            </c:strRef>
          </c:tx>
          <c:spPr>
            <a:solidFill>
              <a:schemeClr val="accent6"/>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'B3.Banks'!$AE$50:$AE$60</c:f>
              <c:numCache>
                <c:formatCode>#,##0</c:formatCode>
                <c:ptCount val="11"/>
                <c:pt idx="0">
                  <c:v>61173.718980817241</c:v>
                </c:pt>
                <c:pt idx="1">
                  <c:v>44999.754999374687</c:v>
                </c:pt>
                <c:pt idx="2">
                  <c:v>30478.456960658121</c:v>
                </c:pt>
                <c:pt idx="3">
                  <c:v>18679.230732776774</c:v>
                </c:pt>
                <c:pt idx="4">
                  <c:v>10141.66437001522</c:v>
                </c:pt>
                <c:pt idx="5">
                  <c:v>4746.3925341603453</c:v>
                </c:pt>
                <c:pt idx="6">
                  <c:v>1880.887540525915</c:v>
                </c:pt>
                <c:pt idx="7">
                  <c:v>621.67862963889081</c:v>
                </c:pt>
                <c:pt idx="8">
                  <c:v>169.26180334379194</c:v>
                </c:pt>
                <c:pt idx="9">
                  <c:v>37.574888417567784</c:v>
                </c:pt>
                <c:pt idx="10">
                  <c:v>6.7444882739976348</c:v>
                </c:pt>
              </c:numCache>
            </c:numRef>
          </c:val>
          <c:extLst>
            <c:ext xmlns:c16="http://schemas.microsoft.com/office/drawing/2014/chart" uri="{C3380CC4-5D6E-409C-BE32-E72D297353CC}">
              <c16:uniqueId val="{00000005-C9DF-4B8C-A90D-07F2498FBB9D}"/>
            </c:ext>
          </c:extLst>
        </c:ser>
        <c:ser>
          <c:idx val="6"/>
          <c:order val="6"/>
          <c:tx>
            <c:strRef>
              <c:f>'B3.Banks'!$AF$5</c:f>
              <c:strCache>
                <c:ptCount val="1"/>
                <c:pt idx="0">
                  <c:v>HFC-32</c:v>
                </c:pt>
              </c:strCache>
            </c:strRef>
          </c:tx>
          <c:spPr>
            <a:solidFill>
              <a:schemeClr val="accent1">
                <a:lumMod val="60000"/>
              </a:schemeClr>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'B3.Banks'!$AF$50:$AF$60</c:f>
              <c:numCache>
                <c:formatCode>#,##0</c:formatCode>
                <c:ptCount val="11"/>
                <c:pt idx="0">
                  <c:v>3657888.1033229115</c:v>
                </c:pt>
                <c:pt idx="1">
                  <c:v>4528648.3892948246</c:v>
                </c:pt>
                <c:pt idx="2">
                  <c:v>5424230.7513424046</c:v>
                </c:pt>
                <c:pt idx="3">
                  <c:v>6339774.050207004</c:v>
                </c:pt>
                <c:pt idx="4">
                  <c:v>7264277.05185189</c:v>
                </c:pt>
                <c:pt idx="5">
                  <c:v>8181783.224499573</c:v>
                </c:pt>
                <c:pt idx="6">
                  <c:v>9048343.826639941</c:v>
                </c:pt>
                <c:pt idx="7">
                  <c:v>9848471.4911848567</c:v>
                </c:pt>
                <c:pt idx="8">
                  <c:v>10571392.192281075</c:v>
                </c:pt>
                <c:pt idx="9">
                  <c:v>11211959.672537467</c:v>
                </c:pt>
                <c:pt idx="10">
                  <c:v>11770621.642065782</c:v>
                </c:pt>
              </c:numCache>
            </c:numRef>
          </c:val>
          <c:extLst>
            <c:ext xmlns:c16="http://schemas.microsoft.com/office/drawing/2014/chart" uri="{C3380CC4-5D6E-409C-BE32-E72D297353CC}">
              <c16:uniqueId val="{00000006-C9DF-4B8C-A90D-07F2498FBB9D}"/>
            </c:ext>
          </c:extLst>
        </c:ser>
        <c:ser>
          <c:idx val="7"/>
          <c:order val="7"/>
          <c:tx>
            <c:strRef>
              <c:f>'B3.Banks'!$AG$5</c:f>
              <c:strCache>
                <c:ptCount val="1"/>
                <c:pt idx="0">
                  <c:v>HFC-Mix</c:v>
                </c:pt>
              </c:strCache>
            </c:strRef>
          </c:tx>
          <c:spPr>
            <a:solidFill>
              <a:schemeClr val="accent2">
                <a:lumMod val="60000"/>
              </a:schemeClr>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'B3.Banks'!$AG$50:$AG$60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C9DF-4B8C-A90D-07F2498FBB9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'B3.Banks'!$AH$50:$AH$60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9DF-4B8C-A90D-07F2498FBB9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'B3.Banks'!$AI$50:$AI$60</c:f>
              <c:numCache>
                <c:formatCode>#,##0</c:formatCode>
                <c:ptCount val="11"/>
                <c:pt idx="0">
                  <c:v>0</c:v>
                </c:pt>
                <c:pt idx="1">
                  <c:v>4896.9948814950076</c:v>
                </c:pt>
                <c:pt idx="2">
                  <c:v>14837.894470083625</c:v>
                </c:pt>
                <c:pt idx="3">
                  <c:v>29972.913732567042</c:v>
                </c:pt>
                <c:pt idx="4">
                  <c:v>50455.634948517756</c:v>
                </c:pt>
                <c:pt idx="5">
                  <c:v>76443.036436201131</c:v>
                </c:pt>
                <c:pt idx="6">
                  <c:v>106214.37055559136</c:v>
                </c:pt>
                <c:pt idx="7">
                  <c:v>139752.62100600082</c:v>
                </c:pt>
                <c:pt idx="8">
                  <c:v>177030.85889133724</c:v>
                </c:pt>
                <c:pt idx="9">
                  <c:v>217990.93514291267</c:v>
                </c:pt>
                <c:pt idx="10">
                  <c:v>262494.73800485214</c:v>
                </c:pt>
              </c:numCache>
            </c:numRef>
          </c:val>
          <c:extLst>
            <c:ext xmlns:c16="http://schemas.microsoft.com/office/drawing/2014/chart" uri="{C3380CC4-5D6E-409C-BE32-E72D297353CC}">
              <c16:uniqueId val="{00000009-C9DF-4B8C-A90D-07F2498FBB9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'B3.Banks'!$AJ$50:$AJ$60</c:f>
              <c:numCache>
                <c:formatCode>#,##0</c:formatCode>
                <c:ptCount val="11"/>
                <c:pt idx="0">
                  <c:v>312.58037844143382</c:v>
                </c:pt>
                <c:pt idx="1">
                  <c:v>1977.5585766754741</c:v>
                </c:pt>
                <c:pt idx="2">
                  <c:v>5108.9413078459684</c:v>
                </c:pt>
                <c:pt idx="3">
                  <c:v>9748.7370524203252</c:v>
                </c:pt>
                <c:pt idx="4">
                  <c:v>15943.122908227895</c:v>
                </c:pt>
                <c:pt idx="5">
                  <c:v>23731.36627916374</c:v>
                </c:pt>
                <c:pt idx="6">
                  <c:v>32649.394535649422</c:v>
                </c:pt>
                <c:pt idx="7">
                  <c:v>42692.235050801588</c:v>
                </c:pt>
                <c:pt idx="8">
                  <c:v>53850.671853879263</c:v>
                </c:pt>
                <c:pt idx="9">
                  <c:v>66104.246108674153</c:v>
                </c:pt>
                <c:pt idx="10">
                  <c:v>79406.751784646243</c:v>
                </c:pt>
              </c:numCache>
            </c:numRef>
          </c:val>
          <c:extLst>
            <c:ext xmlns:c16="http://schemas.microsoft.com/office/drawing/2014/chart" uri="{C3380CC4-5D6E-409C-BE32-E72D297353CC}">
              <c16:uniqueId val="{0000000A-C9DF-4B8C-A90D-07F2498FBB9D}"/>
            </c:ext>
          </c:extLst>
        </c:ser>
        <c:dLbls>
          <c:showLegendKey val="0"/>
          <c:showVal val="0"/>
          <c:showCatName val="0"/>
          <c:showSerName val="0"/>
          <c:showPercent val="0"/>
          <c:showBubbleSize val="0"/>
        </c:dLbls>
        <c:axId val="2127418432"/>
        <c:axId val="2127421184"/>
      </c:areaChart>
      <c:catAx>
        <c:axId val="21274184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421184"/>
        <c:crosses val="autoZero"/>
        <c:auto val="1"/>
        <c:lblAlgn val="ctr"/>
        <c:lblOffset val="100"/>
        <c:noMultiLvlLbl val="0"/>
      </c:catAx>
      <c:valAx>
        <c:axId val="2127421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41843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'B3.Banks'!$AN$50:$AN$60</c:f>
              <c:numCache>
                <c:formatCode>#,##0.000</c:formatCode>
                <c:ptCount val="11"/>
                <c:pt idx="0">
                  <c:v>0.84140738895357403</c:v>
                </c:pt>
                <c:pt idx="1">
                  <c:v>0.47451384936376845</c:v>
                </c:pt>
                <c:pt idx="2">
                  <c:v>0.24626338944751569</c:v>
                </c:pt>
                <c:pt idx="3">
                  <c:v>0.1158771242871024</c:v>
                </c:pt>
                <c:pt idx="4">
                  <c:v>4.8567871829150414E-2</c:v>
                </c:pt>
                <c:pt idx="5">
                  <c:v>1.7790874645490624E-2</c:v>
                </c:pt>
                <c:pt idx="6">
                  <c:v>5.6015932996247115E-3</c:v>
                </c:pt>
                <c:pt idx="7">
                  <c:v>1.4958846840954225E-3</c:v>
                </c:pt>
                <c:pt idx="8">
                  <c:v>3.3539978092577246E-4</c:v>
                </c:pt>
                <c:pt idx="9">
                  <c:v>6.2642502416978166E-5</c:v>
                </c:pt>
                <c:pt idx="10">
                  <c:v>9.6791231490368394E-6</c:v>
                </c:pt>
              </c:numCache>
            </c:numRef>
          </c:val>
          <c:extLst>
            <c:ext xmlns:c16="http://schemas.microsoft.com/office/drawing/2014/chart" uri="{C3380CC4-5D6E-409C-BE32-E72D297353CC}">
              <c16:uniqueId val="{00000000-101B-4A21-9C73-7193DAABBF3D}"/>
            </c:ext>
          </c:extLst>
        </c:ser>
        <c:ser>
          <c:idx val="1"/>
          <c:order val="1"/>
          <c:tx>
            <c:strRef>
              <c:f>'B3.Banks'!$AO$5</c:f>
              <c:strCache>
                <c:ptCount val="1"/>
                <c:pt idx="0">
                  <c:v>HCFC-123</c:v>
                </c:pt>
              </c:strCache>
            </c:strRef>
          </c:tx>
          <c:spPr>
            <a:solidFill>
              <a:schemeClr val="accent2"/>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'B3.Banks'!$AO$50:$AO$60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01B-4A21-9C73-7193DAABBF3D}"/>
            </c:ext>
          </c:extLst>
        </c:ser>
        <c:ser>
          <c:idx val="2"/>
          <c:order val="2"/>
          <c:tx>
            <c:strRef>
              <c:f>'B3.Banks'!$AP$5</c:f>
              <c:strCache>
                <c:ptCount val="1"/>
                <c:pt idx="0">
                  <c:v>HFC-134a</c:v>
                </c:pt>
              </c:strCache>
            </c:strRef>
          </c:tx>
          <c:spPr>
            <a:solidFill>
              <a:schemeClr val="accent3"/>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'B3.Banks'!$AP$50:$AP$60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01B-4A21-9C73-7193DAABBF3D}"/>
            </c:ext>
          </c:extLst>
        </c:ser>
        <c:ser>
          <c:idx val="3"/>
          <c:order val="3"/>
          <c:tx>
            <c:strRef>
              <c:f>'B3.Banks'!$AQ$5</c:f>
              <c:strCache>
                <c:ptCount val="1"/>
                <c:pt idx="0">
                  <c:v>HFC-404A</c:v>
                </c:pt>
              </c:strCache>
            </c:strRef>
          </c:tx>
          <c:spPr>
            <a:solidFill>
              <a:schemeClr val="accent4"/>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'B3.Banks'!$AQ$50:$AQ$60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01B-4A21-9C73-7193DAABBF3D}"/>
            </c:ext>
          </c:extLst>
        </c:ser>
        <c:ser>
          <c:idx val="4"/>
          <c:order val="4"/>
          <c:tx>
            <c:strRef>
              <c:f>'B3.Banks'!$AR$5</c:f>
              <c:strCache>
                <c:ptCount val="1"/>
                <c:pt idx="0">
                  <c:v>HFC-410A</c:v>
                </c:pt>
              </c:strCache>
            </c:strRef>
          </c:tx>
          <c:spPr>
            <a:solidFill>
              <a:schemeClr val="accent5"/>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'B3.Banks'!$AR$50:$AR$60</c:f>
              <c:numCache>
                <c:formatCode>#,##0.000</c:formatCode>
                <c:ptCount val="11"/>
                <c:pt idx="0">
                  <c:v>19.971018116312219</c:v>
                </c:pt>
                <c:pt idx="1">
                  <c:v>18.654127839606893</c:v>
                </c:pt>
                <c:pt idx="2">
                  <c:v>17.096509290543814</c:v>
                </c:pt>
                <c:pt idx="3">
                  <c:v>15.365150649733957</c:v>
                </c:pt>
                <c:pt idx="4">
                  <c:v>13.534705711319917</c:v>
                </c:pt>
                <c:pt idx="5">
                  <c:v>11.665097730798109</c:v>
                </c:pt>
                <c:pt idx="6">
                  <c:v>9.8781937187222368</c:v>
                </c:pt>
                <c:pt idx="7">
                  <c:v>8.1913201229953323</c:v>
                </c:pt>
                <c:pt idx="8">
                  <c:v>6.6188969266131652</c:v>
                </c:pt>
                <c:pt idx="9">
                  <c:v>5.1797724499888789</c:v>
                </c:pt>
                <c:pt idx="10">
                  <c:v>3.9097383729732993</c:v>
                </c:pt>
              </c:numCache>
            </c:numRef>
          </c:val>
          <c:extLst>
            <c:ext xmlns:c16="http://schemas.microsoft.com/office/drawing/2014/chart" uri="{C3380CC4-5D6E-409C-BE32-E72D297353CC}">
              <c16:uniqueId val="{00000004-101B-4A21-9C73-7193DAABBF3D}"/>
            </c:ext>
          </c:extLst>
        </c:ser>
        <c:ser>
          <c:idx val="5"/>
          <c:order val="5"/>
          <c:tx>
            <c:strRef>
              <c:f>'B3.Banks'!$AS$5</c:f>
              <c:strCache>
                <c:ptCount val="1"/>
                <c:pt idx="0">
                  <c:v>HFC-407C</c:v>
                </c:pt>
              </c:strCache>
            </c:strRef>
          </c:tx>
          <c:spPr>
            <a:solidFill>
              <a:schemeClr val="accent6"/>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'B3.Banks'!$AS$50:$AS$60</c:f>
              <c:numCache>
                <c:formatCode>#,##0.000</c:formatCode>
                <c:ptCount val="11"/>
                <c:pt idx="0">
                  <c:v>0.10852217747196978</c:v>
                </c:pt>
                <c:pt idx="1">
                  <c:v>7.9829565368890687E-2</c:v>
                </c:pt>
                <c:pt idx="2">
                  <c:v>5.4068782648207511E-2</c:v>
                </c:pt>
                <c:pt idx="3">
                  <c:v>3.3136955319945996E-2</c:v>
                </c:pt>
                <c:pt idx="4">
                  <c:v>1.7991312592407001E-2</c:v>
                </c:pt>
                <c:pt idx="5">
                  <c:v>8.4201003556004517E-3</c:v>
                </c:pt>
                <c:pt idx="6">
                  <c:v>3.3366944968929732E-3</c:v>
                </c:pt>
                <c:pt idx="7">
                  <c:v>1.1028578889793923E-3</c:v>
                </c:pt>
                <c:pt idx="8">
                  <c:v>3.0027043913188688E-4</c:v>
                </c:pt>
                <c:pt idx="9">
                  <c:v>6.6657852052765239E-5</c:v>
                </c:pt>
                <c:pt idx="10">
                  <c:v>1.1964722198071805E-5</c:v>
                </c:pt>
              </c:numCache>
            </c:numRef>
          </c:val>
          <c:extLst>
            <c:ext xmlns:c16="http://schemas.microsoft.com/office/drawing/2014/chart" uri="{C3380CC4-5D6E-409C-BE32-E72D297353CC}">
              <c16:uniqueId val="{00000005-101B-4A21-9C73-7193DAABBF3D}"/>
            </c:ext>
          </c:extLst>
        </c:ser>
        <c:ser>
          <c:idx val="6"/>
          <c:order val="6"/>
          <c:tx>
            <c:strRef>
              <c:f>'B3.Banks'!$AT$5</c:f>
              <c:strCache>
                <c:ptCount val="1"/>
                <c:pt idx="0">
                  <c:v>HFC-32</c:v>
                </c:pt>
              </c:strCache>
            </c:strRef>
          </c:tx>
          <c:spPr>
            <a:solidFill>
              <a:schemeClr val="accent1">
                <a:lumMod val="60000"/>
              </a:schemeClr>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'B3.Banks'!$AT$50:$AT$60</c:f>
              <c:numCache>
                <c:formatCode>#,##0.000</c:formatCode>
                <c:ptCount val="11"/>
                <c:pt idx="0">
                  <c:v>2.4690744697429654</c:v>
                </c:pt>
                <c:pt idx="1">
                  <c:v>3.0568376627740061</c:v>
                </c:pt>
                <c:pt idx="2">
                  <c:v>3.661355757156123</c:v>
                </c:pt>
                <c:pt idx="3">
                  <c:v>4.2793474838897279</c:v>
                </c:pt>
                <c:pt idx="4">
                  <c:v>4.9033870100000261</c:v>
                </c:pt>
                <c:pt idx="5">
                  <c:v>5.5227036765372111</c:v>
                </c:pt>
                <c:pt idx="6">
                  <c:v>6.1076320829819606</c:v>
                </c:pt>
                <c:pt idx="7">
                  <c:v>6.6477182565497781</c:v>
                </c:pt>
                <c:pt idx="8">
                  <c:v>7.1356897297897257</c:v>
                </c:pt>
                <c:pt idx="9">
                  <c:v>7.5680727789627893</c:v>
                </c:pt>
                <c:pt idx="10">
                  <c:v>7.9451696083944023</c:v>
                </c:pt>
              </c:numCache>
            </c:numRef>
          </c:val>
          <c:extLst>
            <c:ext xmlns:c16="http://schemas.microsoft.com/office/drawing/2014/chart" uri="{C3380CC4-5D6E-409C-BE32-E72D297353CC}">
              <c16:uniqueId val="{00000006-101B-4A21-9C73-7193DAABBF3D}"/>
            </c:ext>
          </c:extLst>
        </c:ser>
        <c:ser>
          <c:idx val="7"/>
          <c:order val="7"/>
          <c:tx>
            <c:strRef>
              <c:f>'B3.Banks'!$AU$5</c:f>
              <c:strCache>
                <c:ptCount val="1"/>
                <c:pt idx="0">
                  <c:v>HFC-Mix</c:v>
                </c:pt>
              </c:strCache>
            </c:strRef>
          </c:tx>
          <c:spPr>
            <a:solidFill>
              <a:schemeClr val="accent2">
                <a:lumMod val="60000"/>
              </a:schemeClr>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'B3.Banks'!$AU$50:$AU$60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101B-4A21-9C73-7193DAABBF3D}"/>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'B3.Banks'!$AV$50:$AV$60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01B-4A21-9C73-7193DAABBF3D}"/>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'B3.Banks'!$AW$50:$AW$60</c:f>
              <c:numCache>
                <c:formatCode>#,##0.000</c:formatCode>
                <c:ptCount val="11"/>
                <c:pt idx="0">
                  <c:v>0</c:v>
                </c:pt>
                <c:pt idx="1">
                  <c:v>2.4484974407475036E-3</c:v>
                </c:pt>
                <c:pt idx="2">
                  <c:v>7.4189472350418128E-3</c:v>
                </c:pt>
                <c:pt idx="3">
                  <c:v>1.4986456866283521E-2</c:v>
                </c:pt>
                <c:pt idx="4">
                  <c:v>2.5227817474258878E-2</c:v>
                </c:pt>
                <c:pt idx="5">
                  <c:v>3.8221518218100561E-2</c:v>
                </c:pt>
                <c:pt idx="6">
                  <c:v>5.3107185277795677E-2</c:v>
                </c:pt>
                <c:pt idx="7">
                  <c:v>6.9876310503000402E-2</c:v>
                </c:pt>
                <c:pt idx="8">
                  <c:v>8.851542944566862E-2</c:v>
                </c:pt>
                <c:pt idx="9">
                  <c:v>0.10899546757145633</c:v>
                </c:pt>
                <c:pt idx="10">
                  <c:v>0.13124736900242606</c:v>
                </c:pt>
              </c:numCache>
            </c:numRef>
          </c:val>
          <c:extLst>
            <c:ext xmlns:c16="http://schemas.microsoft.com/office/drawing/2014/chart" uri="{C3380CC4-5D6E-409C-BE32-E72D297353CC}">
              <c16:uniqueId val="{00000009-101B-4A21-9C73-7193DAABBF3D}"/>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'B3.Banks'!$AX$50:$AX$60</c:f>
              <c:numCache>
                <c:formatCode>#,##0.000</c:formatCode>
                <c:ptCount val="11"/>
                <c:pt idx="0">
                  <c:v>1.2503215137657353E-6</c:v>
                </c:pt>
                <c:pt idx="1">
                  <c:v>7.9102343067018962E-6</c:v>
                </c:pt>
                <c:pt idx="2">
                  <c:v>2.0435765231383874E-5</c:v>
                </c:pt>
                <c:pt idx="3">
                  <c:v>3.8994948209681298E-5</c:v>
                </c:pt>
                <c:pt idx="4">
                  <c:v>6.3772491632911585E-5</c:v>
                </c:pt>
                <c:pt idx="5">
                  <c:v>9.4925465116654965E-5</c:v>
                </c:pt>
                <c:pt idx="6">
                  <c:v>1.3059757814259769E-4</c:v>
                </c:pt>
                <c:pt idx="7">
                  <c:v>1.7076894020320635E-4</c:v>
                </c:pt>
                <c:pt idx="8">
                  <c:v>2.1540268741551704E-4</c:v>
                </c:pt>
                <c:pt idx="9">
                  <c:v>2.6441698443469659E-4</c:v>
                </c:pt>
                <c:pt idx="10">
                  <c:v>3.1762700713858498E-4</c:v>
                </c:pt>
              </c:numCache>
            </c:numRef>
          </c:val>
          <c:extLst>
            <c:ext xmlns:c16="http://schemas.microsoft.com/office/drawing/2014/chart" uri="{C3380CC4-5D6E-409C-BE32-E72D297353CC}">
              <c16:uniqueId val="{0000000A-101B-4A21-9C73-7193DAABBF3D}"/>
            </c:ext>
          </c:extLst>
        </c:ser>
        <c:dLbls>
          <c:showLegendKey val="0"/>
          <c:showVal val="0"/>
          <c:showCatName val="0"/>
          <c:showSerName val="0"/>
          <c:showPercent val="0"/>
          <c:showBubbleSize val="0"/>
        </c:dLbls>
        <c:axId val="2127483280"/>
        <c:axId val="2127486032"/>
      </c:areaChart>
      <c:catAx>
        <c:axId val="2127483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486032"/>
        <c:crosses val="autoZero"/>
        <c:auto val="1"/>
        <c:lblAlgn val="ctr"/>
        <c:lblOffset val="100"/>
        <c:noMultiLvlLbl val="0"/>
      </c:catAx>
      <c:valAx>
        <c:axId val="21274860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4832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'B3.Banks'!$Z$72:$Z$82</c:f>
              <c:numCache>
                <c:formatCode>#,##0</c:formatCode>
                <c:ptCount val="11"/>
                <c:pt idx="0">
                  <c:v>1601981.0329192812</c:v>
                </c:pt>
                <c:pt idx="1">
                  <c:v>1214500.2489820239</c:v>
                </c:pt>
                <c:pt idx="2">
                  <c:v>867381.54186387989</c:v>
                </c:pt>
                <c:pt idx="3">
                  <c:v>579592.68416504224</c:v>
                </c:pt>
                <c:pt idx="4">
                  <c:v>357012.74126304674</c:v>
                </c:pt>
                <c:pt idx="5">
                  <c:v>196450.06059868718</c:v>
                </c:pt>
                <c:pt idx="6">
                  <c:v>89546.826333908131</c:v>
                </c:pt>
                <c:pt idx="7">
                  <c:v>25620.881631690369</c:v>
                </c:pt>
                <c:pt idx="8">
                  <c:v>0</c:v>
                </c:pt>
                <c:pt idx="9">
                  <c:v>0</c:v>
                </c:pt>
                <c:pt idx="10">
                  <c:v>0</c:v>
                </c:pt>
              </c:numCache>
            </c:numRef>
          </c:val>
          <c:extLst>
            <c:ext xmlns:c16="http://schemas.microsoft.com/office/drawing/2014/chart" uri="{C3380CC4-5D6E-409C-BE32-E72D297353CC}">
              <c16:uniqueId val="{00000000-E6AD-4075-9D90-0F1762C6EB81}"/>
            </c:ext>
          </c:extLst>
        </c:ser>
        <c:ser>
          <c:idx val="1"/>
          <c:order val="1"/>
          <c:tx>
            <c:strRef>
              <c:f>'B3.Banks'!$AA$5</c:f>
              <c:strCache>
                <c:ptCount val="1"/>
                <c:pt idx="0">
                  <c:v>HCFC-123</c:v>
                </c:pt>
              </c:strCache>
            </c:strRef>
          </c:tx>
          <c:spPr>
            <a:solidFill>
              <a:schemeClr val="accent2"/>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'B3.Banks'!$AA$72:$AA$82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6AD-4075-9D90-0F1762C6EB81}"/>
            </c:ext>
          </c:extLst>
        </c:ser>
        <c:ser>
          <c:idx val="2"/>
          <c:order val="2"/>
          <c:tx>
            <c:strRef>
              <c:f>'B3.Banks'!$AB$5</c:f>
              <c:strCache>
                <c:ptCount val="1"/>
                <c:pt idx="0">
                  <c:v>HFC-134a</c:v>
                </c:pt>
              </c:strCache>
            </c:strRef>
          </c:tx>
          <c:spPr>
            <a:solidFill>
              <a:schemeClr val="accent3"/>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'B3.Banks'!$AB$72:$AB$82</c:f>
              <c:numCache>
                <c:formatCode>#,##0</c:formatCode>
                <c:ptCount val="11"/>
                <c:pt idx="0">
                  <c:v>585.38142964509848</c:v>
                </c:pt>
                <c:pt idx="1">
                  <c:v>577.10215589920847</c:v>
                </c:pt>
                <c:pt idx="2">
                  <c:v>568.81741463392814</c:v>
                </c:pt>
                <c:pt idx="3">
                  <c:v>560.50424962069212</c:v>
                </c:pt>
                <c:pt idx="4">
                  <c:v>552.07656497362632</c:v>
                </c:pt>
                <c:pt idx="5">
                  <c:v>543.28946105020077</c:v>
                </c:pt>
                <c:pt idx="6">
                  <c:v>533.60711484118565</c:v>
                </c:pt>
                <c:pt idx="7">
                  <c:v>522.0679389632412</c:v>
                </c:pt>
                <c:pt idx="8">
                  <c:v>507.04196180438402</c:v>
                </c:pt>
                <c:pt idx="9">
                  <c:v>485.70296630457329</c:v>
                </c:pt>
                <c:pt idx="10">
                  <c:v>454.0547159151526</c:v>
                </c:pt>
              </c:numCache>
            </c:numRef>
          </c:val>
          <c:extLst>
            <c:ext xmlns:c16="http://schemas.microsoft.com/office/drawing/2014/chart" uri="{C3380CC4-5D6E-409C-BE32-E72D297353CC}">
              <c16:uniqueId val="{00000002-E6AD-4075-9D90-0F1762C6EB81}"/>
            </c:ext>
          </c:extLst>
        </c:ser>
        <c:ser>
          <c:idx val="3"/>
          <c:order val="3"/>
          <c:tx>
            <c:strRef>
              <c:f>'B3.Banks'!$AC$5</c:f>
              <c:strCache>
                <c:ptCount val="1"/>
                <c:pt idx="0">
                  <c:v>HFC-404A</c:v>
                </c:pt>
              </c:strCache>
            </c:strRef>
          </c:tx>
          <c:spPr>
            <a:solidFill>
              <a:schemeClr val="accent4"/>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'B3.Banks'!$AC$72:$AC$82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E6AD-4075-9D90-0F1762C6EB81}"/>
            </c:ext>
          </c:extLst>
        </c:ser>
        <c:ser>
          <c:idx val="4"/>
          <c:order val="4"/>
          <c:tx>
            <c:strRef>
              <c:f>'B3.Banks'!$AD$5</c:f>
              <c:strCache>
                <c:ptCount val="1"/>
                <c:pt idx="0">
                  <c:v>HFC-410A</c:v>
                </c:pt>
              </c:strCache>
            </c:strRef>
          </c:tx>
          <c:spPr>
            <a:solidFill>
              <a:schemeClr val="accent5"/>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'B3.Banks'!$AD$72:$AD$82</c:f>
              <c:numCache>
                <c:formatCode>#,##0</c:formatCode>
                <c:ptCount val="11"/>
                <c:pt idx="0">
                  <c:v>12036636.19901762</c:v>
                </c:pt>
                <c:pt idx="1">
                  <c:v>12573502.447273029</c:v>
                </c:pt>
                <c:pt idx="2">
                  <c:v>12970739.921358781</c:v>
                </c:pt>
                <c:pt idx="3">
                  <c:v>13220939.95397163</c:v>
                </c:pt>
                <c:pt idx="4">
                  <c:v>13324530.955730485</c:v>
                </c:pt>
                <c:pt idx="5">
                  <c:v>13287493.696169332</c:v>
                </c:pt>
                <c:pt idx="6">
                  <c:v>13126145.952079343</c:v>
                </c:pt>
                <c:pt idx="7">
                  <c:v>12847124.474741573</c:v>
                </c:pt>
                <c:pt idx="8">
                  <c:v>12454465.579430388</c:v>
                </c:pt>
                <c:pt idx="9">
                  <c:v>11948846.694616577</c:v>
                </c:pt>
                <c:pt idx="10">
                  <c:v>11335001.998520447</c:v>
                </c:pt>
              </c:numCache>
            </c:numRef>
          </c:val>
          <c:extLst>
            <c:ext xmlns:c16="http://schemas.microsoft.com/office/drawing/2014/chart" uri="{C3380CC4-5D6E-409C-BE32-E72D297353CC}">
              <c16:uniqueId val="{00000004-E6AD-4075-9D90-0F1762C6EB81}"/>
            </c:ext>
          </c:extLst>
        </c:ser>
        <c:ser>
          <c:idx val="5"/>
          <c:order val="5"/>
          <c:tx>
            <c:strRef>
              <c:f>'B3.Banks'!$AE$5</c:f>
              <c:strCache>
                <c:ptCount val="1"/>
                <c:pt idx="0">
                  <c:v>HFC-407C</c:v>
                </c:pt>
              </c:strCache>
            </c:strRef>
          </c:tx>
          <c:spPr>
            <a:solidFill>
              <a:schemeClr val="accent6"/>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'B3.Banks'!$AE$72:$AE$82</c:f>
              <c:numCache>
                <c:formatCode>#,##0</c:formatCode>
                <c:ptCount val="11"/>
                <c:pt idx="0">
                  <c:v>701195.56633372977</c:v>
                </c:pt>
                <c:pt idx="1">
                  <c:v>689843.46036498528</c:v>
                </c:pt>
                <c:pt idx="2">
                  <c:v>670082.44599526282</c:v>
                </c:pt>
                <c:pt idx="3">
                  <c:v>643626.66877743194</c:v>
                </c:pt>
                <c:pt idx="4">
                  <c:v>612099.09954258415</c:v>
                </c:pt>
                <c:pt idx="5">
                  <c:v>576286.61965797748</c:v>
                </c:pt>
                <c:pt idx="6">
                  <c:v>538656.78619094403</c:v>
                </c:pt>
                <c:pt idx="7">
                  <c:v>497989.64693879936</c:v>
                </c:pt>
                <c:pt idx="8">
                  <c:v>452525.24832382775</c:v>
                </c:pt>
                <c:pt idx="9">
                  <c:v>400990.29273148178</c:v>
                </c:pt>
                <c:pt idx="10">
                  <c:v>343771.06723457272</c:v>
                </c:pt>
              </c:numCache>
            </c:numRef>
          </c:val>
          <c:extLst>
            <c:ext xmlns:c16="http://schemas.microsoft.com/office/drawing/2014/chart" uri="{C3380CC4-5D6E-409C-BE32-E72D297353CC}">
              <c16:uniqueId val="{00000005-E6AD-4075-9D90-0F1762C6EB81}"/>
            </c:ext>
          </c:extLst>
        </c:ser>
        <c:ser>
          <c:idx val="6"/>
          <c:order val="6"/>
          <c:tx>
            <c:strRef>
              <c:f>'B3.Banks'!$AF$5</c:f>
              <c:strCache>
                <c:ptCount val="1"/>
                <c:pt idx="0">
                  <c:v>HFC-32</c:v>
                </c:pt>
              </c:strCache>
            </c:strRef>
          </c:tx>
          <c:spPr>
            <a:solidFill>
              <a:schemeClr val="accent1">
                <a:lumMod val="60000"/>
              </a:schemeClr>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'B3.Banks'!$AF$72:$AF$82</c:f>
              <c:numCache>
                <c:formatCode>#,##0</c:formatCode>
                <c:ptCount val="11"/>
                <c:pt idx="0">
                  <c:v>438695.99949989963</c:v>
                </c:pt>
                <c:pt idx="1">
                  <c:v>734261.7579975595</c:v>
                </c:pt>
                <c:pt idx="2">
                  <c:v>1088622.4592361425</c:v>
                </c:pt>
                <c:pt idx="3">
                  <c:v>1504515.3089667496</c:v>
                </c:pt>
                <c:pt idx="4">
                  <c:v>1984083.0587223105</c:v>
                </c:pt>
                <c:pt idx="5">
                  <c:v>2529095.5683546253</c:v>
                </c:pt>
                <c:pt idx="6">
                  <c:v>3130358.0541784917</c:v>
                </c:pt>
                <c:pt idx="7">
                  <c:v>3790090.7819757503</c:v>
                </c:pt>
                <c:pt idx="8">
                  <c:v>4510657.3383379467</c:v>
                </c:pt>
                <c:pt idx="9">
                  <c:v>5294509.3315011337</c:v>
                </c:pt>
                <c:pt idx="10">
                  <c:v>6144010.5028848918</c:v>
                </c:pt>
              </c:numCache>
            </c:numRef>
          </c:val>
          <c:extLst>
            <c:ext xmlns:c16="http://schemas.microsoft.com/office/drawing/2014/chart" uri="{C3380CC4-5D6E-409C-BE32-E72D297353CC}">
              <c16:uniqueId val="{00000006-E6AD-4075-9D90-0F1762C6EB81}"/>
            </c:ext>
          </c:extLst>
        </c:ser>
        <c:ser>
          <c:idx val="7"/>
          <c:order val="7"/>
          <c:tx>
            <c:strRef>
              <c:f>'B3.Banks'!$AG$5</c:f>
              <c:strCache>
                <c:ptCount val="1"/>
                <c:pt idx="0">
                  <c:v>HFC-Mix</c:v>
                </c:pt>
              </c:strCache>
            </c:strRef>
          </c:tx>
          <c:spPr>
            <a:solidFill>
              <a:schemeClr val="accent2">
                <a:lumMod val="60000"/>
              </a:schemeClr>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'B3.Banks'!$AG$72:$AG$82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6AD-4075-9D90-0F1762C6EB8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'B3.Banks'!$AH$72:$AH$82</c:f>
              <c:numCache>
                <c:formatCode>#,##0</c:formatCode>
                <c:ptCount val="11"/>
                <c:pt idx="0">
                  <c:v>207300</c:v>
                </c:pt>
                <c:pt idx="1">
                  <c:v>186428.57142857142</c:v>
                </c:pt>
                <c:pt idx="2">
                  <c:v>167785.71428571429</c:v>
                </c:pt>
                <c:pt idx="3">
                  <c:v>149142.85714285716</c:v>
                </c:pt>
                <c:pt idx="4">
                  <c:v>130500</c:v>
                </c:pt>
                <c:pt idx="5">
                  <c:v>111857.14285714286</c:v>
                </c:pt>
                <c:pt idx="6">
                  <c:v>93214.28571428571</c:v>
                </c:pt>
                <c:pt idx="7">
                  <c:v>74571.428571428565</c:v>
                </c:pt>
                <c:pt idx="8">
                  <c:v>55928.571428571435</c:v>
                </c:pt>
                <c:pt idx="9">
                  <c:v>37285.71428571429</c:v>
                </c:pt>
                <c:pt idx="10">
                  <c:v>18642.857142857145</c:v>
                </c:pt>
              </c:numCache>
            </c:numRef>
          </c:val>
          <c:extLst>
            <c:ext xmlns:c16="http://schemas.microsoft.com/office/drawing/2014/chart" uri="{C3380CC4-5D6E-409C-BE32-E72D297353CC}">
              <c16:uniqueId val="{00000008-E6AD-4075-9D90-0F1762C6EB8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'B3.Banks'!$AI$72:$AI$82</c:f>
              <c:numCache>
                <c:formatCode>#,##0</c:formatCode>
                <c:ptCount val="11"/>
                <c:pt idx="0">
                  <c:v>0</c:v>
                </c:pt>
                <c:pt idx="1">
                  <c:v>14396.3880353438</c:v>
                </c:pt>
                <c:pt idx="2">
                  <c:v>43913.716774010638</c:v>
                </c:pt>
                <c:pt idx="3">
                  <c:v>89331.821970051082</c:v>
                </c:pt>
                <c:pt idx="4">
                  <c:v>151490.4961710748</c:v>
                </c:pt>
                <c:pt idx="5">
                  <c:v>231294.55601717188</c:v>
                </c:pt>
                <c:pt idx="6">
                  <c:v>331640.8607328803</c:v>
                </c:pt>
                <c:pt idx="7">
                  <c:v>453438.63580359268</c:v>
                </c:pt>
                <c:pt idx="8">
                  <c:v>597670.28823166469</c:v>
                </c:pt>
                <c:pt idx="9">
                  <c:v>765394.38132663094</c:v>
                </c:pt>
                <c:pt idx="10">
                  <c:v>957743.23387492262</c:v>
                </c:pt>
              </c:numCache>
            </c:numRef>
          </c:val>
          <c:extLst>
            <c:ext xmlns:c16="http://schemas.microsoft.com/office/drawing/2014/chart" uri="{C3380CC4-5D6E-409C-BE32-E72D297353CC}">
              <c16:uniqueId val="{00000009-E6AD-4075-9D90-0F1762C6EB8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'B3.Banks'!$AJ$72:$AJ$82</c:f>
              <c:numCache>
                <c:formatCode>#,##0</c:formatCode>
                <c:ptCount val="11"/>
                <c:pt idx="0">
                  <c:v>1997.1111691911178</c:v>
                </c:pt>
                <c:pt idx="1">
                  <c:v>2908.8213487085086</c:v>
                </c:pt>
                <c:pt idx="2">
                  <c:v>4092.7173986207063</c:v>
                </c:pt>
                <c:pt idx="3">
                  <c:v>5552.5745087088235</c:v>
                </c:pt>
                <c:pt idx="4">
                  <c:v>7292.1385299049298</c:v>
                </c:pt>
                <c:pt idx="5">
                  <c:v>9315.0173508987064</c:v>
                </c:pt>
                <c:pt idx="6">
                  <c:v>13035.444911520826</c:v>
                </c:pt>
                <c:pt idx="7">
                  <c:v>18489.714180264367</c:v>
                </c:pt>
                <c:pt idx="8">
                  <c:v>25714.500666941385</c:v>
                </c:pt>
                <c:pt idx="9">
                  <c:v>34747.17174484353</c:v>
                </c:pt>
                <c:pt idx="10">
                  <c:v>39628.357306449507</c:v>
                </c:pt>
              </c:numCache>
            </c:numRef>
          </c:val>
          <c:extLst>
            <c:ext xmlns:c16="http://schemas.microsoft.com/office/drawing/2014/chart" uri="{C3380CC4-5D6E-409C-BE32-E72D297353CC}">
              <c16:uniqueId val="{0000000A-E6AD-4075-9D90-0F1762C6EB81}"/>
            </c:ext>
          </c:extLst>
        </c:ser>
        <c:dLbls>
          <c:showLegendKey val="0"/>
          <c:showVal val="0"/>
          <c:showCatName val="0"/>
          <c:showSerName val="0"/>
          <c:showPercent val="0"/>
          <c:showBubbleSize val="0"/>
        </c:dLbls>
        <c:axId val="2127563168"/>
        <c:axId val="2127565920"/>
      </c:areaChart>
      <c:catAx>
        <c:axId val="21275631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565920"/>
        <c:crosses val="autoZero"/>
        <c:auto val="1"/>
        <c:lblAlgn val="ctr"/>
        <c:lblOffset val="100"/>
        <c:noMultiLvlLbl val="0"/>
      </c:catAx>
      <c:valAx>
        <c:axId val="212756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56316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'B3.Banks'!$AN$72:$AN$82</c:f>
              <c:numCache>
                <c:formatCode>#,##0.000</c:formatCode>
                <c:ptCount val="11"/>
                <c:pt idx="0">
                  <c:v>2.8995856695838991</c:v>
                </c:pt>
                <c:pt idx="1">
                  <c:v>2.1982454506574629</c:v>
                </c:pt>
                <c:pt idx="2">
                  <c:v>1.5699605907736225</c:v>
                </c:pt>
                <c:pt idx="3">
                  <c:v>1.0490627583387264</c:v>
                </c:pt>
                <c:pt idx="4">
                  <c:v>0.64619306168611457</c:v>
                </c:pt>
                <c:pt idx="5">
                  <c:v>0.35557460968362381</c:v>
                </c:pt>
                <c:pt idx="6">
                  <c:v>0.16207975566437371</c:v>
                </c:pt>
                <c:pt idx="7">
                  <c:v>4.6373795753359565E-2</c:v>
                </c:pt>
                <c:pt idx="8">
                  <c:v>0</c:v>
                </c:pt>
                <c:pt idx="9">
                  <c:v>0</c:v>
                </c:pt>
                <c:pt idx="10">
                  <c:v>0</c:v>
                </c:pt>
              </c:numCache>
            </c:numRef>
          </c:val>
          <c:extLst>
            <c:ext xmlns:c16="http://schemas.microsoft.com/office/drawing/2014/chart" uri="{C3380CC4-5D6E-409C-BE32-E72D297353CC}">
              <c16:uniqueId val="{00000000-0774-456C-9FE5-8DE77EC7D6EB}"/>
            </c:ext>
          </c:extLst>
        </c:ser>
        <c:ser>
          <c:idx val="1"/>
          <c:order val="1"/>
          <c:tx>
            <c:strRef>
              <c:f>'B3.Banks'!$AO$5</c:f>
              <c:strCache>
                <c:ptCount val="1"/>
                <c:pt idx="0">
                  <c:v>HCFC-123</c:v>
                </c:pt>
              </c:strCache>
            </c:strRef>
          </c:tx>
          <c:spPr>
            <a:solidFill>
              <a:schemeClr val="accent2"/>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'B3.Banks'!$AO$72:$AO$82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774-456C-9FE5-8DE77EC7D6EB}"/>
            </c:ext>
          </c:extLst>
        </c:ser>
        <c:ser>
          <c:idx val="2"/>
          <c:order val="2"/>
          <c:tx>
            <c:strRef>
              <c:f>'B3.Banks'!$AP$5</c:f>
              <c:strCache>
                <c:ptCount val="1"/>
                <c:pt idx="0">
                  <c:v>HFC-134a</c:v>
                </c:pt>
              </c:strCache>
            </c:strRef>
          </c:tx>
          <c:spPr>
            <a:solidFill>
              <a:schemeClr val="accent3"/>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'B3.Banks'!$AP$72:$AP$82</c:f>
              <c:numCache>
                <c:formatCode>#,##0.000</c:formatCode>
                <c:ptCount val="11"/>
                <c:pt idx="0">
                  <c:v>8.3709544439249074E-4</c:v>
                </c:pt>
                <c:pt idx="1">
                  <c:v>8.2525608293586804E-4</c:v>
                </c:pt>
                <c:pt idx="2">
                  <c:v>8.1340890292651714E-4</c:v>
                </c:pt>
                <c:pt idx="3">
                  <c:v>8.0152107695758974E-4</c:v>
                </c:pt>
                <c:pt idx="4">
                  <c:v>7.8946948791228566E-4</c:v>
                </c:pt>
                <c:pt idx="5">
                  <c:v>7.7690392930178701E-4</c:v>
                </c:pt>
                <c:pt idx="6">
                  <c:v>7.6305817422289549E-4</c:v>
                </c:pt>
                <c:pt idx="7">
                  <c:v>7.4655715271743496E-4</c:v>
                </c:pt>
                <c:pt idx="8">
                  <c:v>7.2507000538026911E-4</c:v>
                </c:pt>
                <c:pt idx="9">
                  <c:v>6.9455524181553973E-4</c:v>
                </c:pt>
                <c:pt idx="10">
                  <c:v>6.4929824375866817E-4</c:v>
                </c:pt>
              </c:numCache>
            </c:numRef>
          </c:val>
          <c:extLst>
            <c:ext xmlns:c16="http://schemas.microsoft.com/office/drawing/2014/chart" uri="{C3380CC4-5D6E-409C-BE32-E72D297353CC}">
              <c16:uniqueId val="{00000002-0774-456C-9FE5-8DE77EC7D6EB}"/>
            </c:ext>
          </c:extLst>
        </c:ser>
        <c:ser>
          <c:idx val="3"/>
          <c:order val="3"/>
          <c:tx>
            <c:strRef>
              <c:f>'B3.Banks'!$AQ$5</c:f>
              <c:strCache>
                <c:ptCount val="1"/>
                <c:pt idx="0">
                  <c:v>HFC-404A</c:v>
                </c:pt>
              </c:strCache>
            </c:strRef>
          </c:tx>
          <c:spPr>
            <a:solidFill>
              <a:schemeClr val="accent4"/>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'B3.Banks'!$AQ$72:$AQ$82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774-456C-9FE5-8DE77EC7D6EB}"/>
            </c:ext>
          </c:extLst>
        </c:ser>
        <c:ser>
          <c:idx val="4"/>
          <c:order val="4"/>
          <c:tx>
            <c:strRef>
              <c:f>'B3.Banks'!$AR$5</c:f>
              <c:strCache>
                <c:ptCount val="1"/>
                <c:pt idx="0">
                  <c:v>HFC-410A</c:v>
                </c:pt>
              </c:strCache>
            </c:strRef>
          </c:tx>
          <c:spPr>
            <a:solidFill>
              <a:schemeClr val="accent5"/>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'B3.Banks'!$AR$72:$AR$82</c:f>
              <c:numCache>
                <c:formatCode>#,##0.000</c:formatCode>
                <c:ptCount val="11"/>
                <c:pt idx="0">
                  <c:v>25.132496383548791</c:v>
                </c:pt>
                <c:pt idx="1">
                  <c:v>26.253473109906086</c:v>
                </c:pt>
                <c:pt idx="2">
                  <c:v>27.082904955797133</c:v>
                </c:pt>
                <c:pt idx="3">
                  <c:v>27.605322623892764</c:v>
                </c:pt>
                <c:pt idx="4">
                  <c:v>27.82162063556525</c:v>
                </c:pt>
                <c:pt idx="5">
                  <c:v>27.744286837601567</c:v>
                </c:pt>
                <c:pt idx="6">
                  <c:v>27.407392747941664</c:v>
                </c:pt>
                <c:pt idx="7">
                  <c:v>26.824795903260402</c:v>
                </c:pt>
                <c:pt idx="8">
                  <c:v>26.00492412985065</c:v>
                </c:pt>
                <c:pt idx="9">
                  <c:v>24.949191898359413</c:v>
                </c:pt>
                <c:pt idx="10">
                  <c:v>23.667484172910694</c:v>
                </c:pt>
              </c:numCache>
            </c:numRef>
          </c:val>
          <c:extLst>
            <c:ext xmlns:c16="http://schemas.microsoft.com/office/drawing/2014/chart" uri="{C3380CC4-5D6E-409C-BE32-E72D297353CC}">
              <c16:uniqueId val="{00000004-0774-456C-9FE5-8DE77EC7D6EB}"/>
            </c:ext>
          </c:extLst>
        </c:ser>
        <c:ser>
          <c:idx val="5"/>
          <c:order val="5"/>
          <c:tx>
            <c:strRef>
              <c:f>'B3.Banks'!$AS$5</c:f>
              <c:strCache>
                <c:ptCount val="1"/>
                <c:pt idx="0">
                  <c:v>HFC-407C</c:v>
                </c:pt>
              </c:strCache>
            </c:strRef>
          </c:tx>
          <c:spPr>
            <a:solidFill>
              <a:schemeClr val="accent6"/>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'B3.Banks'!$AS$72:$AS$82</c:f>
              <c:numCache>
                <c:formatCode>#,##0.000</c:formatCode>
                <c:ptCount val="11"/>
                <c:pt idx="0">
                  <c:v>1.2439209346760367</c:v>
                </c:pt>
                <c:pt idx="1">
                  <c:v>1.2237822986874838</c:v>
                </c:pt>
                <c:pt idx="2">
                  <c:v>1.1887262591955963</c:v>
                </c:pt>
                <c:pt idx="3">
                  <c:v>1.1417937104111642</c:v>
                </c:pt>
                <c:pt idx="4">
                  <c:v>1.0858638025885443</c:v>
                </c:pt>
                <c:pt idx="5">
                  <c:v>1.022332463273252</c:v>
                </c:pt>
                <c:pt idx="6">
                  <c:v>0.95557713870273475</c:v>
                </c:pt>
                <c:pt idx="7">
                  <c:v>0.88343363366943006</c:v>
                </c:pt>
                <c:pt idx="8">
                  <c:v>0.80277979052647042</c:v>
                </c:pt>
                <c:pt idx="9">
                  <c:v>0.71135677930564867</c:v>
                </c:pt>
                <c:pt idx="10">
                  <c:v>0.60984987327413198</c:v>
                </c:pt>
              </c:numCache>
            </c:numRef>
          </c:val>
          <c:extLst>
            <c:ext xmlns:c16="http://schemas.microsoft.com/office/drawing/2014/chart" uri="{C3380CC4-5D6E-409C-BE32-E72D297353CC}">
              <c16:uniqueId val="{00000005-0774-456C-9FE5-8DE77EC7D6EB}"/>
            </c:ext>
          </c:extLst>
        </c:ser>
        <c:ser>
          <c:idx val="6"/>
          <c:order val="6"/>
          <c:tx>
            <c:strRef>
              <c:f>'B3.Banks'!$AT$5</c:f>
              <c:strCache>
                <c:ptCount val="1"/>
                <c:pt idx="0">
                  <c:v>HFC-32</c:v>
                </c:pt>
              </c:strCache>
            </c:strRef>
          </c:tx>
          <c:spPr>
            <a:solidFill>
              <a:schemeClr val="accent1">
                <a:lumMod val="60000"/>
              </a:schemeClr>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'B3.Banks'!$AT$72:$AT$82</c:f>
              <c:numCache>
                <c:formatCode>#,##0.000</c:formatCode>
                <c:ptCount val="11"/>
                <c:pt idx="0">
                  <c:v>0.29611979966243224</c:v>
                </c:pt>
                <c:pt idx="1">
                  <c:v>0.49562668664835269</c:v>
                </c:pt>
                <c:pt idx="2">
                  <c:v>0.73482015998439609</c:v>
                </c:pt>
                <c:pt idx="3">
                  <c:v>1.0155478335525558</c:v>
                </c:pt>
                <c:pt idx="4">
                  <c:v>1.3392560646375598</c:v>
                </c:pt>
                <c:pt idx="5">
                  <c:v>1.7071395086393721</c:v>
                </c:pt>
                <c:pt idx="6">
                  <c:v>2.1129916865704819</c:v>
                </c:pt>
                <c:pt idx="7">
                  <c:v>2.5583112778336314</c:v>
                </c:pt>
                <c:pt idx="8">
                  <c:v>3.0446937033781141</c:v>
                </c:pt>
                <c:pt idx="9">
                  <c:v>3.5737937987632651</c:v>
                </c:pt>
                <c:pt idx="10">
                  <c:v>4.1472070894473019</c:v>
                </c:pt>
              </c:numCache>
            </c:numRef>
          </c:val>
          <c:extLst>
            <c:ext xmlns:c16="http://schemas.microsoft.com/office/drawing/2014/chart" uri="{C3380CC4-5D6E-409C-BE32-E72D297353CC}">
              <c16:uniqueId val="{00000006-0774-456C-9FE5-8DE77EC7D6EB}"/>
            </c:ext>
          </c:extLst>
        </c:ser>
        <c:ser>
          <c:idx val="7"/>
          <c:order val="7"/>
          <c:tx>
            <c:strRef>
              <c:f>'B3.Banks'!$AU$5</c:f>
              <c:strCache>
                <c:ptCount val="1"/>
                <c:pt idx="0">
                  <c:v>HFC-Mix</c:v>
                </c:pt>
              </c:strCache>
            </c:strRef>
          </c:tx>
          <c:spPr>
            <a:solidFill>
              <a:schemeClr val="accent2">
                <a:lumMod val="60000"/>
              </a:schemeClr>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'B3.Banks'!$AU$72:$AU$82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0774-456C-9FE5-8DE77EC7D6EB}"/>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'B3.Banks'!$AV$72:$AV$82</c:f>
              <c:numCache>
                <c:formatCode>#,##0.000</c:formatCode>
                <c:ptCount val="11"/>
                <c:pt idx="0">
                  <c:v>0.31095</c:v>
                </c:pt>
                <c:pt idx="1">
                  <c:v>0.27964285714285714</c:v>
                </c:pt>
                <c:pt idx="2">
                  <c:v>0.25167857142857142</c:v>
                </c:pt>
                <c:pt idx="3">
                  <c:v>0.22371428571428573</c:v>
                </c:pt>
                <c:pt idx="4">
                  <c:v>0.19575000000000001</c:v>
                </c:pt>
                <c:pt idx="5">
                  <c:v>0.16778571428571426</c:v>
                </c:pt>
                <c:pt idx="6">
                  <c:v>0.13982142857142857</c:v>
                </c:pt>
                <c:pt idx="7">
                  <c:v>0.11185714285714285</c:v>
                </c:pt>
                <c:pt idx="8">
                  <c:v>8.3892857142857144E-2</c:v>
                </c:pt>
                <c:pt idx="9">
                  <c:v>5.5928571428571432E-2</c:v>
                </c:pt>
                <c:pt idx="10">
                  <c:v>2.7964285714285716E-2</c:v>
                </c:pt>
              </c:numCache>
            </c:numRef>
          </c:val>
          <c:extLst>
            <c:ext xmlns:c16="http://schemas.microsoft.com/office/drawing/2014/chart" uri="{C3380CC4-5D6E-409C-BE32-E72D297353CC}">
              <c16:uniqueId val="{00000008-0774-456C-9FE5-8DE77EC7D6EB}"/>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'B3.Banks'!$AW$72:$AW$82</c:f>
              <c:numCache>
                <c:formatCode>#,##0.000</c:formatCode>
                <c:ptCount val="11"/>
                <c:pt idx="0">
                  <c:v>0</c:v>
                </c:pt>
                <c:pt idx="1">
                  <c:v>7.1981940176719002E-3</c:v>
                </c:pt>
                <c:pt idx="2">
                  <c:v>2.1956858387005319E-2</c:v>
                </c:pt>
                <c:pt idx="3">
                  <c:v>4.4665910985025543E-2</c:v>
                </c:pt>
                <c:pt idx="4">
                  <c:v>7.5745248085537398E-2</c:v>
                </c:pt>
                <c:pt idx="5">
                  <c:v>0.11564727800858594</c:v>
                </c:pt>
                <c:pt idx="6">
                  <c:v>0.16582043036644015</c:v>
                </c:pt>
                <c:pt idx="7">
                  <c:v>0.22671931790179634</c:v>
                </c:pt>
                <c:pt idx="8">
                  <c:v>0.29883514411583234</c:v>
                </c:pt>
                <c:pt idx="9">
                  <c:v>0.38269719066331548</c:v>
                </c:pt>
                <c:pt idx="10">
                  <c:v>0.47887161693746133</c:v>
                </c:pt>
              </c:numCache>
            </c:numRef>
          </c:val>
          <c:extLst>
            <c:ext xmlns:c16="http://schemas.microsoft.com/office/drawing/2014/chart" uri="{C3380CC4-5D6E-409C-BE32-E72D297353CC}">
              <c16:uniqueId val="{00000009-0774-456C-9FE5-8DE77EC7D6EB}"/>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'B3.Banks'!$AX$72:$AX$82</c:f>
              <c:numCache>
                <c:formatCode>#,##0.000</c:formatCode>
                <c:ptCount val="11"/>
                <c:pt idx="0">
                  <c:v>7.9884446767644713E-6</c:v>
                </c:pt>
                <c:pt idx="1">
                  <c:v>1.1635285394834035E-5</c:v>
                </c:pt>
                <c:pt idx="2">
                  <c:v>1.6370869594482825E-5</c:v>
                </c:pt>
                <c:pt idx="3">
                  <c:v>2.2210298034835295E-5</c:v>
                </c:pt>
                <c:pt idx="4">
                  <c:v>2.9168554119619719E-5</c:v>
                </c:pt>
                <c:pt idx="5">
                  <c:v>3.7260069403594822E-5</c:v>
                </c:pt>
                <c:pt idx="6">
                  <c:v>5.2141779646083303E-5</c:v>
                </c:pt>
                <c:pt idx="7">
                  <c:v>7.3958856721057471E-5</c:v>
                </c:pt>
                <c:pt idx="8">
                  <c:v>1.0285800266776554E-4</c:v>
                </c:pt>
                <c:pt idx="9">
                  <c:v>1.3898868697937412E-4</c:v>
                </c:pt>
                <c:pt idx="10">
                  <c:v>1.5851342922579802E-4</c:v>
                </c:pt>
              </c:numCache>
            </c:numRef>
          </c:val>
          <c:extLst>
            <c:ext xmlns:c16="http://schemas.microsoft.com/office/drawing/2014/chart" uri="{C3380CC4-5D6E-409C-BE32-E72D297353CC}">
              <c16:uniqueId val="{0000000A-0774-456C-9FE5-8DE77EC7D6EB}"/>
            </c:ext>
          </c:extLst>
        </c:ser>
        <c:dLbls>
          <c:showLegendKey val="0"/>
          <c:showVal val="0"/>
          <c:showCatName val="0"/>
          <c:showSerName val="0"/>
          <c:showPercent val="0"/>
          <c:showBubbleSize val="0"/>
        </c:dLbls>
        <c:axId val="2127627520"/>
        <c:axId val="2127630272"/>
      </c:areaChart>
      <c:catAx>
        <c:axId val="2127627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630272"/>
        <c:crosses val="autoZero"/>
        <c:auto val="1"/>
        <c:lblAlgn val="ctr"/>
        <c:lblOffset val="100"/>
        <c:noMultiLvlLbl val="0"/>
      </c:catAx>
      <c:valAx>
        <c:axId val="2127630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6275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'B3.Banks'!$Z$94:$Z$104</c:f>
              <c:numCache>
                <c:formatCode>#,##0</c:formatCode>
                <c:ptCount val="11"/>
                <c:pt idx="0">
                  <c:v>982839.20418623171</c:v>
                </c:pt>
                <c:pt idx="1">
                  <c:v>875440.28669116099</c:v>
                </c:pt>
                <c:pt idx="2">
                  <c:v>779142.69930292177</c:v>
                </c:pt>
                <c:pt idx="3">
                  <c:v>691029.56966468925</c:v>
                </c:pt>
                <c:pt idx="4">
                  <c:v>608507.09888592665</c:v>
                </c:pt>
                <c:pt idx="5">
                  <c:v>530401.98253969592</c:v>
                </c:pt>
                <c:pt idx="6">
                  <c:v>456680.11928194051</c:v>
                </c:pt>
                <c:pt idx="7">
                  <c:v>387957.65875717369</c:v>
                </c:pt>
                <c:pt idx="8">
                  <c:v>324661.13071759552</c:v>
                </c:pt>
                <c:pt idx="9">
                  <c:v>266783.87923839223</c:v>
                </c:pt>
                <c:pt idx="10">
                  <c:v>214111.93545520827</c:v>
                </c:pt>
              </c:numCache>
            </c:numRef>
          </c:val>
          <c:extLst>
            <c:ext xmlns:c16="http://schemas.microsoft.com/office/drawing/2014/chart" uri="{C3380CC4-5D6E-409C-BE32-E72D297353CC}">
              <c16:uniqueId val="{00000000-C27C-4F3F-9DAE-E1E68FC7E244}"/>
            </c:ext>
          </c:extLst>
        </c:ser>
        <c:ser>
          <c:idx val="1"/>
          <c:order val="1"/>
          <c:tx>
            <c:strRef>
              <c:f>'B3.Banks'!$AA$5</c:f>
              <c:strCache>
                <c:ptCount val="1"/>
                <c:pt idx="0">
                  <c:v>HCFC-123</c:v>
                </c:pt>
              </c:strCache>
            </c:strRef>
          </c:tx>
          <c:spPr>
            <a:solidFill>
              <a:schemeClr val="accent2"/>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'B3.Banks'!$AA$94:$AA$104</c:f>
              <c:numCache>
                <c:formatCode>#,##0</c:formatCode>
                <c:ptCount val="11"/>
                <c:pt idx="0">
                  <c:v>182234.3686419666</c:v>
                </c:pt>
                <c:pt idx="1">
                  <c:v>174570.33233886625</c:v>
                </c:pt>
                <c:pt idx="2">
                  <c:v>166891.01887989289</c:v>
                </c:pt>
                <c:pt idx="3">
                  <c:v>158905.33013065299</c:v>
                </c:pt>
                <c:pt idx="4">
                  <c:v>150484.01697265494</c:v>
                </c:pt>
                <c:pt idx="5">
                  <c:v>141733.16975552775</c:v>
                </c:pt>
                <c:pt idx="6">
                  <c:v>132884.49013231683</c:v>
                </c:pt>
                <c:pt idx="7">
                  <c:v>124143.22537953143</c:v>
                </c:pt>
                <c:pt idx="8">
                  <c:v>115545.58089878778</c:v>
                </c:pt>
                <c:pt idx="9">
                  <c:v>106944.3543299653</c:v>
                </c:pt>
                <c:pt idx="10">
                  <c:v>98095.80384960954</c:v>
                </c:pt>
              </c:numCache>
            </c:numRef>
          </c:val>
          <c:extLst>
            <c:ext xmlns:c16="http://schemas.microsoft.com/office/drawing/2014/chart" uri="{C3380CC4-5D6E-409C-BE32-E72D297353CC}">
              <c16:uniqueId val="{00000001-C27C-4F3F-9DAE-E1E68FC7E244}"/>
            </c:ext>
          </c:extLst>
        </c:ser>
        <c:ser>
          <c:idx val="2"/>
          <c:order val="2"/>
          <c:tx>
            <c:strRef>
              <c:f>'B3.Banks'!$AB$5</c:f>
              <c:strCache>
                <c:ptCount val="1"/>
                <c:pt idx="0">
                  <c:v>HFC-134a</c:v>
                </c:pt>
              </c:strCache>
            </c:strRef>
          </c:tx>
          <c:spPr>
            <a:solidFill>
              <a:schemeClr val="accent3"/>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'B3.Banks'!$AB$94:$AB$104</c:f>
              <c:numCache>
                <c:formatCode>#,##0</c:formatCode>
                <c:ptCount val="11"/>
                <c:pt idx="0">
                  <c:v>2871835.4322484718</c:v>
                </c:pt>
                <c:pt idx="1">
                  <c:v>2981704.4434811976</c:v>
                </c:pt>
                <c:pt idx="2">
                  <c:v>3068392.8268358642</c:v>
                </c:pt>
                <c:pt idx="3">
                  <c:v>3129171.8832202274</c:v>
                </c:pt>
                <c:pt idx="4">
                  <c:v>3164118.2098632166</c:v>
                </c:pt>
                <c:pt idx="5">
                  <c:v>3176397.049803718</c:v>
                </c:pt>
                <c:pt idx="6">
                  <c:v>3164173.6594294859</c:v>
                </c:pt>
                <c:pt idx="7">
                  <c:v>3129313.2079762956</c:v>
                </c:pt>
                <c:pt idx="8">
                  <c:v>3072946.1406093952</c:v>
                </c:pt>
                <c:pt idx="9">
                  <c:v>2993714.9522111402</c:v>
                </c:pt>
                <c:pt idx="10">
                  <c:v>2888932.6854386963</c:v>
                </c:pt>
              </c:numCache>
            </c:numRef>
          </c:val>
          <c:extLst>
            <c:ext xmlns:c16="http://schemas.microsoft.com/office/drawing/2014/chart" uri="{C3380CC4-5D6E-409C-BE32-E72D297353CC}">
              <c16:uniqueId val="{00000002-C27C-4F3F-9DAE-E1E68FC7E244}"/>
            </c:ext>
          </c:extLst>
        </c:ser>
        <c:ser>
          <c:idx val="3"/>
          <c:order val="3"/>
          <c:tx>
            <c:strRef>
              <c:f>'B3.Banks'!$AC$5</c:f>
              <c:strCache>
                <c:ptCount val="1"/>
                <c:pt idx="0">
                  <c:v>HFC-404A</c:v>
                </c:pt>
              </c:strCache>
            </c:strRef>
          </c:tx>
          <c:spPr>
            <a:solidFill>
              <a:schemeClr val="accent4"/>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'B3.Banks'!$AC$94:$AC$104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27C-4F3F-9DAE-E1E68FC7E244}"/>
            </c:ext>
          </c:extLst>
        </c:ser>
        <c:ser>
          <c:idx val="4"/>
          <c:order val="4"/>
          <c:tx>
            <c:strRef>
              <c:f>'B3.Banks'!$AD$5</c:f>
              <c:strCache>
                <c:ptCount val="1"/>
                <c:pt idx="0">
                  <c:v>HFC-410A</c:v>
                </c:pt>
              </c:strCache>
            </c:strRef>
          </c:tx>
          <c:spPr>
            <a:solidFill>
              <a:schemeClr val="accent5"/>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'B3.Banks'!$AD$94:$AD$104</c:f>
              <c:numCache>
                <c:formatCode>#,##0</c:formatCode>
                <c:ptCount val="11"/>
                <c:pt idx="0">
                  <c:v>154057.40965031</c:v>
                </c:pt>
                <c:pt idx="1">
                  <c:v>163588.99119816348</c:v>
                </c:pt>
                <c:pt idx="2">
                  <c:v>171177.41932632565</c:v>
                </c:pt>
                <c:pt idx="3">
                  <c:v>176798.35653295685</c:v>
                </c:pt>
                <c:pt idx="4">
                  <c:v>180420.02566130552</c:v>
                </c:pt>
                <c:pt idx="5">
                  <c:v>182002.78197558576</c:v>
                </c:pt>
                <c:pt idx="6">
                  <c:v>182773.41795779744</c:v>
                </c:pt>
                <c:pt idx="7">
                  <c:v>182669.71508023981</c:v>
                </c:pt>
                <c:pt idx="8">
                  <c:v>181583.50042351667</c:v>
                </c:pt>
                <c:pt idx="9">
                  <c:v>179352.84112978703</c:v>
                </c:pt>
                <c:pt idx="10">
                  <c:v>175783.33012810163</c:v>
                </c:pt>
              </c:numCache>
            </c:numRef>
          </c:val>
          <c:extLst>
            <c:ext xmlns:c16="http://schemas.microsoft.com/office/drawing/2014/chart" uri="{C3380CC4-5D6E-409C-BE32-E72D297353CC}">
              <c16:uniqueId val="{00000004-C27C-4F3F-9DAE-E1E68FC7E244}"/>
            </c:ext>
          </c:extLst>
        </c:ser>
        <c:ser>
          <c:idx val="5"/>
          <c:order val="5"/>
          <c:tx>
            <c:strRef>
              <c:f>'B3.Banks'!$AE$5</c:f>
              <c:strCache>
                <c:ptCount val="1"/>
                <c:pt idx="0">
                  <c:v>HFC-407C</c:v>
                </c:pt>
              </c:strCache>
            </c:strRef>
          </c:tx>
          <c:spPr>
            <a:solidFill>
              <a:schemeClr val="accent6"/>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'B3.Banks'!$AE$94:$AE$104</c:f>
              <c:numCache>
                <c:formatCode>#,##0</c:formatCode>
                <c:ptCount val="11"/>
                <c:pt idx="0">
                  <c:v>38731.880790970929</c:v>
                </c:pt>
                <c:pt idx="1">
                  <c:v>40438.856838516571</c:v>
                </c:pt>
                <c:pt idx="2">
                  <c:v>41637.616277420791</c:v>
                </c:pt>
                <c:pt idx="3">
                  <c:v>42324.359993556653</c:v>
                </c:pt>
                <c:pt idx="4">
                  <c:v>42493.057540988862</c:v>
                </c:pt>
                <c:pt idx="5">
                  <c:v>42135.314779098233</c:v>
                </c:pt>
                <c:pt idx="6">
                  <c:v>41723.942045782846</c:v>
                </c:pt>
                <c:pt idx="7">
                  <c:v>41241.936305522016</c:v>
                </c:pt>
                <c:pt idx="8">
                  <c:v>40659.058645102363</c:v>
                </c:pt>
                <c:pt idx="9">
                  <c:v>39929.660807925626</c:v>
                </c:pt>
                <c:pt idx="10">
                  <c:v>38998.657727752339</c:v>
                </c:pt>
              </c:numCache>
            </c:numRef>
          </c:val>
          <c:extLst>
            <c:ext xmlns:c16="http://schemas.microsoft.com/office/drawing/2014/chart" uri="{C3380CC4-5D6E-409C-BE32-E72D297353CC}">
              <c16:uniqueId val="{00000005-C27C-4F3F-9DAE-E1E68FC7E244}"/>
            </c:ext>
          </c:extLst>
        </c:ser>
        <c:ser>
          <c:idx val="6"/>
          <c:order val="6"/>
          <c:tx>
            <c:strRef>
              <c:f>'B3.Banks'!$AF$5</c:f>
              <c:strCache>
                <c:ptCount val="1"/>
                <c:pt idx="0">
                  <c:v>HFC-32</c:v>
                </c:pt>
              </c:strCache>
            </c:strRef>
          </c:tx>
          <c:spPr>
            <a:solidFill>
              <a:schemeClr val="accent1">
                <a:lumMod val="60000"/>
              </a:schemeClr>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'B3.Banks'!$AF$94:$AF$104</c:f>
              <c:numCache>
                <c:formatCode>#,##0</c:formatCode>
                <c:ptCount val="11"/>
                <c:pt idx="0">
                  <c:v>3298.5869098884277</c:v>
                </c:pt>
                <c:pt idx="1">
                  <c:v>6456.7339792373823</c:v>
                </c:pt>
                <c:pt idx="2">
                  <c:v>10751.868439073411</c:v>
                </c:pt>
                <c:pt idx="3">
                  <c:v>16189.225835487861</c:v>
                </c:pt>
                <c:pt idx="4">
                  <c:v>22763.726895474763</c:v>
                </c:pt>
                <c:pt idx="5">
                  <c:v>30471.872355211766</c:v>
                </c:pt>
                <c:pt idx="6">
                  <c:v>37262.175943747818</c:v>
                </c:pt>
                <c:pt idx="7">
                  <c:v>44903.450537106175</c:v>
                </c:pt>
                <c:pt idx="8">
                  <c:v>53378.673213160197</c:v>
                </c:pt>
                <c:pt idx="9">
                  <c:v>62668.94337441391</c:v>
                </c:pt>
                <c:pt idx="10">
                  <c:v>72753.535583655437</c:v>
                </c:pt>
              </c:numCache>
            </c:numRef>
          </c:val>
          <c:extLst>
            <c:ext xmlns:c16="http://schemas.microsoft.com/office/drawing/2014/chart" uri="{C3380CC4-5D6E-409C-BE32-E72D297353CC}">
              <c16:uniqueId val="{00000006-C27C-4F3F-9DAE-E1E68FC7E244}"/>
            </c:ext>
          </c:extLst>
        </c:ser>
        <c:ser>
          <c:idx val="7"/>
          <c:order val="7"/>
          <c:tx>
            <c:strRef>
              <c:f>'B3.Banks'!$AG$5</c:f>
              <c:strCache>
                <c:ptCount val="1"/>
                <c:pt idx="0">
                  <c:v>HFC-Mix</c:v>
                </c:pt>
              </c:strCache>
            </c:strRef>
          </c:tx>
          <c:spPr>
            <a:solidFill>
              <a:schemeClr val="accent2">
                <a:lumMod val="60000"/>
              </a:schemeClr>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'B3.Banks'!$AG$94:$AG$104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C27C-4F3F-9DAE-E1E68FC7E244}"/>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'B3.Banks'!$AH$94:$AH$104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27C-4F3F-9DAE-E1E68FC7E244}"/>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'B3.Banks'!$AI$94:$AI$104</c:f>
              <c:numCache>
                <c:formatCode>#,##0</c:formatCode>
                <c:ptCount val="11"/>
                <c:pt idx="0">
                  <c:v>17228.232247970289</c:v>
                </c:pt>
                <c:pt idx="1">
                  <c:v>29564.338946072196</c:v>
                </c:pt>
                <c:pt idx="2">
                  <c:v>47437.223120310635</c:v>
                </c:pt>
                <c:pt idx="3">
                  <c:v>70925.394729217107</c:v>
                </c:pt>
                <c:pt idx="4">
                  <c:v>100096.50368733573</c:v>
                </c:pt>
                <c:pt idx="5">
                  <c:v>135010.53112781717</c:v>
                </c:pt>
                <c:pt idx="6">
                  <c:v>172710.8569603645</c:v>
                </c:pt>
                <c:pt idx="7">
                  <c:v>213152.98902233143</c:v>
                </c:pt>
                <c:pt idx="8">
                  <c:v>256285.72346897476</c:v>
                </c:pt>
                <c:pt idx="9">
                  <c:v>302051.21832933195</c:v>
                </c:pt>
                <c:pt idx="10">
                  <c:v>350385.08792707196</c:v>
                </c:pt>
              </c:numCache>
            </c:numRef>
          </c:val>
          <c:extLst>
            <c:ext xmlns:c16="http://schemas.microsoft.com/office/drawing/2014/chart" uri="{C3380CC4-5D6E-409C-BE32-E72D297353CC}">
              <c16:uniqueId val="{00000009-C27C-4F3F-9DAE-E1E68FC7E244}"/>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'B3.Banks'!$AJ$94:$AJ$104</c:f>
              <c:numCache>
                <c:formatCode>#,##0</c:formatCode>
                <c:ptCount val="11"/>
                <c:pt idx="0">
                  <c:v>40671.630910911212</c:v>
                </c:pt>
                <c:pt idx="1">
                  <c:v>64797.868645297021</c:v>
                </c:pt>
                <c:pt idx="2">
                  <c:v>97196.113403841839</c:v>
                </c:pt>
                <c:pt idx="3">
                  <c:v>137956.0470072173</c:v>
                </c:pt>
                <c:pt idx="4">
                  <c:v>187168.99913660603</c:v>
                </c:pt>
                <c:pt idx="5">
                  <c:v>244922.83411556447</c:v>
                </c:pt>
                <c:pt idx="6">
                  <c:v>320937.68595579051</c:v>
                </c:pt>
                <c:pt idx="7">
                  <c:v>415353.69590344542</c:v>
                </c:pt>
                <c:pt idx="8">
                  <c:v>528271.06017127761</c:v>
                </c:pt>
                <c:pt idx="9">
                  <c:v>659749.2001444702</c:v>
                </c:pt>
                <c:pt idx="10">
                  <c:v>809806.11429264327</c:v>
                </c:pt>
              </c:numCache>
            </c:numRef>
          </c:val>
          <c:extLst>
            <c:ext xmlns:c16="http://schemas.microsoft.com/office/drawing/2014/chart" uri="{C3380CC4-5D6E-409C-BE32-E72D297353CC}">
              <c16:uniqueId val="{0000000A-C27C-4F3F-9DAE-E1E68FC7E244}"/>
            </c:ext>
          </c:extLst>
        </c:ser>
        <c:dLbls>
          <c:showLegendKey val="0"/>
          <c:showVal val="0"/>
          <c:showCatName val="0"/>
          <c:showSerName val="0"/>
          <c:showPercent val="0"/>
          <c:showBubbleSize val="0"/>
        </c:dLbls>
        <c:axId val="2127691072"/>
        <c:axId val="2127693824"/>
      </c:areaChart>
      <c:catAx>
        <c:axId val="21276910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693824"/>
        <c:crosses val="autoZero"/>
        <c:auto val="1"/>
        <c:lblAlgn val="ctr"/>
        <c:lblOffset val="100"/>
        <c:noMultiLvlLbl val="0"/>
      </c:catAx>
      <c:valAx>
        <c:axId val="2127693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69107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'B3.Banks'!$AN$94:$AN$104</c:f>
              <c:numCache>
                <c:formatCode>#,##0.000</c:formatCode>
                <c:ptCount val="11"/>
                <c:pt idx="0">
                  <c:v>1.7789389595770793</c:v>
                </c:pt>
                <c:pt idx="1">
                  <c:v>1.5845469189110015</c:v>
                </c:pt>
                <c:pt idx="2">
                  <c:v>1.4102482857382883</c:v>
                </c:pt>
                <c:pt idx="3">
                  <c:v>1.2507635210930874</c:v>
                </c:pt>
                <c:pt idx="4">
                  <c:v>1.1013978489835272</c:v>
                </c:pt>
                <c:pt idx="5">
                  <c:v>0.96002758839684965</c:v>
                </c:pt>
                <c:pt idx="6">
                  <c:v>0.82659101590031225</c:v>
                </c:pt>
                <c:pt idx="7">
                  <c:v>0.70220336235048442</c:v>
                </c:pt>
                <c:pt idx="8">
                  <c:v>0.58763664659884784</c:v>
                </c:pt>
                <c:pt idx="9">
                  <c:v>0.48287882142148997</c:v>
                </c:pt>
                <c:pt idx="10">
                  <c:v>0.38754260317392697</c:v>
                </c:pt>
              </c:numCache>
            </c:numRef>
          </c:val>
          <c:extLst>
            <c:ext xmlns:c16="http://schemas.microsoft.com/office/drawing/2014/chart" uri="{C3380CC4-5D6E-409C-BE32-E72D297353CC}">
              <c16:uniqueId val="{00000000-1948-4473-9DA7-A555B1EC3147}"/>
            </c:ext>
          </c:extLst>
        </c:ser>
        <c:ser>
          <c:idx val="1"/>
          <c:order val="1"/>
          <c:tx>
            <c:strRef>
              <c:f>'B3.Banks'!$AO$5</c:f>
              <c:strCache>
                <c:ptCount val="1"/>
                <c:pt idx="0">
                  <c:v>HCFC-123</c:v>
                </c:pt>
              </c:strCache>
            </c:strRef>
          </c:tx>
          <c:spPr>
            <a:solidFill>
              <a:schemeClr val="accent2"/>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'B3.Banks'!$AO$94:$AO$104</c:f>
              <c:numCache>
                <c:formatCode>#,##0.000</c:formatCode>
                <c:ptCount val="11"/>
                <c:pt idx="0">
                  <c:v>1.4032046385431429E-2</c:v>
                </c:pt>
                <c:pt idx="1">
                  <c:v>1.3441915590092703E-2</c:v>
                </c:pt>
                <c:pt idx="2">
                  <c:v>1.2850608453751753E-2</c:v>
                </c:pt>
                <c:pt idx="3">
                  <c:v>1.223571042006028E-2</c:v>
                </c:pt>
                <c:pt idx="4">
                  <c:v>1.1587269306894431E-2</c:v>
                </c:pt>
                <c:pt idx="5">
                  <c:v>1.0913454071175636E-2</c:v>
                </c:pt>
                <c:pt idx="6">
                  <c:v>1.0232105740188395E-2</c:v>
                </c:pt>
                <c:pt idx="7">
                  <c:v>9.55902835422392E-3</c:v>
                </c:pt>
                <c:pt idx="8">
                  <c:v>8.8970097292066595E-3</c:v>
                </c:pt>
                <c:pt idx="9">
                  <c:v>8.2347152834073272E-3</c:v>
                </c:pt>
                <c:pt idx="10">
                  <c:v>7.5533768964199353E-3</c:v>
                </c:pt>
              </c:numCache>
            </c:numRef>
          </c:val>
          <c:extLst>
            <c:ext xmlns:c16="http://schemas.microsoft.com/office/drawing/2014/chart" uri="{C3380CC4-5D6E-409C-BE32-E72D297353CC}">
              <c16:uniqueId val="{00000001-1948-4473-9DA7-A555B1EC3147}"/>
            </c:ext>
          </c:extLst>
        </c:ser>
        <c:ser>
          <c:idx val="2"/>
          <c:order val="2"/>
          <c:tx>
            <c:strRef>
              <c:f>'B3.Banks'!$AP$5</c:f>
              <c:strCache>
                <c:ptCount val="1"/>
                <c:pt idx="0">
                  <c:v>HFC-134a</c:v>
                </c:pt>
              </c:strCache>
            </c:strRef>
          </c:tx>
          <c:spPr>
            <a:solidFill>
              <a:schemeClr val="accent3"/>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'B3.Banks'!$AP$94:$AP$104</c:f>
              <c:numCache>
                <c:formatCode>#,##0.000</c:formatCode>
                <c:ptCount val="11"/>
                <c:pt idx="0">
                  <c:v>4.1067246681153149</c:v>
                </c:pt>
                <c:pt idx="1">
                  <c:v>4.2638373541781123</c:v>
                </c:pt>
                <c:pt idx="2">
                  <c:v>4.3878017423752862</c:v>
                </c:pt>
                <c:pt idx="3">
                  <c:v>4.4747157930049246</c:v>
                </c:pt>
                <c:pt idx="4">
                  <c:v>4.5246890401043993</c:v>
                </c:pt>
                <c:pt idx="5">
                  <c:v>4.5422477812193165</c:v>
                </c:pt>
                <c:pt idx="6">
                  <c:v>4.5247683329841655</c:v>
                </c:pt>
                <c:pt idx="7">
                  <c:v>4.4749178874061029</c:v>
                </c:pt>
                <c:pt idx="8">
                  <c:v>4.394312981071435</c:v>
                </c:pt>
                <c:pt idx="9">
                  <c:v>4.281012381661931</c:v>
                </c:pt>
                <c:pt idx="10">
                  <c:v>4.1311737401773359</c:v>
                </c:pt>
              </c:numCache>
            </c:numRef>
          </c:val>
          <c:extLst>
            <c:ext xmlns:c16="http://schemas.microsoft.com/office/drawing/2014/chart" uri="{C3380CC4-5D6E-409C-BE32-E72D297353CC}">
              <c16:uniqueId val="{00000002-1948-4473-9DA7-A555B1EC3147}"/>
            </c:ext>
          </c:extLst>
        </c:ser>
        <c:ser>
          <c:idx val="3"/>
          <c:order val="3"/>
          <c:tx>
            <c:strRef>
              <c:f>'B3.Banks'!$AQ$5</c:f>
              <c:strCache>
                <c:ptCount val="1"/>
                <c:pt idx="0">
                  <c:v>HFC-404A</c:v>
                </c:pt>
              </c:strCache>
            </c:strRef>
          </c:tx>
          <c:spPr>
            <a:solidFill>
              <a:schemeClr val="accent4"/>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'B3.Banks'!$AQ$94:$AQ$104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948-4473-9DA7-A555B1EC3147}"/>
            </c:ext>
          </c:extLst>
        </c:ser>
        <c:ser>
          <c:idx val="4"/>
          <c:order val="4"/>
          <c:tx>
            <c:strRef>
              <c:f>'B3.Banks'!$AR$5</c:f>
              <c:strCache>
                <c:ptCount val="1"/>
                <c:pt idx="0">
                  <c:v>HFC-410A</c:v>
                </c:pt>
              </c:strCache>
            </c:strRef>
          </c:tx>
          <c:spPr>
            <a:solidFill>
              <a:schemeClr val="accent5"/>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'B3.Banks'!$AR$94:$AR$104</c:f>
              <c:numCache>
                <c:formatCode>#,##0.000</c:formatCode>
                <c:ptCount val="11"/>
                <c:pt idx="0">
                  <c:v>0.32167187134984726</c:v>
                </c:pt>
                <c:pt idx="1">
                  <c:v>0.34157381362176537</c:v>
                </c:pt>
                <c:pt idx="2">
                  <c:v>0.35741845155336799</c:v>
                </c:pt>
                <c:pt idx="3">
                  <c:v>0.36915496844081391</c:v>
                </c:pt>
                <c:pt idx="4">
                  <c:v>0.37671701358080595</c:v>
                </c:pt>
                <c:pt idx="5">
                  <c:v>0.38002180876502306</c:v>
                </c:pt>
                <c:pt idx="6">
                  <c:v>0.38163089669588107</c:v>
                </c:pt>
                <c:pt idx="7">
                  <c:v>0.38141436508754073</c:v>
                </c:pt>
                <c:pt idx="8">
                  <c:v>0.37914634888430282</c:v>
                </c:pt>
                <c:pt idx="9">
                  <c:v>0.37448873227899532</c:v>
                </c:pt>
                <c:pt idx="10">
                  <c:v>0.3670355933074762</c:v>
                </c:pt>
              </c:numCache>
            </c:numRef>
          </c:val>
          <c:extLst>
            <c:ext xmlns:c16="http://schemas.microsoft.com/office/drawing/2014/chart" uri="{C3380CC4-5D6E-409C-BE32-E72D297353CC}">
              <c16:uniqueId val="{00000004-1948-4473-9DA7-A555B1EC3147}"/>
            </c:ext>
          </c:extLst>
        </c:ser>
        <c:ser>
          <c:idx val="5"/>
          <c:order val="5"/>
          <c:tx>
            <c:strRef>
              <c:f>'B3.Banks'!$AS$5</c:f>
              <c:strCache>
                <c:ptCount val="1"/>
                <c:pt idx="0">
                  <c:v>HFC-407C</c:v>
                </c:pt>
              </c:strCache>
            </c:strRef>
          </c:tx>
          <c:spPr>
            <a:solidFill>
              <a:schemeClr val="accent6"/>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'B3.Banks'!$AS$94:$AS$104</c:f>
              <c:numCache>
                <c:formatCode>#,##0.000</c:formatCode>
                <c:ptCount val="11"/>
                <c:pt idx="0">
                  <c:v>6.8710356523182428E-2</c:v>
                </c:pt>
                <c:pt idx="1">
                  <c:v>7.1738532031528399E-2</c:v>
                </c:pt>
                <c:pt idx="2">
                  <c:v>7.3865131276144483E-2</c:v>
                </c:pt>
                <c:pt idx="3">
                  <c:v>7.5083414628569503E-2</c:v>
                </c:pt>
                <c:pt idx="4">
                  <c:v>7.5382684077714229E-2</c:v>
                </c:pt>
                <c:pt idx="5">
                  <c:v>7.4748048418120258E-2</c:v>
                </c:pt>
                <c:pt idx="6">
                  <c:v>7.4018273189218775E-2</c:v>
                </c:pt>
                <c:pt idx="7">
                  <c:v>7.3163195005996065E-2</c:v>
                </c:pt>
                <c:pt idx="8">
                  <c:v>7.2129170036411602E-2</c:v>
                </c:pt>
                <c:pt idx="9">
                  <c:v>7.0835218273260059E-2</c:v>
                </c:pt>
                <c:pt idx="10">
                  <c:v>6.9183618809032649E-2</c:v>
                </c:pt>
              </c:numCache>
            </c:numRef>
          </c:val>
          <c:extLst>
            <c:ext xmlns:c16="http://schemas.microsoft.com/office/drawing/2014/chart" uri="{C3380CC4-5D6E-409C-BE32-E72D297353CC}">
              <c16:uniqueId val="{00000005-1948-4473-9DA7-A555B1EC3147}"/>
            </c:ext>
          </c:extLst>
        </c:ser>
        <c:ser>
          <c:idx val="6"/>
          <c:order val="6"/>
          <c:tx>
            <c:strRef>
              <c:f>'B3.Banks'!$AT$5</c:f>
              <c:strCache>
                <c:ptCount val="1"/>
                <c:pt idx="0">
                  <c:v>HFC-32</c:v>
                </c:pt>
              </c:strCache>
            </c:strRef>
          </c:tx>
          <c:spPr>
            <a:solidFill>
              <a:schemeClr val="accent1">
                <a:lumMod val="60000"/>
              </a:schemeClr>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'B3.Banks'!$AT$94:$AT$104</c:f>
              <c:numCache>
                <c:formatCode>#,##0.000</c:formatCode>
                <c:ptCount val="11"/>
                <c:pt idx="0">
                  <c:v>2.2265461641746884E-3</c:v>
                </c:pt>
                <c:pt idx="1">
                  <c:v>4.358295435985233E-3</c:v>
                </c:pt>
                <c:pt idx="2">
                  <c:v>7.2575111963745524E-3</c:v>
                </c:pt>
                <c:pt idx="3">
                  <c:v>1.0927727438954307E-2</c:v>
                </c:pt>
                <c:pt idx="4">
                  <c:v>1.5365515654445466E-2</c:v>
                </c:pt>
                <c:pt idx="5">
                  <c:v>2.0568513839767943E-2</c:v>
                </c:pt>
                <c:pt idx="6">
                  <c:v>2.515196876202978E-2</c:v>
                </c:pt>
                <c:pt idx="7">
                  <c:v>3.0309829112546666E-2</c:v>
                </c:pt>
                <c:pt idx="8">
                  <c:v>3.603060441888313E-2</c:v>
                </c:pt>
                <c:pt idx="9">
                  <c:v>4.2301536777729395E-2</c:v>
                </c:pt>
                <c:pt idx="10">
                  <c:v>4.9108636518967422E-2</c:v>
                </c:pt>
              </c:numCache>
            </c:numRef>
          </c:val>
          <c:extLst>
            <c:ext xmlns:c16="http://schemas.microsoft.com/office/drawing/2014/chart" uri="{C3380CC4-5D6E-409C-BE32-E72D297353CC}">
              <c16:uniqueId val="{00000006-1948-4473-9DA7-A555B1EC3147}"/>
            </c:ext>
          </c:extLst>
        </c:ser>
        <c:ser>
          <c:idx val="7"/>
          <c:order val="7"/>
          <c:tx>
            <c:strRef>
              <c:f>'B3.Banks'!$AU$5</c:f>
              <c:strCache>
                <c:ptCount val="1"/>
                <c:pt idx="0">
                  <c:v>HFC-Mix</c:v>
                </c:pt>
              </c:strCache>
            </c:strRef>
          </c:tx>
          <c:spPr>
            <a:solidFill>
              <a:schemeClr val="accent2">
                <a:lumMod val="60000"/>
              </a:schemeClr>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'B3.Banks'!$AU$94:$AU$104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1948-4473-9DA7-A555B1EC3147}"/>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'B3.Banks'!$AV$94:$AV$104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948-4473-9DA7-A555B1EC3147}"/>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'B3.Banks'!$AW$94:$AW$104</c:f>
              <c:numCache>
                <c:formatCode>#,##0.000</c:formatCode>
                <c:ptCount val="11"/>
                <c:pt idx="0">
                  <c:v>8.6141161239851449E-3</c:v>
                </c:pt>
                <c:pt idx="1">
                  <c:v>1.4782169473036098E-2</c:v>
                </c:pt>
                <c:pt idx="2">
                  <c:v>2.3718611560155319E-2</c:v>
                </c:pt>
                <c:pt idx="3">
                  <c:v>3.5462697364608553E-2</c:v>
                </c:pt>
                <c:pt idx="4">
                  <c:v>5.0048251843667867E-2</c:v>
                </c:pt>
                <c:pt idx="5">
                  <c:v>6.7505265563908595E-2</c:v>
                </c:pt>
                <c:pt idx="6">
                  <c:v>8.6355428480182239E-2</c:v>
                </c:pt>
                <c:pt idx="7">
                  <c:v>0.10657649451116571</c:v>
                </c:pt>
                <c:pt idx="8">
                  <c:v>0.12814286173448738</c:v>
                </c:pt>
                <c:pt idx="9">
                  <c:v>0.15102560916466598</c:v>
                </c:pt>
                <c:pt idx="10">
                  <c:v>0.17519254396353601</c:v>
                </c:pt>
              </c:numCache>
            </c:numRef>
          </c:val>
          <c:extLst>
            <c:ext xmlns:c16="http://schemas.microsoft.com/office/drawing/2014/chart" uri="{C3380CC4-5D6E-409C-BE32-E72D297353CC}">
              <c16:uniqueId val="{00000009-1948-4473-9DA7-A555B1EC3147}"/>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'B3.Banks'!$AX$94:$AX$104</c:f>
              <c:numCache>
                <c:formatCode>#,##0.000</c:formatCode>
                <c:ptCount val="11"/>
                <c:pt idx="0">
                  <c:v>1.6268652364364485E-4</c:v>
                </c:pt>
                <c:pt idx="1">
                  <c:v>2.5919147458118807E-4</c:v>
                </c:pt>
                <c:pt idx="2">
                  <c:v>3.8878445361536737E-4</c:v>
                </c:pt>
                <c:pt idx="3">
                  <c:v>5.5182418802886919E-4</c:v>
                </c:pt>
                <c:pt idx="4">
                  <c:v>7.4867599654642413E-4</c:v>
                </c:pt>
                <c:pt idx="5">
                  <c:v>9.7969133646225799E-4</c:v>
                </c:pt>
                <c:pt idx="6">
                  <c:v>1.2837507438231621E-3</c:v>
                </c:pt>
                <c:pt idx="7">
                  <c:v>1.6614147836137817E-3</c:v>
                </c:pt>
                <c:pt idx="8">
                  <c:v>2.1130842406851106E-3</c:v>
                </c:pt>
                <c:pt idx="9">
                  <c:v>2.6389968005778807E-3</c:v>
                </c:pt>
                <c:pt idx="10">
                  <c:v>3.2392244571705728E-3</c:v>
                </c:pt>
              </c:numCache>
            </c:numRef>
          </c:val>
          <c:extLst>
            <c:ext xmlns:c16="http://schemas.microsoft.com/office/drawing/2014/chart" uri="{C3380CC4-5D6E-409C-BE32-E72D297353CC}">
              <c16:uniqueId val="{0000000A-1948-4473-9DA7-A555B1EC3147}"/>
            </c:ext>
          </c:extLst>
        </c:ser>
        <c:dLbls>
          <c:showLegendKey val="0"/>
          <c:showVal val="0"/>
          <c:showCatName val="0"/>
          <c:showSerName val="0"/>
          <c:showPercent val="0"/>
          <c:showBubbleSize val="0"/>
        </c:dLbls>
        <c:axId val="2127755920"/>
        <c:axId val="2127758672"/>
      </c:areaChart>
      <c:catAx>
        <c:axId val="2127755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758672"/>
        <c:crosses val="autoZero"/>
        <c:auto val="1"/>
        <c:lblAlgn val="ctr"/>
        <c:lblOffset val="100"/>
        <c:noMultiLvlLbl val="0"/>
      </c:catAx>
      <c:valAx>
        <c:axId val="21277586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7559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'B3.Banks'!$Z$116:$Z$126</c:f>
              <c:numCache>
                <c:formatCode>#,##0</c:formatCode>
                <c:ptCount val="11"/>
                <c:pt idx="0">
                  <c:v>3302872.0670818118</c:v>
                </c:pt>
                <c:pt idx="1">
                  <c:v>2533984.0044921469</c:v>
                </c:pt>
                <c:pt idx="2">
                  <c:v>1909553.5812622551</c:v>
                </c:pt>
                <c:pt idx="3">
                  <c:v>1419534.3071353005</c:v>
                </c:pt>
                <c:pt idx="4">
                  <c:v>1045798.1261289699</c:v>
                </c:pt>
                <c:pt idx="5">
                  <c:v>767812.48990261555</c:v>
                </c:pt>
                <c:pt idx="6">
                  <c:v>565673.34464119887</c:v>
                </c:pt>
                <c:pt idx="7">
                  <c:v>421974.4076071569</c:v>
                </c:pt>
                <c:pt idx="8">
                  <c:v>327873.51949890755</c:v>
                </c:pt>
                <c:pt idx="9">
                  <c:v>267848.83327147632</c:v>
                </c:pt>
                <c:pt idx="10">
                  <c:v>214412.49282891231</c:v>
                </c:pt>
              </c:numCache>
            </c:numRef>
          </c:val>
          <c:extLst>
            <c:ext xmlns:c16="http://schemas.microsoft.com/office/drawing/2014/chart" uri="{C3380CC4-5D6E-409C-BE32-E72D297353CC}">
              <c16:uniqueId val="{00000000-3099-45B4-92BA-28AC01B4FFFA}"/>
            </c:ext>
          </c:extLst>
        </c:ser>
        <c:ser>
          <c:idx val="1"/>
          <c:order val="1"/>
          <c:tx>
            <c:strRef>
              <c:f>'B3.Banks'!$AA$5</c:f>
              <c:strCache>
                <c:ptCount val="1"/>
                <c:pt idx="0">
                  <c:v>HCFC-123</c:v>
                </c:pt>
              </c:strCache>
            </c:strRef>
          </c:tx>
          <c:spPr>
            <a:solidFill>
              <a:schemeClr val="accent2"/>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'B3.Banks'!$AA$116:$AA$126</c:f>
              <c:numCache>
                <c:formatCode>#,##0</c:formatCode>
                <c:ptCount val="11"/>
                <c:pt idx="0">
                  <c:v>182234.3686419666</c:v>
                </c:pt>
                <c:pt idx="1">
                  <c:v>174570.33233886625</c:v>
                </c:pt>
                <c:pt idx="2">
                  <c:v>166891.01887989289</c:v>
                </c:pt>
                <c:pt idx="3">
                  <c:v>158905.33013065299</c:v>
                </c:pt>
                <c:pt idx="4">
                  <c:v>150484.01697265494</c:v>
                </c:pt>
                <c:pt idx="5">
                  <c:v>141733.16975552775</c:v>
                </c:pt>
                <c:pt idx="6">
                  <c:v>132884.49013231683</c:v>
                </c:pt>
                <c:pt idx="7">
                  <c:v>124143.22537953143</c:v>
                </c:pt>
                <c:pt idx="8">
                  <c:v>115545.58089878778</c:v>
                </c:pt>
                <c:pt idx="9">
                  <c:v>106944.3543299653</c:v>
                </c:pt>
                <c:pt idx="10">
                  <c:v>98095.80384960954</c:v>
                </c:pt>
              </c:numCache>
            </c:numRef>
          </c:val>
          <c:extLst>
            <c:ext xmlns:c16="http://schemas.microsoft.com/office/drawing/2014/chart" uri="{C3380CC4-5D6E-409C-BE32-E72D297353CC}">
              <c16:uniqueId val="{00000001-3099-45B4-92BA-28AC01B4FFFA}"/>
            </c:ext>
          </c:extLst>
        </c:ser>
        <c:ser>
          <c:idx val="2"/>
          <c:order val="2"/>
          <c:tx>
            <c:strRef>
              <c:f>'B3.Banks'!$AB$5</c:f>
              <c:strCache>
                <c:ptCount val="1"/>
                <c:pt idx="0">
                  <c:v>HFC-134a</c:v>
                </c:pt>
              </c:strCache>
            </c:strRef>
          </c:tx>
          <c:spPr>
            <a:solidFill>
              <a:schemeClr val="accent3"/>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'B3.Banks'!$AB$116:$AB$126</c:f>
              <c:numCache>
                <c:formatCode>#,##0</c:formatCode>
                <c:ptCount val="11"/>
                <c:pt idx="0">
                  <c:v>3122064.8820704049</c:v>
                </c:pt>
                <c:pt idx="1">
                  <c:v>3235855.3569882736</c:v>
                </c:pt>
                <c:pt idx="2">
                  <c:v>3323991.9739321531</c:v>
                </c:pt>
                <c:pt idx="3">
                  <c:v>3384562.7690524547</c:v>
                </c:pt>
                <c:pt idx="4">
                  <c:v>3418764.2045819229</c:v>
                </c:pt>
                <c:pt idx="5">
                  <c:v>3430598.7467130921</c:v>
                </c:pt>
                <c:pt idx="6">
                  <c:v>3418024.8726637717</c:v>
                </c:pt>
                <c:pt idx="7">
                  <c:v>3383243.7315094569</c:v>
                </c:pt>
                <c:pt idx="8">
                  <c:v>3327538.8790793102</c:v>
                </c:pt>
                <c:pt idx="9">
                  <c:v>3249349.2666073805</c:v>
                </c:pt>
                <c:pt idx="10">
                  <c:v>3145182.0508889202</c:v>
                </c:pt>
              </c:numCache>
            </c:numRef>
          </c:val>
          <c:extLst>
            <c:ext xmlns:c16="http://schemas.microsoft.com/office/drawing/2014/chart" uri="{C3380CC4-5D6E-409C-BE32-E72D297353CC}">
              <c16:uniqueId val="{00000002-3099-45B4-92BA-28AC01B4FFFA}"/>
            </c:ext>
          </c:extLst>
        </c:ser>
        <c:ser>
          <c:idx val="3"/>
          <c:order val="3"/>
          <c:tx>
            <c:strRef>
              <c:f>'B3.Banks'!$AC$5</c:f>
              <c:strCache>
                <c:ptCount val="1"/>
                <c:pt idx="0">
                  <c:v>HFC-404A</c:v>
                </c:pt>
              </c:strCache>
            </c:strRef>
          </c:tx>
          <c:spPr>
            <a:solidFill>
              <a:schemeClr val="accent4"/>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'B3.Banks'!$AC$116:$AC$126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099-45B4-92BA-28AC01B4FFFA}"/>
            </c:ext>
          </c:extLst>
        </c:ser>
        <c:ser>
          <c:idx val="4"/>
          <c:order val="4"/>
          <c:tx>
            <c:strRef>
              <c:f>'B3.Banks'!$AD$5</c:f>
              <c:strCache>
                <c:ptCount val="1"/>
                <c:pt idx="0">
                  <c:v>HFC-410A</c:v>
                </c:pt>
              </c:strCache>
            </c:strRef>
          </c:tx>
          <c:spPr>
            <a:solidFill>
              <a:schemeClr val="accent5"/>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'B3.Banks'!$AD$116:$AD$126</c:f>
              <c:numCache>
                <c:formatCode>#,##0</c:formatCode>
                <c:ptCount val="11"/>
                <c:pt idx="0">
                  <c:v>22332758.423196755</c:v>
                </c:pt>
                <c:pt idx="1">
                  <c:v>22226921.159335028</c:v>
                </c:pt>
                <c:pt idx="2">
                  <c:v>21851403.827982642</c:v>
                </c:pt>
                <c:pt idx="3">
                  <c:v>21232501.368872222</c:v>
                </c:pt>
                <c:pt idx="4">
                  <c:v>20408904.960893501</c:v>
                </c:pt>
                <c:pt idx="5">
                  <c:v>19418822.658417411</c:v>
                </c:pt>
                <c:pt idx="6">
                  <c:v>18343292.480968036</c:v>
                </c:pt>
                <c:pt idx="7">
                  <c:v>17200649.852955837</c:v>
                </c:pt>
                <c:pt idx="8">
                  <c:v>16003173.203670548</c:v>
                </c:pt>
                <c:pt idx="9">
                  <c:v>14760723.881562015</c:v>
                </c:pt>
                <c:pt idx="10">
                  <c:v>13498460.686546693</c:v>
                </c:pt>
              </c:numCache>
            </c:numRef>
          </c:val>
          <c:extLst>
            <c:ext xmlns:c16="http://schemas.microsoft.com/office/drawing/2014/chart" uri="{C3380CC4-5D6E-409C-BE32-E72D297353CC}">
              <c16:uniqueId val="{00000004-3099-45B4-92BA-28AC01B4FFFA}"/>
            </c:ext>
          </c:extLst>
        </c:ser>
        <c:ser>
          <c:idx val="5"/>
          <c:order val="5"/>
          <c:tx>
            <c:strRef>
              <c:f>'B3.Banks'!$AE$5</c:f>
              <c:strCache>
                <c:ptCount val="1"/>
                <c:pt idx="0">
                  <c:v>HFC-407C</c:v>
                </c:pt>
              </c:strCache>
            </c:strRef>
          </c:tx>
          <c:spPr>
            <a:solidFill>
              <a:schemeClr val="accent6"/>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'B3.Banks'!$AE$116:$AE$126</c:f>
              <c:numCache>
                <c:formatCode>#,##0</c:formatCode>
                <c:ptCount val="11"/>
                <c:pt idx="0">
                  <c:v>859729.63705474022</c:v>
                </c:pt>
                <c:pt idx="1">
                  <c:v>823900.68753457966</c:v>
                </c:pt>
                <c:pt idx="2">
                  <c:v>781531.7214921728</c:v>
                </c:pt>
                <c:pt idx="3">
                  <c:v>735521.35578404739</c:v>
                </c:pt>
                <c:pt idx="4">
                  <c:v>688172.42430261069</c:v>
                </c:pt>
                <c:pt idx="5">
                  <c:v>640265.54970524355</c:v>
                </c:pt>
                <c:pt idx="6">
                  <c:v>594863.1996458252</c:v>
                </c:pt>
                <c:pt idx="7">
                  <c:v>549818.01643566927</c:v>
                </c:pt>
                <c:pt idx="8">
                  <c:v>502575.2323019171</c:v>
                </c:pt>
                <c:pt idx="9">
                  <c:v>451235.77005420439</c:v>
                </c:pt>
                <c:pt idx="10">
                  <c:v>395681.22059280134</c:v>
                </c:pt>
              </c:numCache>
            </c:numRef>
          </c:val>
          <c:extLst>
            <c:ext xmlns:c16="http://schemas.microsoft.com/office/drawing/2014/chart" uri="{C3380CC4-5D6E-409C-BE32-E72D297353CC}">
              <c16:uniqueId val="{00000005-3099-45B4-92BA-28AC01B4FFFA}"/>
            </c:ext>
          </c:extLst>
        </c:ser>
        <c:ser>
          <c:idx val="6"/>
          <c:order val="6"/>
          <c:tx>
            <c:strRef>
              <c:f>'B3.Banks'!$AF$5</c:f>
              <c:strCache>
                <c:ptCount val="1"/>
                <c:pt idx="0">
                  <c:v>HFC-32</c:v>
                </c:pt>
              </c:strCache>
            </c:strRef>
          </c:tx>
          <c:spPr>
            <a:solidFill>
              <a:schemeClr val="accent1">
                <a:lumMod val="60000"/>
              </a:schemeClr>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'B3.Banks'!$AF$116:$AF$126</c:f>
              <c:numCache>
                <c:formatCode>#,##0</c:formatCode>
                <c:ptCount val="11"/>
                <c:pt idx="0">
                  <c:v>4216974.4944920372</c:v>
                </c:pt>
                <c:pt idx="1">
                  <c:v>5409106.5540049011</c:v>
                </c:pt>
                <c:pt idx="2">
                  <c:v>6684978.9191576652</c:v>
                </c:pt>
                <c:pt idx="3">
                  <c:v>8042553.7151535181</c:v>
                </c:pt>
                <c:pt idx="4">
                  <c:v>9473212.6402899679</c:v>
                </c:pt>
                <c:pt idx="5">
                  <c:v>10962385.606331795</c:v>
                </c:pt>
                <c:pt idx="6">
                  <c:v>12453519.380946292</c:v>
                </c:pt>
                <c:pt idx="7">
                  <c:v>13934553.08734642</c:v>
                </c:pt>
                <c:pt idx="8">
                  <c:v>15396855.222224807</c:v>
                </c:pt>
                <c:pt idx="9">
                  <c:v>16837906.853650924</c:v>
                </c:pt>
                <c:pt idx="10">
                  <c:v>18260991.846224423</c:v>
                </c:pt>
              </c:numCache>
            </c:numRef>
          </c:val>
          <c:extLst>
            <c:ext xmlns:c16="http://schemas.microsoft.com/office/drawing/2014/chart" uri="{C3380CC4-5D6E-409C-BE32-E72D297353CC}">
              <c16:uniqueId val="{00000006-3099-45B4-92BA-28AC01B4FFFA}"/>
            </c:ext>
          </c:extLst>
        </c:ser>
        <c:ser>
          <c:idx val="7"/>
          <c:order val="7"/>
          <c:tx>
            <c:strRef>
              <c:f>'B3.Banks'!$AG$5</c:f>
              <c:strCache>
                <c:ptCount val="1"/>
                <c:pt idx="0">
                  <c:v>HFC-Mix</c:v>
                </c:pt>
              </c:strCache>
            </c:strRef>
          </c:tx>
          <c:spPr>
            <a:solidFill>
              <a:schemeClr val="accent2">
                <a:lumMod val="60000"/>
              </a:schemeClr>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'B3.Banks'!$AG$116:$AG$126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3099-45B4-92BA-28AC01B4FFFA}"/>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'B3.Banks'!$AH$116:$AH$126</c:f>
              <c:numCache>
                <c:formatCode>#,##0</c:formatCode>
                <c:ptCount val="11"/>
                <c:pt idx="0">
                  <c:v>207300</c:v>
                </c:pt>
                <c:pt idx="1">
                  <c:v>186428.57142857142</c:v>
                </c:pt>
                <c:pt idx="2">
                  <c:v>167785.71428571429</c:v>
                </c:pt>
                <c:pt idx="3">
                  <c:v>149142.85714285716</c:v>
                </c:pt>
                <c:pt idx="4">
                  <c:v>130500</c:v>
                </c:pt>
                <c:pt idx="5">
                  <c:v>111857.14285714286</c:v>
                </c:pt>
                <c:pt idx="6">
                  <c:v>93214.28571428571</c:v>
                </c:pt>
                <c:pt idx="7">
                  <c:v>74571.428571428565</c:v>
                </c:pt>
                <c:pt idx="8">
                  <c:v>55928.571428571435</c:v>
                </c:pt>
                <c:pt idx="9">
                  <c:v>37285.71428571429</c:v>
                </c:pt>
                <c:pt idx="10">
                  <c:v>18642.857142857145</c:v>
                </c:pt>
              </c:numCache>
            </c:numRef>
          </c:val>
          <c:extLst>
            <c:ext xmlns:c16="http://schemas.microsoft.com/office/drawing/2014/chart" uri="{C3380CC4-5D6E-409C-BE32-E72D297353CC}">
              <c16:uniqueId val="{00000008-3099-45B4-92BA-28AC01B4FFFA}"/>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'B3.Banks'!$AI$116:$AI$126</c:f>
              <c:numCache>
                <c:formatCode>#,##0</c:formatCode>
                <c:ptCount val="11"/>
                <c:pt idx="0">
                  <c:v>17228.232247970289</c:v>
                </c:pt>
                <c:pt idx="1">
                  <c:v>49134.794219511001</c:v>
                </c:pt>
                <c:pt idx="2">
                  <c:v>107017.28071063884</c:v>
                </c:pt>
                <c:pt idx="3">
                  <c:v>191881.50245759581</c:v>
                </c:pt>
                <c:pt idx="4">
                  <c:v>304785.75490080472</c:v>
                </c:pt>
                <c:pt idx="5">
                  <c:v>446849.10533356434</c:v>
                </c:pt>
                <c:pt idx="6">
                  <c:v>616554.79301182728</c:v>
                </c:pt>
                <c:pt idx="7">
                  <c:v>814741.42388484522</c:v>
                </c:pt>
                <c:pt idx="8">
                  <c:v>1042304.236692637</c:v>
                </c:pt>
                <c:pt idx="9">
                  <c:v>1300176.8277648259</c:v>
                </c:pt>
                <c:pt idx="10">
                  <c:v>1589280.0139869968</c:v>
                </c:pt>
              </c:numCache>
            </c:numRef>
          </c:val>
          <c:extLst>
            <c:ext xmlns:c16="http://schemas.microsoft.com/office/drawing/2014/chart" uri="{C3380CC4-5D6E-409C-BE32-E72D297353CC}">
              <c16:uniqueId val="{00000009-3099-45B4-92BA-28AC01B4FFFA}"/>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'B3.Banks'!$AJ$116:$AJ$126</c:f>
              <c:numCache>
                <c:formatCode>#,##0</c:formatCode>
                <c:ptCount val="11"/>
                <c:pt idx="0">
                  <c:v>97097.465171593445</c:v>
                </c:pt>
                <c:pt idx="1">
                  <c:v>145015.93353778118</c:v>
                </c:pt>
                <c:pt idx="2">
                  <c:v>203492.76684812616</c:v>
                </c:pt>
                <c:pt idx="3">
                  <c:v>272297.83988549892</c:v>
                </c:pt>
                <c:pt idx="4">
                  <c:v>350980.31534910982</c:v>
                </c:pt>
                <c:pt idx="5">
                  <c:v>438841.29474119947</c:v>
                </c:pt>
                <c:pt idx="6">
                  <c:v>545990.48768554814</c:v>
                </c:pt>
                <c:pt idx="7">
                  <c:v>672256.72099832748</c:v>
                </c:pt>
                <c:pt idx="8">
                  <c:v>817808.59973921673</c:v>
                </c:pt>
                <c:pt idx="9">
                  <c:v>983196.32404679107</c:v>
                </c:pt>
                <c:pt idx="10">
                  <c:v>1163128.6883049926</c:v>
                </c:pt>
              </c:numCache>
            </c:numRef>
          </c:val>
          <c:extLst>
            <c:ext xmlns:c16="http://schemas.microsoft.com/office/drawing/2014/chart" uri="{C3380CC4-5D6E-409C-BE32-E72D297353CC}">
              <c16:uniqueId val="{0000000A-3099-45B4-92BA-28AC01B4FFFA}"/>
            </c:ext>
          </c:extLst>
        </c:ser>
        <c:dLbls>
          <c:showLegendKey val="0"/>
          <c:showVal val="0"/>
          <c:showCatName val="0"/>
          <c:showSerName val="0"/>
          <c:showPercent val="0"/>
          <c:showBubbleSize val="0"/>
        </c:dLbls>
        <c:axId val="2127819328"/>
        <c:axId val="2127822080"/>
      </c:areaChart>
      <c:catAx>
        <c:axId val="2127819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822080"/>
        <c:crosses val="autoZero"/>
        <c:auto val="1"/>
        <c:lblAlgn val="ctr"/>
        <c:lblOffset val="100"/>
        <c:noMultiLvlLbl val="0"/>
      </c:catAx>
      <c:valAx>
        <c:axId val="212782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81932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'B3.Banks'!$AN$116:$AN$126</c:f>
              <c:numCache>
                <c:formatCode>#,##0.000</c:formatCode>
                <c:ptCount val="11"/>
                <c:pt idx="0">
                  <c:v>5.9781984414180798</c:v>
                </c:pt>
                <c:pt idx="1">
                  <c:v>4.5865110481307862</c:v>
                </c:pt>
                <c:pt idx="2">
                  <c:v>3.4562919820846814</c:v>
                </c:pt>
                <c:pt idx="3">
                  <c:v>2.5693570959148935</c:v>
                </c:pt>
                <c:pt idx="4">
                  <c:v>1.8928946082934355</c:v>
                </c:pt>
                <c:pt idx="5">
                  <c:v>1.3897406067237341</c:v>
                </c:pt>
                <c:pt idx="6">
                  <c:v>1.02386875380057</c:v>
                </c:pt>
                <c:pt idx="7">
                  <c:v>0.763773677768954</c:v>
                </c:pt>
                <c:pt idx="8">
                  <c:v>0.59345107029302269</c:v>
                </c:pt>
                <c:pt idx="9">
                  <c:v>0.48480638822137212</c:v>
                </c:pt>
                <c:pt idx="10">
                  <c:v>0.38808661202033129</c:v>
                </c:pt>
              </c:numCache>
            </c:numRef>
          </c:val>
          <c:extLst>
            <c:ext xmlns:c16="http://schemas.microsoft.com/office/drawing/2014/chart" uri="{C3380CC4-5D6E-409C-BE32-E72D297353CC}">
              <c16:uniqueId val="{00000000-E641-4FB5-8ACB-D1A705C687E1}"/>
            </c:ext>
          </c:extLst>
        </c:ser>
        <c:ser>
          <c:idx val="1"/>
          <c:order val="1"/>
          <c:tx>
            <c:strRef>
              <c:f>'B3.Banks'!$AO$5</c:f>
              <c:strCache>
                <c:ptCount val="1"/>
                <c:pt idx="0">
                  <c:v>HCFC-123</c:v>
                </c:pt>
              </c:strCache>
            </c:strRef>
          </c:tx>
          <c:spPr>
            <a:solidFill>
              <a:schemeClr val="accent2"/>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'B3.Banks'!$AO$116:$AO$126</c:f>
              <c:numCache>
                <c:formatCode>#,##0.000</c:formatCode>
                <c:ptCount val="11"/>
                <c:pt idx="0">
                  <c:v>1.4032046385431429E-2</c:v>
                </c:pt>
                <c:pt idx="1">
                  <c:v>1.3441915590092703E-2</c:v>
                </c:pt>
                <c:pt idx="2">
                  <c:v>1.2850608453751753E-2</c:v>
                </c:pt>
                <c:pt idx="3">
                  <c:v>1.223571042006028E-2</c:v>
                </c:pt>
                <c:pt idx="4">
                  <c:v>1.1587269306894431E-2</c:v>
                </c:pt>
                <c:pt idx="5">
                  <c:v>1.0913454071175636E-2</c:v>
                </c:pt>
                <c:pt idx="6">
                  <c:v>1.0232105740188395E-2</c:v>
                </c:pt>
                <c:pt idx="7">
                  <c:v>9.55902835422392E-3</c:v>
                </c:pt>
                <c:pt idx="8">
                  <c:v>8.8970097292066595E-3</c:v>
                </c:pt>
                <c:pt idx="9">
                  <c:v>8.2347152834073272E-3</c:v>
                </c:pt>
                <c:pt idx="10">
                  <c:v>7.5533768964199353E-3</c:v>
                </c:pt>
              </c:numCache>
            </c:numRef>
          </c:val>
          <c:extLst>
            <c:ext xmlns:c16="http://schemas.microsoft.com/office/drawing/2014/chart" uri="{C3380CC4-5D6E-409C-BE32-E72D297353CC}">
              <c16:uniqueId val="{00000001-E641-4FB5-8ACB-D1A705C687E1}"/>
            </c:ext>
          </c:extLst>
        </c:ser>
        <c:ser>
          <c:idx val="2"/>
          <c:order val="2"/>
          <c:tx>
            <c:strRef>
              <c:f>'B3.Banks'!$AP$5</c:f>
              <c:strCache>
                <c:ptCount val="1"/>
                <c:pt idx="0">
                  <c:v>HFC-134a</c:v>
                </c:pt>
              </c:strCache>
            </c:strRef>
          </c:tx>
          <c:spPr>
            <a:solidFill>
              <a:schemeClr val="accent3"/>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'B3.Banks'!$AP$116:$AP$126</c:f>
              <c:numCache>
                <c:formatCode>#,##0.000</c:formatCode>
                <c:ptCount val="11"/>
                <c:pt idx="0">
                  <c:v>4.4645527813606787</c:v>
                </c:pt>
                <c:pt idx="1">
                  <c:v>4.6272731604932309</c:v>
                </c:pt>
                <c:pt idx="2">
                  <c:v>4.7533085227229783</c:v>
                </c:pt>
                <c:pt idx="3">
                  <c:v>4.8399247597450108</c:v>
                </c:pt>
                <c:pt idx="4">
                  <c:v>4.8888328125521499</c:v>
                </c:pt>
                <c:pt idx="5">
                  <c:v>4.9057562077997217</c:v>
                </c:pt>
                <c:pt idx="6">
                  <c:v>4.8877755679091939</c:v>
                </c:pt>
                <c:pt idx="7">
                  <c:v>4.838038536058523</c:v>
                </c:pt>
                <c:pt idx="8">
                  <c:v>4.7583805970834137</c:v>
                </c:pt>
                <c:pt idx="9">
                  <c:v>4.6465694512485545</c:v>
                </c:pt>
                <c:pt idx="10">
                  <c:v>4.4976103327711563</c:v>
                </c:pt>
              </c:numCache>
            </c:numRef>
          </c:val>
          <c:extLst>
            <c:ext xmlns:c16="http://schemas.microsoft.com/office/drawing/2014/chart" uri="{C3380CC4-5D6E-409C-BE32-E72D297353CC}">
              <c16:uniqueId val="{00000002-E641-4FB5-8ACB-D1A705C687E1}"/>
            </c:ext>
          </c:extLst>
        </c:ser>
        <c:ser>
          <c:idx val="3"/>
          <c:order val="3"/>
          <c:tx>
            <c:strRef>
              <c:f>'B3.Banks'!$AQ$5</c:f>
              <c:strCache>
                <c:ptCount val="1"/>
                <c:pt idx="0">
                  <c:v>HFC-404A</c:v>
                </c:pt>
              </c:strCache>
            </c:strRef>
          </c:tx>
          <c:spPr>
            <a:solidFill>
              <a:schemeClr val="accent4"/>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'B3.Banks'!$AQ$116:$AQ$126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E641-4FB5-8ACB-D1A705C687E1}"/>
            </c:ext>
          </c:extLst>
        </c:ser>
        <c:ser>
          <c:idx val="4"/>
          <c:order val="4"/>
          <c:tx>
            <c:strRef>
              <c:f>'B3.Banks'!$AR$5</c:f>
              <c:strCache>
                <c:ptCount val="1"/>
                <c:pt idx="0">
                  <c:v>HFC-410A</c:v>
                </c:pt>
              </c:strCache>
            </c:strRef>
          </c:tx>
          <c:spPr>
            <a:solidFill>
              <a:schemeClr val="accent5"/>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'B3.Banks'!$AR$116:$AR$126</c:f>
              <c:numCache>
                <c:formatCode>#,##0.000</c:formatCode>
                <c:ptCount val="11"/>
                <c:pt idx="0">
                  <c:v>46.630799587634826</c:v>
                </c:pt>
                <c:pt idx="1">
                  <c:v>46.409811380691536</c:v>
                </c:pt>
                <c:pt idx="2">
                  <c:v>45.625731192827757</c:v>
                </c:pt>
                <c:pt idx="3">
                  <c:v>44.333462858205202</c:v>
                </c:pt>
                <c:pt idx="4">
                  <c:v>42.613793558345627</c:v>
                </c:pt>
                <c:pt idx="5">
                  <c:v>40.546501710775551</c:v>
                </c:pt>
                <c:pt idx="6">
                  <c:v>38.300794700261264</c:v>
                </c:pt>
                <c:pt idx="7">
                  <c:v>35.914956892971787</c:v>
                </c:pt>
                <c:pt idx="8">
                  <c:v>33.414625649264103</c:v>
                </c:pt>
                <c:pt idx="9">
                  <c:v>30.820391464701487</c:v>
                </c:pt>
                <c:pt idx="10">
                  <c:v>28.184785913509494</c:v>
                </c:pt>
              </c:numCache>
            </c:numRef>
          </c:val>
          <c:extLst>
            <c:ext xmlns:c16="http://schemas.microsoft.com/office/drawing/2014/chart" uri="{C3380CC4-5D6E-409C-BE32-E72D297353CC}">
              <c16:uniqueId val="{00000004-E641-4FB5-8ACB-D1A705C687E1}"/>
            </c:ext>
          </c:extLst>
        </c:ser>
        <c:ser>
          <c:idx val="5"/>
          <c:order val="5"/>
          <c:tx>
            <c:strRef>
              <c:f>'B3.Banks'!$AS$5</c:f>
              <c:strCache>
                <c:ptCount val="1"/>
                <c:pt idx="0">
                  <c:v>HFC-407C</c:v>
                </c:pt>
              </c:strCache>
            </c:strRef>
          </c:tx>
          <c:spPr>
            <a:solidFill>
              <a:schemeClr val="accent6"/>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'B3.Banks'!$AS$116:$AS$126</c:f>
              <c:numCache>
                <c:formatCode>#,##0.000</c:formatCode>
                <c:ptCount val="11"/>
                <c:pt idx="0">
                  <c:v>1.5251603761351091</c:v>
                </c:pt>
                <c:pt idx="1">
                  <c:v>1.4615998196863444</c:v>
                </c:pt>
                <c:pt idx="2">
                  <c:v>1.3864372739271145</c:v>
                </c:pt>
                <c:pt idx="3">
                  <c:v>1.3048148851609001</c:v>
                </c:pt>
                <c:pt idx="4">
                  <c:v>1.2208178807128311</c:v>
                </c:pt>
                <c:pt idx="5">
                  <c:v>1.1358310851771021</c:v>
                </c:pt>
                <c:pt idx="6">
                  <c:v>1.055287316171694</c:v>
                </c:pt>
                <c:pt idx="7">
                  <c:v>0.97537716115687723</c:v>
                </c:pt>
                <c:pt idx="8">
                  <c:v>0.89156846210360097</c:v>
                </c:pt>
                <c:pt idx="9">
                  <c:v>0.80049225607615859</c:v>
                </c:pt>
                <c:pt idx="10">
                  <c:v>0.70193848533162961</c:v>
                </c:pt>
              </c:numCache>
            </c:numRef>
          </c:val>
          <c:extLst>
            <c:ext xmlns:c16="http://schemas.microsoft.com/office/drawing/2014/chart" uri="{C3380CC4-5D6E-409C-BE32-E72D297353CC}">
              <c16:uniqueId val="{00000005-E641-4FB5-8ACB-D1A705C687E1}"/>
            </c:ext>
          </c:extLst>
        </c:ser>
        <c:ser>
          <c:idx val="6"/>
          <c:order val="6"/>
          <c:tx>
            <c:strRef>
              <c:f>'B3.Banks'!$AT$5</c:f>
              <c:strCache>
                <c:ptCount val="1"/>
                <c:pt idx="0">
                  <c:v>HFC-32</c:v>
                </c:pt>
              </c:strCache>
            </c:strRef>
          </c:tx>
          <c:spPr>
            <a:solidFill>
              <a:schemeClr val="accent1">
                <a:lumMod val="60000"/>
              </a:schemeClr>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'B3.Banks'!$AT$116:$AT$126</c:f>
              <c:numCache>
                <c:formatCode>#,##0.000</c:formatCode>
                <c:ptCount val="11"/>
                <c:pt idx="0">
                  <c:v>2.846457783782125</c:v>
                </c:pt>
                <c:pt idx="1">
                  <c:v>3.6511469239533083</c:v>
                </c:pt>
                <c:pt idx="2">
                  <c:v>4.5123607704314246</c:v>
                </c:pt>
                <c:pt idx="3">
                  <c:v>5.4287237577286245</c:v>
                </c:pt>
                <c:pt idx="4">
                  <c:v>6.3944185321957283</c:v>
                </c:pt>
                <c:pt idx="5">
                  <c:v>7.3996102842739617</c:v>
                </c:pt>
                <c:pt idx="6">
                  <c:v>8.4061255821387473</c:v>
                </c:pt>
                <c:pt idx="7">
                  <c:v>9.4058233339588337</c:v>
                </c:pt>
                <c:pt idx="8">
                  <c:v>10.392877275001744</c:v>
                </c:pt>
                <c:pt idx="9">
                  <c:v>11.365587126214372</c:v>
                </c:pt>
                <c:pt idx="10">
                  <c:v>12.326169496201487</c:v>
                </c:pt>
              </c:numCache>
            </c:numRef>
          </c:val>
          <c:extLst>
            <c:ext xmlns:c16="http://schemas.microsoft.com/office/drawing/2014/chart" uri="{C3380CC4-5D6E-409C-BE32-E72D297353CC}">
              <c16:uniqueId val="{00000006-E641-4FB5-8ACB-D1A705C687E1}"/>
            </c:ext>
          </c:extLst>
        </c:ser>
        <c:ser>
          <c:idx val="7"/>
          <c:order val="7"/>
          <c:tx>
            <c:strRef>
              <c:f>'B3.Banks'!$AU$5</c:f>
              <c:strCache>
                <c:ptCount val="1"/>
                <c:pt idx="0">
                  <c:v>HFC-Mix</c:v>
                </c:pt>
              </c:strCache>
            </c:strRef>
          </c:tx>
          <c:spPr>
            <a:solidFill>
              <a:schemeClr val="accent2">
                <a:lumMod val="60000"/>
              </a:schemeClr>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'B3.Banks'!$AU$116:$AU$126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641-4FB5-8ACB-D1A705C687E1}"/>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'B3.Banks'!$AV$116:$AV$126</c:f>
              <c:numCache>
                <c:formatCode>#,##0.000</c:formatCode>
                <c:ptCount val="11"/>
                <c:pt idx="0">
                  <c:v>0.31095</c:v>
                </c:pt>
                <c:pt idx="1">
                  <c:v>0.27964285714285714</c:v>
                </c:pt>
                <c:pt idx="2">
                  <c:v>0.25167857142857142</c:v>
                </c:pt>
                <c:pt idx="3">
                  <c:v>0.22371428571428573</c:v>
                </c:pt>
                <c:pt idx="4">
                  <c:v>0.19575000000000001</c:v>
                </c:pt>
                <c:pt idx="5">
                  <c:v>0.16778571428571426</c:v>
                </c:pt>
                <c:pt idx="6">
                  <c:v>0.13982142857142857</c:v>
                </c:pt>
                <c:pt idx="7">
                  <c:v>0.11185714285714285</c:v>
                </c:pt>
                <c:pt idx="8">
                  <c:v>8.3892857142857144E-2</c:v>
                </c:pt>
                <c:pt idx="9">
                  <c:v>5.5928571428571432E-2</c:v>
                </c:pt>
                <c:pt idx="10">
                  <c:v>2.7964285714285716E-2</c:v>
                </c:pt>
              </c:numCache>
            </c:numRef>
          </c:val>
          <c:extLst>
            <c:ext xmlns:c16="http://schemas.microsoft.com/office/drawing/2014/chart" uri="{C3380CC4-5D6E-409C-BE32-E72D297353CC}">
              <c16:uniqueId val="{00000008-E641-4FB5-8ACB-D1A705C687E1}"/>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'B3.Banks'!$AW$116:$AW$126</c:f>
              <c:numCache>
                <c:formatCode>#,##0.000</c:formatCode>
                <c:ptCount val="11"/>
                <c:pt idx="0">
                  <c:v>8.6141161239851449E-3</c:v>
                </c:pt>
                <c:pt idx="1">
                  <c:v>2.4567397109755501E-2</c:v>
                </c:pt>
                <c:pt idx="2">
                  <c:v>5.3508640355319416E-2</c:v>
                </c:pt>
                <c:pt idx="3">
                  <c:v>9.5940751228797902E-2</c:v>
                </c:pt>
                <c:pt idx="4">
                  <c:v>0.15239287745040234</c:v>
                </c:pt>
                <c:pt idx="5">
                  <c:v>0.22342455266678218</c:v>
                </c:pt>
                <c:pt idx="6">
                  <c:v>0.30827739650591363</c:v>
                </c:pt>
                <c:pt idx="7">
                  <c:v>0.40737071194242264</c:v>
                </c:pt>
                <c:pt idx="8">
                  <c:v>0.52115211834631847</c:v>
                </c:pt>
                <c:pt idx="9">
                  <c:v>0.6500884138824129</c:v>
                </c:pt>
                <c:pt idx="10">
                  <c:v>0.79464000699349846</c:v>
                </c:pt>
              </c:numCache>
            </c:numRef>
          </c:val>
          <c:extLst>
            <c:ext xmlns:c16="http://schemas.microsoft.com/office/drawing/2014/chart" uri="{C3380CC4-5D6E-409C-BE32-E72D297353CC}">
              <c16:uniqueId val="{00000009-E641-4FB5-8ACB-D1A705C687E1}"/>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'B3.Banks'!$AX$116:$AX$126</c:f>
              <c:numCache>
                <c:formatCode>#,##0.000</c:formatCode>
                <c:ptCount val="11"/>
                <c:pt idx="0">
                  <c:v>3.8838986068637379E-4</c:v>
                </c:pt>
                <c:pt idx="1">
                  <c:v>5.8006373415112468E-4</c:v>
                </c:pt>
                <c:pt idx="2">
                  <c:v>8.1397106739250469E-4</c:v>
                </c:pt>
                <c:pt idx="3">
                  <c:v>1.0891913595419958E-3</c:v>
                </c:pt>
                <c:pt idx="4">
                  <c:v>1.4039212613964392E-3</c:v>
                </c:pt>
                <c:pt idx="5">
                  <c:v>1.7553651789647979E-3</c:v>
                </c:pt>
                <c:pt idx="6">
                  <c:v>2.1839619507421928E-3</c:v>
                </c:pt>
                <c:pt idx="7">
                  <c:v>2.6890268839933097E-3</c:v>
                </c:pt>
                <c:pt idx="8">
                  <c:v>3.2712343989568671E-3</c:v>
                </c:pt>
                <c:pt idx="9">
                  <c:v>3.9327852961871645E-3</c:v>
                </c:pt>
                <c:pt idx="10">
                  <c:v>4.6525147532199707E-3</c:v>
                </c:pt>
              </c:numCache>
            </c:numRef>
          </c:val>
          <c:extLst>
            <c:ext xmlns:c16="http://schemas.microsoft.com/office/drawing/2014/chart" uri="{C3380CC4-5D6E-409C-BE32-E72D297353CC}">
              <c16:uniqueId val="{0000000A-E641-4FB5-8ACB-D1A705C687E1}"/>
            </c:ext>
          </c:extLst>
        </c:ser>
        <c:dLbls>
          <c:showLegendKey val="0"/>
          <c:showVal val="0"/>
          <c:showCatName val="0"/>
          <c:showSerName val="0"/>
          <c:showPercent val="0"/>
          <c:showBubbleSize val="0"/>
        </c:dLbls>
        <c:axId val="2127883680"/>
        <c:axId val="2127886432"/>
      </c:areaChart>
      <c:catAx>
        <c:axId val="2127883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886432"/>
        <c:crosses val="autoZero"/>
        <c:auto val="1"/>
        <c:lblAlgn val="ctr"/>
        <c:lblOffset val="100"/>
        <c:noMultiLvlLbl val="0"/>
      </c:catAx>
      <c:valAx>
        <c:axId val="21278864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8836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'B3.Banks'!$Z$138:$Z$148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839-4449-9A3D-E0D632552478}"/>
            </c:ext>
          </c:extLst>
        </c:ser>
        <c:ser>
          <c:idx val="1"/>
          <c:order val="1"/>
          <c:tx>
            <c:strRef>
              <c:f>'B3.Banks'!$AA$5</c:f>
              <c:strCache>
                <c:ptCount val="1"/>
                <c:pt idx="0">
                  <c:v>HCFC-123</c:v>
                </c:pt>
              </c:strCache>
            </c:strRef>
          </c:tx>
          <c:spPr>
            <a:solidFill>
              <a:schemeClr val="accent2"/>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'B3.Banks'!$AA$138:$AA$148</c:f>
              <c:numCache>
                <c:formatCode>#,##0</c:formatCode>
                <c:ptCount val="11"/>
                <c:pt idx="0">
                  <c:v>28902.837205378135</c:v>
                </c:pt>
                <c:pt idx="1">
                  <c:v>18526.17927668948</c:v>
                </c:pt>
                <c:pt idx="2">
                  <c:v>12370.037150725897</c:v>
                </c:pt>
                <c:pt idx="3">
                  <c:v>6218.3991083603178</c:v>
                </c:pt>
                <c:pt idx="4">
                  <c:v>72.666763254324906</c:v>
                </c:pt>
                <c:pt idx="5">
                  <c:v>0</c:v>
                </c:pt>
                <c:pt idx="6">
                  <c:v>0</c:v>
                </c:pt>
                <c:pt idx="7">
                  <c:v>0</c:v>
                </c:pt>
                <c:pt idx="8">
                  <c:v>0</c:v>
                </c:pt>
                <c:pt idx="9">
                  <c:v>0</c:v>
                </c:pt>
                <c:pt idx="10">
                  <c:v>0</c:v>
                </c:pt>
              </c:numCache>
            </c:numRef>
          </c:val>
          <c:extLst>
            <c:ext xmlns:c16="http://schemas.microsoft.com/office/drawing/2014/chart" uri="{C3380CC4-5D6E-409C-BE32-E72D297353CC}">
              <c16:uniqueId val="{00000001-C839-4449-9A3D-E0D632552478}"/>
            </c:ext>
          </c:extLst>
        </c:ser>
        <c:ser>
          <c:idx val="2"/>
          <c:order val="2"/>
          <c:tx>
            <c:strRef>
              <c:f>'B3.Banks'!$AB$5</c:f>
              <c:strCache>
                <c:ptCount val="1"/>
                <c:pt idx="0">
                  <c:v>HFC-134a</c:v>
                </c:pt>
              </c:strCache>
            </c:strRef>
          </c:tx>
          <c:spPr>
            <a:solidFill>
              <a:schemeClr val="accent3"/>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'B3.Banks'!$AB$138:$AB$148</c:f>
              <c:numCache>
                <c:formatCode>#,##0</c:formatCode>
                <c:ptCount val="11"/>
                <c:pt idx="0">
                  <c:v>9940498.8208457809</c:v>
                </c:pt>
                <c:pt idx="1">
                  <c:v>9794972.3540120889</c:v>
                </c:pt>
                <c:pt idx="2">
                  <c:v>9554971.5541108735</c:v>
                </c:pt>
                <c:pt idx="3">
                  <c:v>9223964.7474026829</c:v>
                </c:pt>
                <c:pt idx="4">
                  <c:v>8800689.0741891842</c:v>
                </c:pt>
                <c:pt idx="5">
                  <c:v>8285450.425677808</c:v>
                </c:pt>
                <c:pt idx="6">
                  <c:v>7735582.0522350529</c:v>
                </c:pt>
                <c:pt idx="7">
                  <c:v>7171241.21399011</c:v>
                </c:pt>
                <c:pt idx="8">
                  <c:v>6589100.9876376316</c:v>
                </c:pt>
                <c:pt idx="9">
                  <c:v>5991277.1811208948</c:v>
                </c:pt>
                <c:pt idx="10">
                  <c:v>5373364.5386587866</c:v>
                </c:pt>
              </c:numCache>
            </c:numRef>
          </c:val>
          <c:extLst>
            <c:ext xmlns:c16="http://schemas.microsoft.com/office/drawing/2014/chart" uri="{C3380CC4-5D6E-409C-BE32-E72D297353CC}">
              <c16:uniqueId val="{00000002-C839-4449-9A3D-E0D632552478}"/>
            </c:ext>
          </c:extLst>
        </c:ser>
        <c:ser>
          <c:idx val="3"/>
          <c:order val="3"/>
          <c:tx>
            <c:strRef>
              <c:f>'B3.Banks'!$AC$5</c:f>
              <c:strCache>
                <c:ptCount val="1"/>
                <c:pt idx="0">
                  <c:v>HFC-404A</c:v>
                </c:pt>
              </c:strCache>
            </c:strRef>
          </c:tx>
          <c:spPr>
            <a:solidFill>
              <a:schemeClr val="accent4"/>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'B3.Banks'!$AC$138:$AC$148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839-4449-9A3D-E0D632552478}"/>
            </c:ext>
          </c:extLst>
        </c:ser>
        <c:ser>
          <c:idx val="4"/>
          <c:order val="4"/>
          <c:tx>
            <c:strRef>
              <c:f>'B3.Banks'!$AD$5</c:f>
              <c:strCache>
                <c:ptCount val="1"/>
                <c:pt idx="0">
                  <c:v>HFC-410A</c:v>
                </c:pt>
              </c:strCache>
            </c:strRef>
          </c:tx>
          <c:spPr>
            <a:solidFill>
              <a:schemeClr val="accent5"/>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'B3.Banks'!$AD$138:$AD$148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C839-4449-9A3D-E0D632552478}"/>
            </c:ext>
          </c:extLst>
        </c:ser>
        <c:ser>
          <c:idx val="5"/>
          <c:order val="5"/>
          <c:tx>
            <c:strRef>
              <c:f>'B3.Banks'!$AE$5</c:f>
              <c:strCache>
                <c:ptCount val="1"/>
                <c:pt idx="0">
                  <c:v>HFC-407C</c:v>
                </c:pt>
              </c:strCache>
            </c:strRef>
          </c:tx>
          <c:spPr>
            <a:solidFill>
              <a:schemeClr val="accent6"/>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'B3.Banks'!$AE$138:$AE$148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C839-4449-9A3D-E0D632552478}"/>
            </c:ext>
          </c:extLst>
        </c:ser>
        <c:ser>
          <c:idx val="6"/>
          <c:order val="6"/>
          <c:tx>
            <c:strRef>
              <c:f>'B3.Banks'!$AF$5</c:f>
              <c:strCache>
                <c:ptCount val="1"/>
                <c:pt idx="0">
                  <c:v>HFC-32</c:v>
                </c:pt>
              </c:strCache>
            </c:strRef>
          </c:tx>
          <c:spPr>
            <a:solidFill>
              <a:schemeClr val="accent1">
                <a:lumMod val="60000"/>
              </a:schemeClr>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'B3.Banks'!$AF$138:$AF$148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C839-4449-9A3D-E0D632552478}"/>
            </c:ext>
          </c:extLst>
        </c:ser>
        <c:ser>
          <c:idx val="7"/>
          <c:order val="7"/>
          <c:tx>
            <c:strRef>
              <c:f>'B3.Banks'!$AG$5</c:f>
              <c:strCache>
                <c:ptCount val="1"/>
                <c:pt idx="0">
                  <c:v>HFC-Mix</c:v>
                </c:pt>
              </c:strCache>
            </c:strRef>
          </c:tx>
          <c:spPr>
            <a:solidFill>
              <a:schemeClr val="accent2">
                <a:lumMod val="60000"/>
              </a:schemeClr>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'B3.Banks'!$AG$138:$AG$148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C839-4449-9A3D-E0D632552478}"/>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'B3.Banks'!$AH$138:$AH$148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839-4449-9A3D-E0D632552478}"/>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'B3.Banks'!$AI$138:$AI$148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C839-4449-9A3D-E0D632552478}"/>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'B3.Banks'!$AJ$138:$AJ$148</c:f>
              <c:numCache>
                <c:formatCode>#,##0</c:formatCode>
                <c:ptCount val="11"/>
                <c:pt idx="0">
                  <c:v>345259.43621798581</c:v>
                </c:pt>
                <c:pt idx="1">
                  <c:v>534966.80667102337</c:v>
                </c:pt>
                <c:pt idx="2">
                  <c:v>815746.27696752409</c:v>
                </c:pt>
                <c:pt idx="3">
                  <c:v>1189722.8566107575</c:v>
                </c:pt>
                <c:pt idx="4">
                  <c:v>1658242.0606503289</c:v>
                </c:pt>
                <c:pt idx="5">
                  <c:v>2223583.8310291432</c:v>
                </c:pt>
                <c:pt idx="6">
                  <c:v>2816140.2316552848</c:v>
                </c:pt>
                <c:pt idx="7">
                  <c:v>3433175.1904743826</c:v>
                </c:pt>
                <c:pt idx="8">
                  <c:v>4072006.0793401334</c:v>
                </c:pt>
                <c:pt idx="9">
                  <c:v>4729233.549266587</c:v>
                </c:pt>
                <c:pt idx="10">
                  <c:v>5401271.0257982705</c:v>
                </c:pt>
              </c:numCache>
            </c:numRef>
          </c:val>
          <c:extLst>
            <c:ext xmlns:c16="http://schemas.microsoft.com/office/drawing/2014/chart" uri="{C3380CC4-5D6E-409C-BE32-E72D297353CC}">
              <c16:uniqueId val="{0000000A-C839-4449-9A3D-E0D632552478}"/>
            </c:ext>
          </c:extLst>
        </c:ser>
        <c:dLbls>
          <c:showLegendKey val="0"/>
          <c:showVal val="0"/>
          <c:showCatName val="0"/>
          <c:showSerName val="0"/>
          <c:showPercent val="0"/>
          <c:showBubbleSize val="0"/>
        </c:dLbls>
        <c:axId val="2127947008"/>
        <c:axId val="2127949760"/>
      </c:areaChart>
      <c:catAx>
        <c:axId val="21279470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949760"/>
        <c:crosses val="autoZero"/>
        <c:auto val="1"/>
        <c:lblAlgn val="ctr"/>
        <c:lblOffset val="100"/>
        <c:noMultiLvlLbl val="0"/>
      </c:catAx>
      <c:valAx>
        <c:axId val="212794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794700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'B3.Banks'!$AN$138:$AN$148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540-47BB-86C0-840D75E4C14E}"/>
            </c:ext>
          </c:extLst>
        </c:ser>
        <c:ser>
          <c:idx val="1"/>
          <c:order val="1"/>
          <c:tx>
            <c:strRef>
              <c:f>'B3.Banks'!$AO$5</c:f>
              <c:strCache>
                <c:ptCount val="1"/>
                <c:pt idx="0">
                  <c:v>HCFC-123</c:v>
                </c:pt>
              </c:strCache>
            </c:strRef>
          </c:tx>
          <c:spPr>
            <a:solidFill>
              <a:schemeClr val="accent2"/>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'B3.Banks'!$AO$138:$AO$148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540-47BB-86C0-840D75E4C14E}"/>
            </c:ext>
          </c:extLst>
        </c:ser>
        <c:ser>
          <c:idx val="2"/>
          <c:order val="2"/>
          <c:tx>
            <c:strRef>
              <c:f>'B3.Banks'!$AP$5</c:f>
              <c:strCache>
                <c:ptCount val="1"/>
                <c:pt idx="0">
                  <c:v>HFC-134a</c:v>
                </c:pt>
              </c:strCache>
            </c:strRef>
          </c:tx>
          <c:spPr>
            <a:solidFill>
              <a:schemeClr val="accent3"/>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'B3.Banks'!$AP$138:$AP$148</c:f>
              <c:numCache>
                <c:formatCode>#,##0.000</c:formatCode>
                <c:ptCount val="11"/>
                <c:pt idx="0">
                  <c:v>14.256244371013157</c:v>
                </c:pt>
                <c:pt idx="1">
                  <c:v>14.033302902602953</c:v>
                </c:pt>
                <c:pt idx="2">
                  <c:v>13.681298475504088</c:v>
                </c:pt>
                <c:pt idx="3">
                  <c:v>13.199161899510791</c:v>
                </c:pt>
                <c:pt idx="4">
                  <c:v>12.585089289561989</c:v>
                </c:pt>
                <c:pt idx="5">
                  <c:v>11.848194108719264</c:v>
                </c:pt>
                <c:pt idx="6">
                  <c:v>11.061882334696126</c:v>
                </c:pt>
                <c:pt idx="7">
                  <c:v>10.254874936005857</c:v>
                </c:pt>
                <c:pt idx="8">
                  <c:v>9.4224144123218139</c:v>
                </c:pt>
                <c:pt idx="9">
                  <c:v>8.5675263690028807</c:v>
                </c:pt>
                <c:pt idx="10">
                  <c:v>7.6839112902820643</c:v>
                </c:pt>
              </c:numCache>
            </c:numRef>
          </c:val>
          <c:extLst>
            <c:ext xmlns:c16="http://schemas.microsoft.com/office/drawing/2014/chart" uri="{C3380CC4-5D6E-409C-BE32-E72D297353CC}">
              <c16:uniqueId val="{00000002-3540-47BB-86C0-840D75E4C14E}"/>
            </c:ext>
          </c:extLst>
        </c:ser>
        <c:ser>
          <c:idx val="3"/>
          <c:order val="3"/>
          <c:tx>
            <c:strRef>
              <c:f>'B3.Banks'!$AQ$5</c:f>
              <c:strCache>
                <c:ptCount val="1"/>
                <c:pt idx="0">
                  <c:v>HFC-404A</c:v>
                </c:pt>
              </c:strCache>
            </c:strRef>
          </c:tx>
          <c:spPr>
            <a:solidFill>
              <a:schemeClr val="accent4"/>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'B3.Banks'!$AQ$138:$AQ$148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540-47BB-86C0-840D75E4C14E}"/>
            </c:ext>
          </c:extLst>
        </c:ser>
        <c:ser>
          <c:idx val="4"/>
          <c:order val="4"/>
          <c:tx>
            <c:strRef>
              <c:f>'B3.Banks'!$AR$5</c:f>
              <c:strCache>
                <c:ptCount val="1"/>
                <c:pt idx="0">
                  <c:v>HFC-410A</c:v>
                </c:pt>
              </c:strCache>
            </c:strRef>
          </c:tx>
          <c:spPr>
            <a:solidFill>
              <a:schemeClr val="accent5"/>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'B3.Banks'!$AR$138:$AR$148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3540-47BB-86C0-840D75E4C14E}"/>
            </c:ext>
          </c:extLst>
        </c:ser>
        <c:ser>
          <c:idx val="5"/>
          <c:order val="5"/>
          <c:tx>
            <c:strRef>
              <c:f>'B3.Banks'!$AS$5</c:f>
              <c:strCache>
                <c:ptCount val="1"/>
                <c:pt idx="0">
                  <c:v>HFC-407C</c:v>
                </c:pt>
              </c:strCache>
            </c:strRef>
          </c:tx>
          <c:spPr>
            <a:solidFill>
              <a:schemeClr val="accent6"/>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'B3.Banks'!$AS$138:$AS$148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3540-47BB-86C0-840D75E4C14E}"/>
            </c:ext>
          </c:extLst>
        </c:ser>
        <c:ser>
          <c:idx val="6"/>
          <c:order val="6"/>
          <c:tx>
            <c:strRef>
              <c:f>'B3.Banks'!$AT$5</c:f>
              <c:strCache>
                <c:ptCount val="1"/>
                <c:pt idx="0">
                  <c:v>HFC-32</c:v>
                </c:pt>
              </c:strCache>
            </c:strRef>
          </c:tx>
          <c:spPr>
            <a:solidFill>
              <a:schemeClr val="accent1">
                <a:lumMod val="60000"/>
              </a:schemeClr>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'B3.Banks'!$AT$138:$AT$148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540-47BB-86C0-840D75E4C14E}"/>
            </c:ext>
          </c:extLst>
        </c:ser>
        <c:ser>
          <c:idx val="7"/>
          <c:order val="7"/>
          <c:tx>
            <c:strRef>
              <c:f>'B3.Banks'!$AU$5</c:f>
              <c:strCache>
                <c:ptCount val="1"/>
                <c:pt idx="0">
                  <c:v>HFC-Mix</c:v>
                </c:pt>
              </c:strCache>
            </c:strRef>
          </c:tx>
          <c:spPr>
            <a:solidFill>
              <a:schemeClr val="accent2">
                <a:lumMod val="60000"/>
              </a:schemeClr>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'B3.Banks'!$AU$138:$AU$148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3540-47BB-86C0-840D75E4C14E}"/>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'B3.Banks'!$AV$138:$AV$148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3540-47BB-86C0-840D75E4C14E}"/>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'B3.Banks'!$AW$138:$AW$148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3540-47BB-86C0-840D75E4C14E}"/>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'B3.Banks'!$AX$138:$AX$148</c:f>
              <c:numCache>
                <c:formatCode>#,##0.000</c:formatCode>
                <c:ptCount val="11"/>
                <c:pt idx="0">
                  <c:v>1.3810377448719433E-3</c:v>
                </c:pt>
                <c:pt idx="1">
                  <c:v>2.1398672266840935E-3</c:v>
                </c:pt>
                <c:pt idx="2">
                  <c:v>3.2629851078700965E-3</c:v>
                </c:pt>
                <c:pt idx="3">
                  <c:v>4.7588914264430305E-3</c:v>
                </c:pt>
                <c:pt idx="4">
                  <c:v>6.6329682426013153E-3</c:v>
                </c:pt>
                <c:pt idx="5">
                  <c:v>8.8943353241165736E-3</c:v>
                </c:pt>
                <c:pt idx="6">
                  <c:v>1.1264560926621139E-2</c:v>
                </c:pt>
                <c:pt idx="7">
                  <c:v>1.373270076189753E-2</c:v>
                </c:pt>
                <c:pt idx="8">
                  <c:v>1.6288024317360532E-2</c:v>
                </c:pt>
                <c:pt idx="9">
                  <c:v>1.8916934197066349E-2</c:v>
                </c:pt>
                <c:pt idx="10">
                  <c:v>2.1605084103193083E-2</c:v>
                </c:pt>
              </c:numCache>
            </c:numRef>
          </c:val>
          <c:extLst>
            <c:ext xmlns:c16="http://schemas.microsoft.com/office/drawing/2014/chart" uri="{C3380CC4-5D6E-409C-BE32-E72D297353CC}">
              <c16:uniqueId val="{0000000A-3540-47BB-86C0-840D75E4C14E}"/>
            </c:ext>
          </c:extLst>
        </c:ser>
        <c:dLbls>
          <c:showLegendKey val="0"/>
          <c:showVal val="0"/>
          <c:showCatName val="0"/>
          <c:showSerName val="0"/>
          <c:showPercent val="0"/>
          <c:showBubbleSize val="0"/>
        </c:dLbls>
        <c:axId val="2128011360"/>
        <c:axId val="2128014112"/>
      </c:areaChart>
      <c:catAx>
        <c:axId val="2128011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014112"/>
        <c:crosses val="autoZero"/>
        <c:auto val="1"/>
        <c:lblAlgn val="ctr"/>
        <c:lblOffset val="100"/>
        <c:noMultiLvlLbl val="0"/>
      </c:catAx>
      <c:valAx>
        <c:axId val="21280141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01136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'B3.Banks'!$Z$160:$Z$170</c:f>
              <c:numCache>
                <c:formatCode>#,##0</c:formatCode>
                <c:ptCount val="11"/>
                <c:pt idx="0">
                  <c:v>14443.304305347405</c:v>
                </c:pt>
                <c:pt idx="1">
                  <c:v>11680.54172804587</c:v>
                </c:pt>
                <c:pt idx="2">
                  <c:v>9584.0013744560511</c:v>
                </c:pt>
                <c:pt idx="3">
                  <c:v>7963.743682937471</c:v>
                </c:pt>
                <c:pt idx="4">
                  <c:v>6639.5994297713987</c:v>
                </c:pt>
                <c:pt idx="5">
                  <c:v>5478.4554129985336</c:v>
                </c:pt>
                <c:pt idx="6">
                  <c:v>4399.9333370921859</c:v>
                </c:pt>
                <c:pt idx="7">
                  <c:v>3382.3082386018264</c:v>
                </c:pt>
                <c:pt idx="8">
                  <c:v>2450.8257800476672</c:v>
                </c:pt>
                <c:pt idx="9">
                  <c:v>1655.1858134526078</c:v>
                </c:pt>
                <c:pt idx="10">
                  <c:v>1036.26191599152</c:v>
                </c:pt>
              </c:numCache>
            </c:numRef>
          </c:val>
          <c:extLst>
            <c:ext xmlns:c16="http://schemas.microsoft.com/office/drawing/2014/chart" uri="{C3380CC4-5D6E-409C-BE32-E72D297353CC}">
              <c16:uniqueId val="{00000000-557A-4A61-A6B4-831C7EAA2081}"/>
            </c:ext>
          </c:extLst>
        </c:ser>
        <c:ser>
          <c:idx val="1"/>
          <c:order val="1"/>
          <c:tx>
            <c:strRef>
              <c:f>'B3.Banks'!$AA$5</c:f>
              <c:strCache>
                <c:ptCount val="1"/>
                <c:pt idx="0">
                  <c:v>HCFC-123</c:v>
                </c:pt>
              </c:strCache>
            </c:strRef>
          </c:tx>
          <c:spPr>
            <a:solidFill>
              <a:schemeClr val="accent2"/>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'B3.Banks'!$AA$160:$AA$170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57A-4A61-A6B4-831C7EAA2081}"/>
            </c:ext>
          </c:extLst>
        </c:ser>
        <c:ser>
          <c:idx val="2"/>
          <c:order val="2"/>
          <c:tx>
            <c:strRef>
              <c:f>'B3.Banks'!$AB$5</c:f>
              <c:strCache>
                <c:ptCount val="1"/>
                <c:pt idx="0">
                  <c:v>HFC-134a</c:v>
                </c:pt>
              </c:strCache>
            </c:strRef>
          </c:tx>
          <c:spPr>
            <a:solidFill>
              <a:schemeClr val="accent3"/>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'B3.Banks'!$AB$160:$AB$170</c:f>
              <c:numCache>
                <c:formatCode>#,##0</c:formatCode>
                <c:ptCount val="11"/>
                <c:pt idx="0">
                  <c:v>221297.07683996015</c:v>
                </c:pt>
                <c:pt idx="1">
                  <c:v>217244.53412629719</c:v>
                </c:pt>
                <c:pt idx="2">
                  <c:v>212132.99347658412</c:v>
                </c:pt>
                <c:pt idx="3">
                  <c:v>206093.74110577526</c:v>
                </c:pt>
                <c:pt idx="4">
                  <c:v>199245.20606416996</c:v>
                </c:pt>
                <c:pt idx="5">
                  <c:v>191701.21558952334</c:v>
                </c:pt>
                <c:pt idx="6">
                  <c:v>183025.41778963062</c:v>
                </c:pt>
                <c:pt idx="7">
                  <c:v>173396.62436125078</c:v>
                </c:pt>
                <c:pt idx="8">
                  <c:v>163033.54034915558</c:v>
                </c:pt>
                <c:pt idx="9">
                  <c:v>152192.07011041351</c:v>
                </c:pt>
                <c:pt idx="10">
                  <c:v>141146.77386567337</c:v>
                </c:pt>
              </c:numCache>
            </c:numRef>
          </c:val>
          <c:extLst>
            <c:ext xmlns:c16="http://schemas.microsoft.com/office/drawing/2014/chart" uri="{C3380CC4-5D6E-409C-BE32-E72D297353CC}">
              <c16:uniqueId val="{00000002-557A-4A61-A6B4-831C7EAA2081}"/>
            </c:ext>
          </c:extLst>
        </c:ser>
        <c:ser>
          <c:idx val="3"/>
          <c:order val="3"/>
          <c:tx>
            <c:strRef>
              <c:f>'B3.Banks'!$AC$5</c:f>
              <c:strCache>
                <c:ptCount val="1"/>
                <c:pt idx="0">
                  <c:v>HFC-404A</c:v>
                </c:pt>
              </c:strCache>
            </c:strRef>
          </c:tx>
          <c:spPr>
            <a:solidFill>
              <a:schemeClr val="accent4"/>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'B3.Banks'!$AC$160:$AC$170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57A-4A61-A6B4-831C7EAA2081}"/>
            </c:ext>
          </c:extLst>
        </c:ser>
        <c:ser>
          <c:idx val="4"/>
          <c:order val="4"/>
          <c:tx>
            <c:strRef>
              <c:f>'B3.Banks'!$AD$5</c:f>
              <c:strCache>
                <c:ptCount val="1"/>
                <c:pt idx="0">
                  <c:v>HFC-410A</c:v>
                </c:pt>
              </c:strCache>
            </c:strRef>
          </c:tx>
          <c:spPr>
            <a:solidFill>
              <a:schemeClr val="accent5"/>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'B3.Banks'!$AD$160:$AD$170</c:f>
              <c:numCache>
                <c:formatCode>#,##0</c:formatCode>
                <c:ptCount val="11"/>
                <c:pt idx="0">
                  <c:v>131623.00962561753</c:v>
                </c:pt>
                <c:pt idx="1">
                  <c:v>138720.1564027901</c:v>
                </c:pt>
                <c:pt idx="2">
                  <c:v>144584.05243253187</c:v>
                </c:pt>
                <c:pt idx="3">
                  <c:v>149034.28082474484</c:v>
                </c:pt>
                <c:pt idx="4">
                  <c:v>151945.81241809067</c:v>
                </c:pt>
                <c:pt idx="5">
                  <c:v>153139.85518075593</c:v>
                </c:pt>
                <c:pt idx="6">
                  <c:v>152489.4278287066</c:v>
                </c:pt>
                <c:pt idx="7">
                  <c:v>149928.63623109576</c:v>
                </c:pt>
                <c:pt idx="8">
                  <c:v>145441.76589617933</c:v>
                </c:pt>
                <c:pt idx="9">
                  <c:v>139042.52703693131</c:v>
                </c:pt>
                <c:pt idx="10">
                  <c:v>130805.72355617318</c:v>
                </c:pt>
              </c:numCache>
            </c:numRef>
          </c:val>
          <c:extLst>
            <c:ext xmlns:c16="http://schemas.microsoft.com/office/drawing/2014/chart" uri="{C3380CC4-5D6E-409C-BE32-E72D297353CC}">
              <c16:uniqueId val="{00000004-557A-4A61-A6B4-831C7EAA2081}"/>
            </c:ext>
          </c:extLst>
        </c:ser>
        <c:ser>
          <c:idx val="5"/>
          <c:order val="5"/>
          <c:tx>
            <c:strRef>
              <c:f>'B3.Banks'!$AE$5</c:f>
              <c:strCache>
                <c:ptCount val="1"/>
                <c:pt idx="0">
                  <c:v>HFC-407C</c:v>
                </c:pt>
              </c:strCache>
            </c:strRef>
          </c:tx>
          <c:spPr>
            <a:solidFill>
              <a:schemeClr val="accent6"/>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'B3.Banks'!$AE$160:$AE$170</c:f>
              <c:numCache>
                <c:formatCode>#,##0</c:formatCode>
                <c:ptCount val="11"/>
                <c:pt idx="0">
                  <c:v>471191.42374331661</c:v>
                </c:pt>
                <c:pt idx="1">
                  <c:v>478773.9508730594</c:v>
                </c:pt>
                <c:pt idx="2">
                  <c:v>482121.93417571706</c:v>
                </c:pt>
                <c:pt idx="3">
                  <c:v>481083.90988507785</c:v>
                </c:pt>
                <c:pt idx="4">
                  <c:v>475593.56615608558</c:v>
                </c:pt>
                <c:pt idx="5">
                  <c:v>465580.73493195587</c:v>
                </c:pt>
                <c:pt idx="6">
                  <c:v>451075.88552330708</c:v>
                </c:pt>
                <c:pt idx="7">
                  <c:v>432473.7448025879</c:v>
                </c:pt>
                <c:pt idx="8">
                  <c:v>410353.80648180575</c:v>
                </c:pt>
                <c:pt idx="9">
                  <c:v>385309.48734995269</c:v>
                </c:pt>
                <c:pt idx="10">
                  <c:v>357929.44145421876</c:v>
                </c:pt>
              </c:numCache>
            </c:numRef>
          </c:val>
          <c:extLst>
            <c:ext xmlns:c16="http://schemas.microsoft.com/office/drawing/2014/chart" uri="{C3380CC4-5D6E-409C-BE32-E72D297353CC}">
              <c16:uniqueId val="{00000005-557A-4A61-A6B4-831C7EAA2081}"/>
            </c:ext>
          </c:extLst>
        </c:ser>
        <c:ser>
          <c:idx val="6"/>
          <c:order val="6"/>
          <c:tx>
            <c:strRef>
              <c:f>'B3.Banks'!$AF$5</c:f>
              <c:strCache>
                <c:ptCount val="1"/>
                <c:pt idx="0">
                  <c:v>HFC-32</c:v>
                </c:pt>
              </c:strCache>
            </c:strRef>
          </c:tx>
          <c:spPr>
            <a:solidFill>
              <a:schemeClr val="accent1">
                <a:lumMod val="60000"/>
              </a:schemeClr>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'B3.Banks'!$AF$160:$AF$170</c:f>
              <c:numCache>
                <c:formatCode>#,##0</c:formatCode>
                <c:ptCount val="11"/>
                <c:pt idx="0">
                  <c:v>0</c:v>
                </c:pt>
                <c:pt idx="1">
                  <c:v>1875.2128937602431</c:v>
                </c:pt>
                <c:pt idx="2">
                  <c:v>5681.8950680800635</c:v>
                </c:pt>
                <c:pt idx="3">
                  <c:v>11477.568678104173</c:v>
                </c:pt>
                <c:pt idx="4">
                  <c:v>19321.046955431793</c:v>
                </c:pt>
                <c:pt idx="5">
                  <c:v>29272.459879278103</c:v>
                </c:pt>
                <c:pt idx="6">
                  <c:v>41366.450666460638</c:v>
                </c:pt>
                <c:pt idx="7">
                  <c:v>55638.211692567442</c:v>
                </c:pt>
                <c:pt idx="8">
                  <c:v>72123.38739900045</c:v>
                </c:pt>
                <c:pt idx="9">
                  <c:v>90857.479339911224</c:v>
                </c:pt>
                <c:pt idx="10">
                  <c:v>111873.24967708625</c:v>
                </c:pt>
              </c:numCache>
            </c:numRef>
          </c:val>
          <c:extLst>
            <c:ext xmlns:c16="http://schemas.microsoft.com/office/drawing/2014/chart" uri="{C3380CC4-5D6E-409C-BE32-E72D297353CC}">
              <c16:uniqueId val="{00000006-557A-4A61-A6B4-831C7EAA2081}"/>
            </c:ext>
          </c:extLst>
        </c:ser>
        <c:ser>
          <c:idx val="7"/>
          <c:order val="7"/>
          <c:tx>
            <c:strRef>
              <c:f>'B3.Banks'!$AG$5</c:f>
              <c:strCache>
                <c:ptCount val="1"/>
                <c:pt idx="0">
                  <c:v>HFC-Mix</c:v>
                </c:pt>
              </c:strCache>
            </c:strRef>
          </c:tx>
          <c:spPr>
            <a:solidFill>
              <a:schemeClr val="accent2">
                <a:lumMod val="60000"/>
              </a:schemeClr>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'B3.Banks'!$AG$160:$AG$170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57A-4A61-A6B4-831C7EAA208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'B3.Banks'!$AH$160:$AH$170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557A-4A61-A6B4-831C7EAA208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'B3.Banks'!$AI$160:$AI$170</c:f>
              <c:numCache>
                <c:formatCode>#,##0</c:formatCode>
                <c:ptCount val="11"/>
                <c:pt idx="0">
                  <c:v>0</c:v>
                </c:pt>
                <c:pt idx="1">
                  <c:v>1018.2065645791105</c:v>
                </c:pt>
                <c:pt idx="2">
                  <c:v>3049.4449724512292</c:v>
                </c:pt>
                <c:pt idx="3">
                  <c:v>6088.6677185609906</c:v>
                </c:pt>
                <c:pt idx="4">
                  <c:v>10130.955394676925</c:v>
                </c:pt>
                <c:pt idx="5">
                  <c:v>15171.517591450049</c:v>
                </c:pt>
                <c:pt idx="6">
                  <c:v>21641.968693328618</c:v>
                </c:pt>
                <c:pt idx="7">
                  <c:v>29520.923153724882</c:v>
                </c:pt>
                <c:pt idx="8">
                  <c:v>38787.191446856988</c:v>
                </c:pt>
                <c:pt idx="9">
                  <c:v>49419.748376064519</c:v>
                </c:pt>
                <c:pt idx="10">
                  <c:v>61397.600802476532</c:v>
                </c:pt>
              </c:numCache>
            </c:numRef>
          </c:val>
          <c:extLst>
            <c:ext xmlns:c16="http://schemas.microsoft.com/office/drawing/2014/chart" uri="{C3380CC4-5D6E-409C-BE32-E72D297353CC}">
              <c16:uniqueId val="{00000009-557A-4A61-A6B4-831C7EAA208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'B3.Banks'!$AJ$160:$AJ$170</c:f>
              <c:numCache>
                <c:formatCode>#,##0</c:formatCode>
                <c:ptCount val="11"/>
                <c:pt idx="0">
                  <c:v>0</c:v>
                </c:pt>
                <c:pt idx="1">
                  <c:v>161.65093319644552</c:v>
                </c:pt>
                <c:pt idx="2">
                  <c:v>487.3042584250901</c:v>
                </c:pt>
                <c:pt idx="3">
                  <c:v>979.38094852670406</c:v>
                </c:pt>
                <c:pt idx="4">
                  <c:v>1640.3727670309338</c:v>
                </c:pt>
                <c:pt idx="5">
                  <c:v>2472.8435637557827</c:v>
                </c:pt>
                <c:pt idx="6">
                  <c:v>3704.0038712493447</c:v>
                </c:pt>
                <c:pt idx="7">
                  <c:v>5333.9213374529572</c:v>
                </c:pt>
                <c:pt idx="8">
                  <c:v>7362.6856815147767</c:v>
                </c:pt>
                <c:pt idx="9">
                  <c:v>9790.3782613991734</c:v>
                </c:pt>
                <c:pt idx="10">
                  <c:v>12616.941083501031</c:v>
                </c:pt>
              </c:numCache>
            </c:numRef>
          </c:val>
          <c:extLst>
            <c:ext xmlns:c16="http://schemas.microsoft.com/office/drawing/2014/chart" uri="{C3380CC4-5D6E-409C-BE32-E72D297353CC}">
              <c16:uniqueId val="{0000000A-557A-4A61-A6B4-831C7EAA2081}"/>
            </c:ext>
          </c:extLst>
        </c:ser>
        <c:dLbls>
          <c:showLegendKey val="0"/>
          <c:showVal val="0"/>
          <c:showCatName val="0"/>
          <c:showSerName val="0"/>
          <c:showPercent val="0"/>
          <c:showBubbleSize val="0"/>
        </c:dLbls>
        <c:axId val="2128074912"/>
        <c:axId val="2128077664"/>
      </c:areaChart>
      <c:catAx>
        <c:axId val="21280749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077664"/>
        <c:crosses val="autoZero"/>
        <c:auto val="1"/>
        <c:lblAlgn val="ctr"/>
        <c:lblOffset val="100"/>
        <c:noMultiLvlLbl val="0"/>
      </c:catAx>
      <c:valAx>
        <c:axId val="212807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07491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'B3.Banks'!$AN$160:$AN$170</c:f>
              <c:numCache>
                <c:formatCode>#,##0.000</c:formatCode>
                <c:ptCount val="11"/>
                <c:pt idx="0">
                  <c:v>2.6142380792678804E-2</c:v>
                </c:pt>
                <c:pt idx="1">
                  <c:v>2.1141780527763023E-2</c:v>
                </c:pt>
                <c:pt idx="2">
                  <c:v>1.7347042487765453E-2</c:v>
                </c:pt>
                <c:pt idx="3">
                  <c:v>1.4414376066116823E-2</c:v>
                </c:pt>
                <c:pt idx="4">
                  <c:v>1.2017674967886232E-2</c:v>
                </c:pt>
                <c:pt idx="5">
                  <c:v>9.9160042975273456E-3</c:v>
                </c:pt>
                <c:pt idx="6">
                  <c:v>7.9638793401368563E-3</c:v>
                </c:pt>
                <c:pt idx="7">
                  <c:v>6.1219779118693064E-3</c:v>
                </c:pt>
                <c:pt idx="8">
                  <c:v>4.435994661886278E-3</c:v>
                </c:pt>
                <c:pt idx="9">
                  <c:v>2.9958863223492199E-3</c:v>
                </c:pt>
                <c:pt idx="10">
                  <c:v>1.8756340679446511E-3</c:v>
                </c:pt>
              </c:numCache>
            </c:numRef>
          </c:val>
          <c:extLst>
            <c:ext xmlns:c16="http://schemas.microsoft.com/office/drawing/2014/chart" uri="{C3380CC4-5D6E-409C-BE32-E72D297353CC}">
              <c16:uniqueId val="{00000000-1C38-4384-89CA-38643690C88A}"/>
            </c:ext>
          </c:extLst>
        </c:ser>
        <c:ser>
          <c:idx val="1"/>
          <c:order val="1"/>
          <c:tx>
            <c:strRef>
              <c:f>'B3.Banks'!$AO$5</c:f>
              <c:strCache>
                <c:ptCount val="1"/>
                <c:pt idx="0">
                  <c:v>HCFC-123</c:v>
                </c:pt>
              </c:strCache>
            </c:strRef>
          </c:tx>
          <c:spPr>
            <a:solidFill>
              <a:schemeClr val="accent2"/>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'B3.Banks'!$AO$160:$AO$170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C38-4384-89CA-38643690C88A}"/>
            </c:ext>
          </c:extLst>
        </c:ser>
        <c:ser>
          <c:idx val="2"/>
          <c:order val="2"/>
          <c:tx>
            <c:strRef>
              <c:f>'B3.Banks'!$AP$5</c:f>
              <c:strCache>
                <c:ptCount val="1"/>
                <c:pt idx="0">
                  <c:v>HFC-134a</c:v>
                </c:pt>
              </c:strCache>
            </c:strRef>
          </c:tx>
          <c:spPr>
            <a:solidFill>
              <a:schemeClr val="accent3"/>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'B3.Banks'!$AP$160:$AP$170</c:f>
              <c:numCache>
                <c:formatCode>#,##0.000</c:formatCode>
                <c:ptCount val="11"/>
                <c:pt idx="0">
                  <c:v>0.31645481988114305</c:v>
                </c:pt>
                <c:pt idx="1">
                  <c:v>0.31065968380060499</c:v>
                </c:pt>
                <c:pt idx="2">
                  <c:v>0.30335018067151531</c:v>
                </c:pt>
                <c:pt idx="3">
                  <c:v>0.29471404978125865</c:v>
                </c:pt>
                <c:pt idx="4">
                  <c:v>0.28492064467176303</c:v>
                </c:pt>
                <c:pt idx="5">
                  <c:v>0.27413273829301837</c:v>
                </c:pt>
                <c:pt idx="6">
                  <c:v>0.26172634743917178</c:v>
                </c:pt>
                <c:pt idx="7">
                  <c:v>0.24795717283658861</c:v>
                </c:pt>
                <c:pt idx="8">
                  <c:v>0.23313796269929249</c:v>
                </c:pt>
                <c:pt idx="9">
                  <c:v>0.21763466025789133</c:v>
                </c:pt>
                <c:pt idx="10">
                  <c:v>0.20183988662791291</c:v>
                </c:pt>
              </c:numCache>
            </c:numRef>
          </c:val>
          <c:extLst>
            <c:ext xmlns:c16="http://schemas.microsoft.com/office/drawing/2014/chart" uri="{C3380CC4-5D6E-409C-BE32-E72D297353CC}">
              <c16:uniqueId val="{00000002-1C38-4384-89CA-38643690C88A}"/>
            </c:ext>
          </c:extLst>
        </c:ser>
        <c:ser>
          <c:idx val="3"/>
          <c:order val="3"/>
          <c:tx>
            <c:strRef>
              <c:f>'B3.Banks'!$AQ$5</c:f>
              <c:strCache>
                <c:ptCount val="1"/>
                <c:pt idx="0">
                  <c:v>HFC-404A</c:v>
                </c:pt>
              </c:strCache>
            </c:strRef>
          </c:tx>
          <c:spPr>
            <a:solidFill>
              <a:schemeClr val="accent4"/>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'B3.Banks'!$AQ$160:$AQ$170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C38-4384-89CA-38643690C88A}"/>
            </c:ext>
          </c:extLst>
        </c:ser>
        <c:ser>
          <c:idx val="4"/>
          <c:order val="4"/>
          <c:tx>
            <c:strRef>
              <c:f>'B3.Banks'!$AR$5</c:f>
              <c:strCache>
                <c:ptCount val="1"/>
                <c:pt idx="0">
                  <c:v>HFC-410A</c:v>
                </c:pt>
              </c:strCache>
            </c:strRef>
          </c:tx>
          <c:spPr>
            <a:solidFill>
              <a:schemeClr val="accent5"/>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'B3.Banks'!$AR$160:$AR$170</c:f>
              <c:numCache>
                <c:formatCode>#,##0.000</c:formatCode>
                <c:ptCount val="11"/>
                <c:pt idx="0">
                  <c:v>0.27482884409828945</c:v>
                </c:pt>
                <c:pt idx="1">
                  <c:v>0.28964768656902573</c:v>
                </c:pt>
                <c:pt idx="2">
                  <c:v>0.30189150147912658</c:v>
                </c:pt>
                <c:pt idx="3">
                  <c:v>0.31118357836206723</c:v>
                </c:pt>
                <c:pt idx="4">
                  <c:v>0.31726285632897333</c:v>
                </c:pt>
                <c:pt idx="5">
                  <c:v>0.31975601761741834</c:v>
                </c:pt>
                <c:pt idx="6">
                  <c:v>0.31839792530633937</c:v>
                </c:pt>
                <c:pt idx="7">
                  <c:v>0.31305099245052798</c:v>
                </c:pt>
                <c:pt idx="8">
                  <c:v>0.30368240719122241</c:v>
                </c:pt>
                <c:pt idx="9">
                  <c:v>0.29032079645311254</c:v>
                </c:pt>
                <c:pt idx="10">
                  <c:v>0.27312235078528957</c:v>
                </c:pt>
              </c:numCache>
            </c:numRef>
          </c:val>
          <c:extLst>
            <c:ext xmlns:c16="http://schemas.microsoft.com/office/drawing/2014/chart" uri="{C3380CC4-5D6E-409C-BE32-E72D297353CC}">
              <c16:uniqueId val="{00000004-1C38-4384-89CA-38643690C88A}"/>
            </c:ext>
          </c:extLst>
        </c:ser>
        <c:ser>
          <c:idx val="5"/>
          <c:order val="5"/>
          <c:tx>
            <c:strRef>
              <c:f>'B3.Banks'!$AS$5</c:f>
              <c:strCache>
                <c:ptCount val="1"/>
                <c:pt idx="0">
                  <c:v>HFC-407C</c:v>
                </c:pt>
              </c:strCache>
            </c:strRef>
          </c:tx>
          <c:spPr>
            <a:solidFill>
              <a:schemeClr val="accent6"/>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'B3.Banks'!$AS$160:$AS$170</c:f>
              <c:numCache>
                <c:formatCode>#,##0.000</c:formatCode>
                <c:ptCount val="11"/>
                <c:pt idx="0">
                  <c:v>0.83589358572064365</c:v>
                </c:pt>
                <c:pt idx="1">
                  <c:v>0.84934498884880738</c:v>
                </c:pt>
                <c:pt idx="2">
                  <c:v>0.85528431122772208</c:v>
                </c:pt>
                <c:pt idx="3">
                  <c:v>0.85344285613612803</c:v>
                </c:pt>
                <c:pt idx="4">
                  <c:v>0.84370298636089591</c:v>
                </c:pt>
                <c:pt idx="5">
                  <c:v>0.82594022376928977</c:v>
                </c:pt>
                <c:pt idx="6">
                  <c:v>0.80020862091834677</c:v>
                </c:pt>
                <c:pt idx="7">
                  <c:v>0.76720842327979089</c:v>
                </c:pt>
                <c:pt idx="8">
                  <c:v>0.72796765269872343</c:v>
                </c:pt>
                <c:pt idx="9">
                  <c:v>0.68353903055881604</c:v>
                </c:pt>
                <c:pt idx="10">
                  <c:v>0.63496682913978408</c:v>
                </c:pt>
              </c:numCache>
            </c:numRef>
          </c:val>
          <c:extLst>
            <c:ext xmlns:c16="http://schemas.microsoft.com/office/drawing/2014/chart" uri="{C3380CC4-5D6E-409C-BE32-E72D297353CC}">
              <c16:uniqueId val="{00000005-1C38-4384-89CA-38643690C88A}"/>
            </c:ext>
          </c:extLst>
        </c:ser>
        <c:ser>
          <c:idx val="6"/>
          <c:order val="6"/>
          <c:tx>
            <c:strRef>
              <c:f>'B3.Banks'!$AT$5</c:f>
              <c:strCache>
                <c:ptCount val="1"/>
                <c:pt idx="0">
                  <c:v>HFC-32</c:v>
                </c:pt>
              </c:strCache>
            </c:strRef>
          </c:tx>
          <c:spPr>
            <a:solidFill>
              <a:schemeClr val="accent1">
                <a:lumMod val="60000"/>
              </a:schemeClr>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'B3.Banks'!$AT$160:$AT$170</c:f>
              <c:numCache>
                <c:formatCode>#,##0.000</c:formatCode>
                <c:ptCount val="11"/>
                <c:pt idx="0">
                  <c:v>0</c:v>
                </c:pt>
                <c:pt idx="1">
                  <c:v>1.265768703288164E-3</c:v>
                </c:pt>
                <c:pt idx="2">
                  <c:v>3.8352791709540431E-3</c:v>
                </c:pt>
                <c:pt idx="3">
                  <c:v>7.7473588577203177E-3</c:v>
                </c:pt>
                <c:pt idx="4">
                  <c:v>1.3041706694916461E-2</c:v>
                </c:pt>
                <c:pt idx="5">
                  <c:v>1.9758910418512722E-2</c:v>
                </c:pt>
                <c:pt idx="6">
                  <c:v>2.792235419986093E-2</c:v>
                </c:pt>
                <c:pt idx="7">
                  <c:v>3.7555792892483023E-2</c:v>
                </c:pt>
                <c:pt idx="8">
                  <c:v>4.8683286494325302E-2</c:v>
                </c:pt>
                <c:pt idx="9">
                  <c:v>6.1328798554440074E-2</c:v>
                </c:pt>
                <c:pt idx="10">
                  <c:v>7.5514443532033224E-2</c:v>
                </c:pt>
              </c:numCache>
            </c:numRef>
          </c:val>
          <c:extLst>
            <c:ext xmlns:c16="http://schemas.microsoft.com/office/drawing/2014/chart" uri="{C3380CC4-5D6E-409C-BE32-E72D297353CC}">
              <c16:uniqueId val="{00000006-1C38-4384-89CA-38643690C88A}"/>
            </c:ext>
          </c:extLst>
        </c:ser>
        <c:ser>
          <c:idx val="7"/>
          <c:order val="7"/>
          <c:tx>
            <c:strRef>
              <c:f>'B3.Banks'!$AU$5</c:f>
              <c:strCache>
                <c:ptCount val="1"/>
                <c:pt idx="0">
                  <c:v>HFC-Mix</c:v>
                </c:pt>
              </c:strCache>
            </c:strRef>
          </c:tx>
          <c:spPr>
            <a:solidFill>
              <a:schemeClr val="accent2">
                <a:lumMod val="60000"/>
              </a:schemeClr>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'B3.Banks'!$AU$160:$AU$170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1C38-4384-89CA-38643690C88A}"/>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'B3.Banks'!$AV$160:$AV$170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C38-4384-89CA-38643690C88A}"/>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'B3.Banks'!$AW$160:$AW$170</c:f>
              <c:numCache>
                <c:formatCode>#,##0.000</c:formatCode>
                <c:ptCount val="11"/>
                <c:pt idx="0">
                  <c:v>0</c:v>
                </c:pt>
                <c:pt idx="1">
                  <c:v>5.0910328228955524E-4</c:v>
                </c:pt>
                <c:pt idx="2">
                  <c:v>1.5247224862256145E-3</c:v>
                </c:pt>
                <c:pt idx="3">
                  <c:v>3.0443338592804955E-3</c:v>
                </c:pt>
                <c:pt idx="4">
                  <c:v>5.0654776973384627E-3</c:v>
                </c:pt>
                <c:pt idx="5">
                  <c:v>7.5857587957250247E-3</c:v>
                </c:pt>
                <c:pt idx="6">
                  <c:v>1.0820984346664309E-2</c:v>
                </c:pt>
                <c:pt idx="7">
                  <c:v>1.4760461576862441E-2</c:v>
                </c:pt>
                <c:pt idx="8">
                  <c:v>1.9393595723428494E-2</c:v>
                </c:pt>
                <c:pt idx="9">
                  <c:v>2.470987418803226E-2</c:v>
                </c:pt>
                <c:pt idx="10">
                  <c:v>3.0698800401238267E-2</c:v>
                </c:pt>
              </c:numCache>
            </c:numRef>
          </c:val>
          <c:extLst>
            <c:ext xmlns:c16="http://schemas.microsoft.com/office/drawing/2014/chart" uri="{C3380CC4-5D6E-409C-BE32-E72D297353CC}">
              <c16:uniqueId val="{00000009-1C38-4384-89CA-38643690C88A}"/>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'B3.Banks'!$AX$160:$AX$170</c:f>
              <c:numCache>
                <c:formatCode>#,##0.000</c:formatCode>
                <c:ptCount val="11"/>
                <c:pt idx="0">
                  <c:v>0</c:v>
                </c:pt>
                <c:pt idx="1">
                  <c:v>6.4660373278578205E-7</c:v>
                </c:pt>
                <c:pt idx="2">
                  <c:v>1.9492170337003605E-6</c:v>
                </c:pt>
                <c:pt idx="3">
                  <c:v>3.9175237941068158E-6</c:v>
                </c:pt>
                <c:pt idx="4">
                  <c:v>6.5614910681237354E-6</c:v>
                </c:pt>
                <c:pt idx="5">
                  <c:v>9.8913742550231301E-6</c:v>
                </c:pt>
                <c:pt idx="6">
                  <c:v>1.4816015484997379E-5</c:v>
                </c:pt>
                <c:pt idx="7">
                  <c:v>2.1335685349811829E-5</c:v>
                </c:pt>
                <c:pt idx="8">
                  <c:v>2.9450742726059106E-5</c:v>
                </c:pt>
                <c:pt idx="9">
                  <c:v>3.9161513045596695E-5</c:v>
                </c:pt>
                <c:pt idx="10">
                  <c:v>5.0467764334004125E-5</c:v>
                </c:pt>
              </c:numCache>
            </c:numRef>
          </c:val>
          <c:extLst>
            <c:ext xmlns:c16="http://schemas.microsoft.com/office/drawing/2014/chart" uri="{C3380CC4-5D6E-409C-BE32-E72D297353CC}">
              <c16:uniqueId val="{0000000A-1C38-4384-89CA-38643690C88A}"/>
            </c:ext>
          </c:extLst>
        </c:ser>
        <c:dLbls>
          <c:showLegendKey val="0"/>
          <c:showVal val="0"/>
          <c:showCatName val="0"/>
          <c:showSerName val="0"/>
          <c:showPercent val="0"/>
          <c:showBubbleSize val="0"/>
        </c:dLbls>
        <c:axId val="2128139760"/>
        <c:axId val="2128142512"/>
      </c:areaChart>
      <c:catAx>
        <c:axId val="2128139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142512"/>
        <c:crosses val="autoZero"/>
        <c:auto val="1"/>
        <c:lblAlgn val="ctr"/>
        <c:lblOffset val="100"/>
        <c:noMultiLvlLbl val="0"/>
      </c:catAx>
      <c:valAx>
        <c:axId val="2128142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13976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'B3.Banks'!$Z$182:$Z$192</c:f>
              <c:numCache>
                <c:formatCode>#,##0</c:formatCode>
                <c:ptCount val="11"/>
                <c:pt idx="0">
                  <c:v>14443.304305347405</c:v>
                </c:pt>
                <c:pt idx="1">
                  <c:v>11680.54172804587</c:v>
                </c:pt>
                <c:pt idx="2">
                  <c:v>9584.0013744560511</c:v>
                </c:pt>
                <c:pt idx="3">
                  <c:v>7963.743682937471</c:v>
                </c:pt>
                <c:pt idx="4">
                  <c:v>6639.5994297713987</c:v>
                </c:pt>
                <c:pt idx="5">
                  <c:v>5478.4554129985336</c:v>
                </c:pt>
                <c:pt idx="6">
                  <c:v>4399.9333370921859</c:v>
                </c:pt>
                <c:pt idx="7">
                  <c:v>3382.3082386018264</c:v>
                </c:pt>
                <c:pt idx="8">
                  <c:v>2450.8257800476672</c:v>
                </c:pt>
                <c:pt idx="9">
                  <c:v>1655.1858134526078</c:v>
                </c:pt>
                <c:pt idx="10">
                  <c:v>1036.26191599152</c:v>
                </c:pt>
              </c:numCache>
            </c:numRef>
          </c:val>
          <c:extLst>
            <c:ext xmlns:c16="http://schemas.microsoft.com/office/drawing/2014/chart" uri="{C3380CC4-5D6E-409C-BE32-E72D297353CC}">
              <c16:uniqueId val="{00000000-B0A1-419C-AF2B-F97D8B47FC38}"/>
            </c:ext>
          </c:extLst>
        </c:ser>
        <c:ser>
          <c:idx val="1"/>
          <c:order val="1"/>
          <c:tx>
            <c:strRef>
              <c:f>'B3.Banks'!$AA$5</c:f>
              <c:strCache>
                <c:ptCount val="1"/>
                <c:pt idx="0">
                  <c:v>HCFC-123</c:v>
                </c:pt>
              </c:strCache>
            </c:strRef>
          </c:tx>
          <c:spPr>
            <a:solidFill>
              <a:schemeClr val="accent2"/>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'B3.Banks'!$AA$182:$AA$192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0A1-419C-AF2B-F97D8B47FC38}"/>
            </c:ext>
          </c:extLst>
        </c:ser>
        <c:ser>
          <c:idx val="2"/>
          <c:order val="2"/>
          <c:tx>
            <c:strRef>
              <c:f>'B3.Banks'!$AB$5</c:f>
              <c:strCache>
                <c:ptCount val="1"/>
                <c:pt idx="0">
                  <c:v>HFC-134a</c:v>
                </c:pt>
              </c:strCache>
            </c:strRef>
          </c:tx>
          <c:spPr>
            <a:solidFill>
              <a:schemeClr val="accent3"/>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'B3.Banks'!$AB$182:$AB$192</c:f>
              <c:numCache>
                <c:formatCode>#,##0</c:formatCode>
                <c:ptCount val="11"/>
                <c:pt idx="0">
                  <c:v>10190698.734891118</c:v>
                </c:pt>
                <c:pt idx="1">
                  <c:v>10030743.067415075</c:v>
                </c:pt>
                <c:pt idx="2">
                  <c:v>9779474.5847381838</c:v>
                </c:pt>
                <c:pt idx="3">
                  <c:v>9436276.8876168169</c:v>
                </c:pt>
                <c:pt idx="4">
                  <c:v>9000006.947016608</c:v>
                </c:pt>
                <c:pt idx="5">
                  <c:v>8477151.6412673313</c:v>
                </c:pt>
                <c:pt idx="6">
                  <c:v>7918607.4700246835</c:v>
                </c:pt>
                <c:pt idx="7">
                  <c:v>7344637.8383513605</c:v>
                </c:pt>
                <c:pt idx="8">
                  <c:v>6752134.5279867873</c:v>
                </c:pt>
                <c:pt idx="9">
                  <c:v>6143469.2512313081</c:v>
                </c:pt>
                <c:pt idx="10">
                  <c:v>5514511.3125244603</c:v>
                </c:pt>
              </c:numCache>
            </c:numRef>
          </c:val>
          <c:extLst>
            <c:ext xmlns:c16="http://schemas.microsoft.com/office/drawing/2014/chart" uri="{C3380CC4-5D6E-409C-BE32-E72D297353CC}">
              <c16:uniqueId val="{00000002-B0A1-419C-AF2B-F97D8B47FC38}"/>
            </c:ext>
          </c:extLst>
        </c:ser>
        <c:ser>
          <c:idx val="3"/>
          <c:order val="3"/>
          <c:tx>
            <c:strRef>
              <c:f>'B3.Banks'!$AC$5</c:f>
              <c:strCache>
                <c:ptCount val="1"/>
                <c:pt idx="0">
                  <c:v>HFC-404A</c:v>
                </c:pt>
              </c:strCache>
            </c:strRef>
          </c:tx>
          <c:spPr>
            <a:solidFill>
              <a:schemeClr val="accent4"/>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'B3.Banks'!$AC$182:$AC$192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0A1-419C-AF2B-F97D8B47FC38}"/>
            </c:ext>
          </c:extLst>
        </c:ser>
        <c:ser>
          <c:idx val="4"/>
          <c:order val="4"/>
          <c:tx>
            <c:strRef>
              <c:f>'B3.Banks'!$AD$5</c:f>
              <c:strCache>
                <c:ptCount val="1"/>
                <c:pt idx="0">
                  <c:v>HFC-410A</c:v>
                </c:pt>
              </c:strCache>
            </c:strRef>
          </c:tx>
          <c:spPr>
            <a:solidFill>
              <a:schemeClr val="accent5"/>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'B3.Banks'!$AD$182:$AD$192</c:f>
              <c:numCache>
                <c:formatCode>#,##0</c:formatCode>
                <c:ptCount val="11"/>
                <c:pt idx="0">
                  <c:v>131623.00962561753</c:v>
                </c:pt>
                <c:pt idx="1">
                  <c:v>138720.1564027901</c:v>
                </c:pt>
                <c:pt idx="2">
                  <c:v>144584.05243253187</c:v>
                </c:pt>
                <c:pt idx="3">
                  <c:v>149034.28082474484</c:v>
                </c:pt>
                <c:pt idx="4">
                  <c:v>151945.81241809067</c:v>
                </c:pt>
                <c:pt idx="5">
                  <c:v>153139.85518075593</c:v>
                </c:pt>
                <c:pt idx="6">
                  <c:v>152489.4278287066</c:v>
                </c:pt>
                <c:pt idx="7">
                  <c:v>149928.63623109576</c:v>
                </c:pt>
                <c:pt idx="8">
                  <c:v>145441.76589617933</c:v>
                </c:pt>
                <c:pt idx="9">
                  <c:v>139042.52703693131</c:v>
                </c:pt>
                <c:pt idx="10">
                  <c:v>130805.72355617318</c:v>
                </c:pt>
              </c:numCache>
            </c:numRef>
          </c:val>
          <c:extLst>
            <c:ext xmlns:c16="http://schemas.microsoft.com/office/drawing/2014/chart" uri="{C3380CC4-5D6E-409C-BE32-E72D297353CC}">
              <c16:uniqueId val="{00000004-B0A1-419C-AF2B-F97D8B47FC38}"/>
            </c:ext>
          </c:extLst>
        </c:ser>
        <c:ser>
          <c:idx val="5"/>
          <c:order val="5"/>
          <c:tx>
            <c:strRef>
              <c:f>'B3.Banks'!$AE$5</c:f>
              <c:strCache>
                <c:ptCount val="1"/>
                <c:pt idx="0">
                  <c:v>HFC-407C</c:v>
                </c:pt>
              </c:strCache>
            </c:strRef>
          </c:tx>
          <c:spPr>
            <a:solidFill>
              <a:schemeClr val="accent6"/>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'B3.Banks'!$AE$182:$AE$192</c:f>
              <c:numCache>
                <c:formatCode>#,##0</c:formatCode>
                <c:ptCount val="11"/>
                <c:pt idx="0">
                  <c:v>471191.42374331661</c:v>
                </c:pt>
                <c:pt idx="1">
                  <c:v>478773.9508730594</c:v>
                </c:pt>
                <c:pt idx="2">
                  <c:v>482121.93417571706</c:v>
                </c:pt>
                <c:pt idx="3">
                  <c:v>481083.90988507785</c:v>
                </c:pt>
                <c:pt idx="4">
                  <c:v>475593.56615608558</c:v>
                </c:pt>
                <c:pt idx="5">
                  <c:v>465580.73493195587</c:v>
                </c:pt>
                <c:pt idx="6">
                  <c:v>451075.88552330708</c:v>
                </c:pt>
                <c:pt idx="7">
                  <c:v>432473.7448025879</c:v>
                </c:pt>
                <c:pt idx="8">
                  <c:v>410353.80648180575</c:v>
                </c:pt>
                <c:pt idx="9">
                  <c:v>385309.48734995269</c:v>
                </c:pt>
                <c:pt idx="10">
                  <c:v>357929.44145421876</c:v>
                </c:pt>
              </c:numCache>
            </c:numRef>
          </c:val>
          <c:extLst>
            <c:ext xmlns:c16="http://schemas.microsoft.com/office/drawing/2014/chart" uri="{C3380CC4-5D6E-409C-BE32-E72D297353CC}">
              <c16:uniqueId val="{00000005-B0A1-419C-AF2B-F97D8B47FC38}"/>
            </c:ext>
          </c:extLst>
        </c:ser>
        <c:ser>
          <c:idx val="6"/>
          <c:order val="6"/>
          <c:tx>
            <c:strRef>
              <c:f>'B3.Banks'!$AF$5</c:f>
              <c:strCache>
                <c:ptCount val="1"/>
                <c:pt idx="0">
                  <c:v>HFC-32</c:v>
                </c:pt>
              </c:strCache>
            </c:strRef>
          </c:tx>
          <c:spPr>
            <a:solidFill>
              <a:schemeClr val="accent1">
                <a:lumMod val="60000"/>
              </a:schemeClr>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'B3.Banks'!$AF$182:$AF$192</c:f>
              <c:numCache>
                <c:formatCode>#,##0</c:formatCode>
                <c:ptCount val="11"/>
                <c:pt idx="0">
                  <c:v>0</c:v>
                </c:pt>
                <c:pt idx="1">
                  <c:v>1875.2128937602431</c:v>
                </c:pt>
                <c:pt idx="2">
                  <c:v>5681.8950680800635</c:v>
                </c:pt>
                <c:pt idx="3">
                  <c:v>11477.568678104173</c:v>
                </c:pt>
                <c:pt idx="4">
                  <c:v>19321.046955431793</c:v>
                </c:pt>
                <c:pt idx="5">
                  <c:v>29272.459879278103</c:v>
                </c:pt>
                <c:pt idx="6">
                  <c:v>41366.450666460638</c:v>
                </c:pt>
                <c:pt idx="7">
                  <c:v>55638.211692567442</c:v>
                </c:pt>
                <c:pt idx="8">
                  <c:v>72123.38739900045</c:v>
                </c:pt>
                <c:pt idx="9">
                  <c:v>90857.479339911224</c:v>
                </c:pt>
                <c:pt idx="10">
                  <c:v>111873.24967708625</c:v>
                </c:pt>
              </c:numCache>
            </c:numRef>
          </c:val>
          <c:extLst>
            <c:ext xmlns:c16="http://schemas.microsoft.com/office/drawing/2014/chart" uri="{C3380CC4-5D6E-409C-BE32-E72D297353CC}">
              <c16:uniqueId val="{00000006-B0A1-419C-AF2B-F97D8B47FC38}"/>
            </c:ext>
          </c:extLst>
        </c:ser>
        <c:ser>
          <c:idx val="7"/>
          <c:order val="7"/>
          <c:tx>
            <c:strRef>
              <c:f>'B3.Banks'!$AG$5</c:f>
              <c:strCache>
                <c:ptCount val="1"/>
                <c:pt idx="0">
                  <c:v>HFC-Mix</c:v>
                </c:pt>
              </c:strCache>
            </c:strRef>
          </c:tx>
          <c:spPr>
            <a:solidFill>
              <a:schemeClr val="accent2">
                <a:lumMod val="60000"/>
              </a:schemeClr>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'B3.Banks'!$AG$182:$AG$192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B0A1-419C-AF2B-F97D8B47FC38}"/>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'B3.Banks'!$AH$182:$AH$192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B0A1-419C-AF2B-F97D8B47FC38}"/>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'B3.Banks'!$AI$182:$AI$192</c:f>
              <c:numCache>
                <c:formatCode>#,##0</c:formatCode>
                <c:ptCount val="11"/>
                <c:pt idx="0">
                  <c:v>0</c:v>
                </c:pt>
                <c:pt idx="1">
                  <c:v>1018.2065645791105</c:v>
                </c:pt>
                <c:pt idx="2">
                  <c:v>3049.4449724512292</c:v>
                </c:pt>
                <c:pt idx="3">
                  <c:v>6088.6677185609906</c:v>
                </c:pt>
                <c:pt idx="4">
                  <c:v>10130.955394676925</c:v>
                </c:pt>
                <c:pt idx="5">
                  <c:v>15171.517591450049</c:v>
                </c:pt>
                <c:pt idx="6">
                  <c:v>21641.968693328618</c:v>
                </c:pt>
                <c:pt idx="7">
                  <c:v>29520.923153724882</c:v>
                </c:pt>
                <c:pt idx="8">
                  <c:v>38787.191446856988</c:v>
                </c:pt>
                <c:pt idx="9">
                  <c:v>49419.748376064519</c:v>
                </c:pt>
                <c:pt idx="10">
                  <c:v>61397.600802476532</c:v>
                </c:pt>
              </c:numCache>
            </c:numRef>
          </c:val>
          <c:extLst>
            <c:ext xmlns:c16="http://schemas.microsoft.com/office/drawing/2014/chart" uri="{C3380CC4-5D6E-409C-BE32-E72D297353CC}">
              <c16:uniqueId val="{00000009-B0A1-419C-AF2B-F97D8B47FC38}"/>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'B3.Banks'!$AJ$182:$AJ$192</c:f>
              <c:numCache>
                <c:formatCode>#,##0</c:formatCode>
                <c:ptCount val="11"/>
                <c:pt idx="0">
                  <c:v>345259.43621798581</c:v>
                </c:pt>
                <c:pt idx="1">
                  <c:v>535128.45760421979</c:v>
                </c:pt>
                <c:pt idx="2">
                  <c:v>816233.58122594922</c:v>
                </c:pt>
                <c:pt idx="3">
                  <c:v>1190702.2375592843</c:v>
                </c:pt>
                <c:pt idx="4">
                  <c:v>1659882.4334173598</c:v>
                </c:pt>
                <c:pt idx="5">
                  <c:v>2226056.6745928992</c:v>
                </c:pt>
                <c:pt idx="6">
                  <c:v>2819844.2355265343</c:v>
                </c:pt>
                <c:pt idx="7">
                  <c:v>3438509.1118118358</c:v>
                </c:pt>
                <c:pt idx="8">
                  <c:v>4079368.7650216483</c:v>
                </c:pt>
                <c:pt idx="9">
                  <c:v>4739023.9275279865</c:v>
                </c:pt>
                <c:pt idx="10">
                  <c:v>5413887.9668817716</c:v>
                </c:pt>
              </c:numCache>
            </c:numRef>
          </c:val>
          <c:extLst>
            <c:ext xmlns:c16="http://schemas.microsoft.com/office/drawing/2014/chart" uri="{C3380CC4-5D6E-409C-BE32-E72D297353CC}">
              <c16:uniqueId val="{0000000A-B0A1-419C-AF2B-F97D8B47FC38}"/>
            </c:ext>
          </c:extLst>
        </c:ser>
        <c:dLbls>
          <c:showLegendKey val="0"/>
          <c:showVal val="0"/>
          <c:showCatName val="0"/>
          <c:showSerName val="0"/>
          <c:showPercent val="0"/>
          <c:showBubbleSize val="0"/>
        </c:dLbls>
        <c:axId val="2128203312"/>
        <c:axId val="2128206064"/>
      </c:areaChart>
      <c:catAx>
        <c:axId val="2128203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206064"/>
        <c:crosses val="autoZero"/>
        <c:auto val="1"/>
        <c:lblAlgn val="ctr"/>
        <c:lblOffset val="100"/>
        <c:noMultiLvlLbl val="0"/>
      </c:catAx>
      <c:valAx>
        <c:axId val="2128206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20331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'B3.Banks'!$AN$182:$AN$192</c:f>
              <c:numCache>
                <c:formatCode>#,##0.000</c:formatCode>
                <c:ptCount val="11"/>
                <c:pt idx="0">
                  <c:v>2.6142380792678804E-2</c:v>
                </c:pt>
                <c:pt idx="1">
                  <c:v>2.1141780527763023E-2</c:v>
                </c:pt>
                <c:pt idx="2">
                  <c:v>1.7347042487765453E-2</c:v>
                </c:pt>
                <c:pt idx="3">
                  <c:v>1.4414376066116823E-2</c:v>
                </c:pt>
                <c:pt idx="4">
                  <c:v>1.2017674967886232E-2</c:v>
                </c:pt>
                <c:pt idx="5">
                  <c:v>9.9160042975273456E-3</c:v>
                </c:pt>
                <c:pt idx="6">
                  <c:v>7.9638793401368563E-3</c:v>
                </c:pt>
                <c:pt idx="7">
                  <c:v>6.1219779118693064E-3</c:v>
                </c:pt>
                <c:pt idx="8">
                  <c:v>4.435994661886278E-3</c:v>
                </c:pt>
                <c:pt idx="9">
                  <c:v>2.9958863223492199E-3</c:v>
                </c:pt>
                <c:pt idx="10">
                  <c:v>1.8756340679446511E-3</c:v>
                </c:pt>
              </c:numCache>
            </c:numRef>
          </c:val>
          <c:extLst>
            <c:ext xmlns:c16="http://schemas.microsoft.com/office/drawing/2014/chart" uri="{C3380CC4-5D6E-409C-BE32-E72D297353CC}">
              <c16:uniqueId val="{00000000-DD5C-42A2-AC46-3AD4288D273C}"/>
            </c:ext>
          </c:extLst>
        </c:ser>
        <c:ser>
          <c:idx val="1"/>
          <c:order val="1"/>
          <c:tx>
            <c:strRef>
              <c:f>'B3.Banks'!$AO$5</c:f>
              <c:strCache>
                <c:ptCount val="1"/>
                <c:pt idx="0">
                  <c:v>HCFC-123</c:v>
                </c:pt>
              </c:strCache>
            </c:strRef>
          </c:tx>
          <c:spPr>
            <a:solidFill>
              <a:schemeClr val="accent2"/>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'B3.Banks'!$AO$182:$AO$192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D5C-42A2-AC46-3AD4288D273C}"/>
            </c:ext>
          </c:extLst>
        </c:ser>
        <c:ser>
          <c:idx val="2"/>
          <c:order val="2"/>
          <c:tx>
            <c:strRef>
              <c:f>'B3.Banks'!$AP$5</c:f>
              <c:strCache>
                <c:ptCount val="1"/>
                <c:pt idx="0">
                  <c:v>HFC-134a</c:v>
                </c:pt>
              </c:strCache>
            </c:strRef>
          </c:tx>
          <c:spPr>
            <a:solidFill>
              <a:schemeClr val="accent3"/>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'B3.Banks'!$AP$182:$AP$192</c:f>
              <c:numCache>
                <c:formatCode>#,##0.000</c:formatCode>
                <c:ptCount val="11"/>
                <c:pt idx="0">
                  <c:v>14.572699190894298</c:v>
                </c:pt>
                <c:pt idx="1">
                  <c:v>14.343962586403558</c:v>
                </c:pt>
                <c:pt idx="2">
                  <c:v>13.984648656175603</c:v>
                </c:pt>
                <c:pt idx="3">
                  <c:v>13.493875949292047</c:v>
                </c:pt>
                <c:pt idx="4">
                  <c:v>12.87000993423375</c:v>
                </c:pt>
                <c:pt idx="5">
                  <c:v>12.122326847012284</c:v>
                </c:pt>
                <c:pt idx="6">
                  <c:v>11.323608682135298</c:v>
                </c:pt>
                <c:pt idx="7">
                  <c:v>10.502832108842446</c:v>
                </c:pt>
                <c:pt idx="8">
                  <c:v>9.6555523750211059</c:v>
                </c:pt>
                <c:pt idx="9">
                  <c:v>8.7851610292607702</c:v>
                </c:pt>
                <c:pt idx="10">
                  <c:v>7.8857511769099782</c:v>
                </c:pt>
              </c:numCache>
            </c:numRef>
          </c:val>
          <c:extLst>
            <c:ext xmlns:c16="http://schemas.microsoft.com/office/drawing/2014/chart" uri="{C3380CC4-5D6E-409C-BE32-E72D297353CC}">
              <c16:uniqueId val="{00000002-DD5C-42A2-AC46-3AD4288D273C}"/>
            </c:ext>
          </c:extLst>
        </c:ser>
        <c:ser>
          <c:idx val="3"/>
          <c:order val="3"/>
          <c:tx>
            <c:strRef>
              <c:f>'B3.Banks'!$AQ$5</c:f>
              <c:strCache>
                <c:ptCount val="1"/>
                <c:pt idx="0">
                  <c:v>HFC-404A</c:v>
                </c:pt>
              </c:strCache>
            </c:strRef>
          </c:tx>
          <c:spPr>
            <a:solidFill>
              <a:schemeClr val="accent4"/>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'B3.Banks'!$AQ$182:$AQ$192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D5C-42A2-AC46-3AD4288D273C}"/>
            </c:ext>
          </c:extLst>
        </c:ser>
        <c:ser>
          <c:idx val="4"/>
          <c:order val="4"/>
          <c:tx>
            <c:strRef>
              <c:f>'B3.Banks'!$AR$5</c:f>
              <c:strCache>
                <c:ptCount val="1"/>
                <c:pt idx="0">
                  <c:v>HFC-410A</c:v>
                </c:pt>
              </c:strCache>
            </c:strRef>
          </c:tx>
          <c:spPr>
            <a:solidFill>
              <a:schemeClr val="accent5"/>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'B3.Banks'!$AR$182:$AR$192</c:f>
              <c:numCache>
                <c:formatCode>#,##0.000</c:formatCode>
                <c:ptCount val="11"/>
                <c:pt idx="0">
                  <c:v>0.27482884409828945</c:v>
                </c:pt>
                <c:pt idx="1">
                  <c:v>0.28964768656902573</c:v>
                </c:pt>
                <c:pt idx="2">
                  <c:v>0.30189150147912658</c:v>
                </c:pt>
                <c:pt idx="3">
                  <c:v>0.31118357836206723</c:v>
                </c:pt>
                <c:pt idx="4">
                  <c:v>0.31726285632897333</c:v>
                </c:pt>
                <c:pt idx="5">
                  <c:v>0.31975601761741834</c:v>
                </c:pt>
                <c:pt idx="6">
                  <c:v>0.31839792530633937</c:v>
                </c:pt>
                <c:pt idx="7">
                  <c:v>0.31305099245052798</c:v>
                </c:pt>
                <c:pt idx="8">
                  <c:v>0.30368240719122241</c:v>
                </c:pt>
                <c:pt idx="9">
                  <c:v>0.29032079645311254</c:v>
                </c:pt>
                <c:pt idx="10">
                  <c:v>0.27312235078528957</c:v>
                </c:pt>
              </c:numCache>
            </c:numRef>
          </c:val>
          <c:extLst>
            <c:ext xmlns:c16="http://schemas.microsoft.com/office/drawing/2014/chart" uri="{C3380CC4-5D6E-409C-BE32-E72D297353CC}">
              <c16:uniqueId val="{00000004-DD5C-42A2-AC46-3AD4288D273C}"/>
            </c:ext>
          </c:extLst>
        </c:ser>
        <c:ser>
          <c:idx val="5"/>
          <c:order val="5"/>
          <c:tx>
            <c:strRef>
              <c:f>'B3.Banks'!$AS$5</c:f>
              <c:strCache>
                <c:ptCount val="1"/>
                <c:pt idx="0">
                  <c:v>HFC-407C</c:v>
                </c:pt>
              </c:strCache>
            </c:strRef>
          </c:tx>
          <c:spPr>
            <a:solidFill>
              <a:schemeClr val="accent6"/>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'B3.Banks'!$AS$182:$AS$192</c:f>
              <c:numCache>
                <c:formatCode>#,##0.000</c:formatCode>
                <c:ptCount val="11"/>
                <c:pt idx="0">
                  <c:v>0.83589358572064365</c:v>
                </c:pt>
                <c:pt idx="1">
                  <c:v>0.84934498884880738</c:v>
                </c:pt>
                <c:pt idx="2">
                  <c:v>0.85528431122772208</c:v>
                </c:pt>
                <c:pt idx="3">
                  <c:v>0.85344285613612803</c:v>
                </c:pt>
                <c:pt idx="4">
                  <c:v>0.84370298636089591</c:v>
                </c:pt>
                <c:pt idx="5">
                  <c:v>0.82594022376928977</c:v>
                </c:pt>
                <c:pt idx="6">
                  <c:v>0.80020862091834677</c:v>
                </c:pt>
                <c:pt idx="7">
                  <c:v>0.76720842327979089</c:v>
                </c:pt>
                <c:pt idx="8">
                  <c:v>0.72796765269872343</c:v>
                </c:pt>
                <c:pt idx="9">
                  <c:v>0.68353903055881604</c:v>
                </c:pt>
                <c:pt idx="10">
                  <c:v>0.63496682913978408</c:v>
                </c:pt>
              </c:numCache>
            </c:numRef>
          </c:val>
          <c:extLst>
            <c:ext xmlns:c16="http://schemas.microsoft.com/office/drawing/2014/chart" uri="{C3380CC4-5D6E-409C-BE32-E72D297353CC}">
              <c16:uniqueId val="{00000005-DD5C-42A2-AC46-3AD4288D273C}"/>
            </c:ext>
          </c:extLst>
        </c:ser>
        <c:ser>
          <c:idx val="6"/>
          <c:order val="6"/>
          <c:tx>
            <c:strRef>
              <c:f>'B3.Banks'!$AT$5</c:f>
              <c:strCache>
                <c:ptCount val="1"/>
                <c:pt idx="0">
                  <c:v>HFC-32</c:v>
                </c:pt>
              </c:strCache>
            </c:strRef>
          </c:tx>
          <c:spPr>
            <a:solidFill>
              <a:schemeClr val="accent1">
                <a:lumMod val="60000"/>
              </a:schemeClr>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'B3.Banks'!$AT$182:$AT$192</c:f>
              <c:numCache>
                <c:formatCode>#,##0.000</c:formatCode>
                <c:ptCount val="11"/>
                <c:pt idx="0">
                  <c:v>0</c:v>
                </c:pt>
                <c:pt idx="1">
                  <c:v>1.265768703288164E-3</c:v>
                </c:pt>
                <c:pt idx="2">
                  <c:v>3.8352791709540431E-3</c:v>
                </c:pt>
                <c:pt idx="3">
                  <c:v>7.7473588577203177E-3</c:v>
                </c:pt>
                <c:pt idx="4">
                  <c:v>1.3041706694916461E-2</c:v>
                </c:pt>
                <c:pt idx="5">
                  <c:v>1.9758910418512722E-2</c:v>
                </c:pt>
                <c:pt idx="6">
                  <c:v>2.792235419986093E-2</c:v>
                </c:pt>
                <c:pt idx="7">
                  <c:v>3.7555792892483023E-2</c:v>
                </c:pt>
                <c:pt idx="8">
                  <c:v>4.8683286494325302E-2</c:v>
                </c:pt>
                <c:pt idx="9">
                  <c:v>6.1328798554440074E-2</c:v>
                </c:pt>
                <c:pt idx="10">
                  <c:v>7.5514443532033224E-2</c:v>
                </c:pt>
              </c:numCache>
            </c:numRef>
          </c:val>
          <c:extLst>
            <c:ext xmlns:c16="http://schemas.microsoft.com/office/drawing/2014/chart" uri="{C3380CC4-5D6E-409C-BE32-E72D297353CC}">
              <c16:uniqueId val="{00000006-DD5C-42A2-AC46-3AD4288D273C}"/>
            </c:ext>
          </c:extLst>
        </c:ser>
        <c:ser>
          <c:idx val="7"/>
          <c:order val="7"/>
          <c:tx>
            <c:strRef>
              <c:f>'B3.Banks'!$AU$5</c:f>
              <c:strCache>
                <c:ptCount val="1"/>
                <c:pt idx="0">
                  <c:v>HFC-Mix</c:v>
                </c:pt>
              </c:strCache>
            </c:strRef>
          </c:tx>
          <c:spPr>
            <a:solidFill>
              <a:schemeClr val="accent2">
                <a:lumMod val="60000"/>
              </a:schemeClr>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'B3.Banks'!$AU$182:$AU$192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DD5C-42A2-AC46-3AD4288D273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'B3.Banks'!$AV$182:$AV$192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DD5C-42A2-AC46-3AD4288D273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'B3.Banks'!$AW$182:$AW$192</c:f>
              <c:numCache>
                <c:formatCode>#,##0.000</c:formatCode>
                <c:ptCount val="11"/>
                <c:pt idx="0">
                  <c:v>0</c:v>
                </c:pt>
                <c:pt idx="1">
                  <c:v>5.0910328228955524E-4</c:v>
                </c:pt>
                <c:pt idx="2">
                  <c:v>1.5247224862256145E-3</c:v>
                </c:pt>
                <c:pt idx="3">
                  <c:v>3.0443338592804955E-3</c:v>
                </c:pt>
                <c:pt idx="4">
                  <c:v>5.0654776973384627E-3</c:v>
                </c:pt>
                <c:pt idx="5">
                  <c:v>7.5857587957250247E-3</c:v>
                </c:pt>
                <c:pt idx="6">
                  <c:v>1.0820984346664309E-2</c:v>
                </c:pt>
                <c:pt idx="7">
                  <c:v>1.4760461576862441E-2</c:v>
                </c:pt>
                <c:pt idx="8">
                  <c:v>1.9393595723428494E-2</c:v>
                </c:pt>
                <c:pt idx="9">
                  <c:v>2.470987418803226E-2</c:v>
                </c:pt>
                <c:pt idx="10">
                  <c:v>3.0698800401238267E-2</c:v>
                </c:pt>
              </c:numCache>
            </c:numRef>
          </c:val>
          <c:extLst>
            <c:ext xmlns:c16="http://schemas.microsoft.com/office/drawing/2014/chart" uri="{C3380CC4-5D6E-409C-BE32-E72D297353CC}">
              <c16:uniqueId val="{00000009-DD5C-42A2-AC46-3AD4288D273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'B3.Banks'!$AX$182:$AX$192</c:f>
              <c:numCache>
                <c:formatCode>#,##0.000</c:formatCode>
                <c:ptCount val="11"/>
                <c:pt idx="0">
                  <c:v>1.3810377448719433E-3</c:v>
                </c:pt>
                <c:pt idx="1">
                  <c:v>2.1405138304168791E-3</c:v>
                </c:pt>
                <c:pt idx="2">
                  <c:v>3.2649343249037967E-3</c:v>
                </c:pt>
                <c:pt idx="3">
                  <c:v>4.7628089502371376E-3</c:v>
                </c:pt>
                <c:pt idx="4">
                  <c:v>6.6395297336694394E-3</c:v>
                </c:pt>
                <c:pt idx="5">
                  <c:v>8.9042266983715961E-3</c:v>
                </c:pt>
                <c:pt idx="6">
                  <c:v>1.1279376942106137E-2</c:v>
                </c:pt>
                <c:pt idx="7">
                  <c:v>1.3754036447247342E-2</c:v>
                </c:pt>
                <c:pt idx="8">
                  <c:v>1.6317475060086593E-2</c:v>
                </c:pt>
                <c:pt idx="9">
                  <c:v>1.8956095710111944E-2</c:v>
                </c:pt>
                <c:pt idx="10">
                  <c:v>2.1655551867527087E-2</c:v>
                </c:pt>
              </c:numCache>
            </c:numRef>
          </c:val>
          <c:extLst>
            <c:ext xmlns:c16="http://schemas.microsoft.com/office/drawing/2014/chart" uri="{C3380CC4-5D6E-409C-BE32-E72D297353CC}">
              <c16:uniqueId val="{0000000A-DD5C-42A2-AC46-3AD4288D273C}"/>
            </c:ext>
          </c:extLst>
        </c:ser>
        <c:dLbls>
          <c:showLegendKey val="0"/>
          <c:showVal val="0"/>
          <c:showCatName val="0"/>
          <c:showSerName val="0"/>
          <c:showPercent val="0"/>
          <c:showBubbleSize val="0"/>
        </c:dLbls>
        <c:axId val="2128267936"/>
        <c:axId val="2128270688"/>
      </c:areaChart>
      <c:catAx>
        <c:axId val="2128267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270688"/>
        <c:crosses val="autoZero"/>
        <c:auto val="1"/>
        <c:lblAlgn val="ctr"/>
        <c:lblOffset val="100"/>
        <c:noMultiLvlLbl val="0"/>
      </c:catAx>
      <c:valAx>
        <c:axId val="21282706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2679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'B3.Banks'!$Z$204:$Z$214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592-4F35-AF0B-51A3B4265699}"/>
            </c:ext>
          </c:extLst>
        </c:ser>
        <c:ser>
          <c:idx val="1"/>
          <c:order val="1"/>
          <c:tx>
            <c:strRef>
              <c:f>'B3.Banks'!$AA$5</c:f>
              <c:strCache>
                <c:ptCount val="1"/>
                <c:pt idx="0">
                  <c:v>HCFC-123</c:v>
                </c:pt>
              </c:strCache>
            </c:strRef>
          </c:tx>
          <c:spPr>
            <a:solidFill>
              <a:schemeClr val="accent2"/>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'B3.Banks'!$AA$204:$AA$214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592-4F35-AF0B-51A3B4265699}"/>
            </c:ext>
          </c:extLst>
        </c:ser>
        <c:ser>
          <c:idx val="2"/>
          <c:order val="2"/>
          <c:tx>
            <c:strRef>
              <c:f>'B3.Banks'!$AB$5</c:f>
              <c:strCache>
                <c:ptCount val="1"/>
                <c:pt idx="0">
                  <c:v>HFC-134a</c:v>
                </c:pt>
              </c:strCache>
            </c:strRef>
          </c:tx>
          <c:spPr>
            <a:solidFill>
              <a:schemeClr val="accent3"/>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'B3.Banks'!$AB$204:$AB$214</c:f>
              <c:numCache>
                <c:formatCode>#,##0</c:formatCode>
                <c:ptCount val="11"/>
                <c:pt idx="0">
                  <c:v>1273039.8035440061</c:v>
                </c:pt>
                <c:pt idx="1">
                  <c:v>1121494.7026931567</c:v>
                </c:pt>
                <c:pt idx="2">
                  <c:v>967904.19614857831</c:v>
                </c:pt>
                <c:pt idx="3">
                  <c:v>816655.21777298918</c:v>
                </c:pt>
                <c:pt idx="4">
                  <c:v>672592.60980701796</c:v>
                </c:pt>
                <c:pt idx="5">
                  <c:v>540445.40547597921</c:v>
                </c:pt>
                <c:pt idx="6">
                  <c:v>423996.9638321746</c:v>
                </c:pt>
                <c:pt idx="7">
                  <c:v>326027.43685056741</c:v>
                </c:pt>
                <c:pt idx="8">
                  <c:v>247622.46032034559</c:v>
                </c:pt>
                <c:pt idx="9">
                  <c:v>188067.32927409909</c:v>
                </c:pt>
                <c:pt idx="10">
                  <c:v>145153.78330364055</c:v>
                </c:pt>
              </c:numCache>
            </c:numRef>
          </c:val>
          <c:extLst>
            <c:ext xmlns:c16="http://schemas.microsoft.com/office/drawing/2014/chart" uri="{C3380CC4-5D6E-409C-BE32-E72D297353CC}">
              <c16:uniqueId val="{00000002-E592-4F35-AF0B-51A3B4265699}"/>
            </c:ext>
          </c:extLst>
        </c:ser>
        <c:ser>
          <c:idx val="3"/>
          <c:order val="3"/>
          <c:tx>
            <c:strRef>
              <c:f>'B3.Banks'!$AC$5</c:f>
              <c:strCache>
                <c:ptCount val="1"/>
                <c:pt idx="0">
                  <c:v>HFC-404A</c:v>
                </c:pt>
              </c:strCache>
            </c:strRef>
          </c:tx>
          <c:spPr>
            <a:solidFill>
              <a:schemeClr val="accent4"/>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'B3.Banks'!$AC$204:$AC$214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E592-4F35-AF0B-51A3B4265699}"/>
            </c:ext>
          </c:extLst>
        </c:ser>
        <c:ser>
          <c:idx val="4"/>
          <c:order val="4"/>
          <c:tx>
            <c:strRef>
              <c:f>'B3.Banks'!$AD$5</c:f>
              <c:strCache>
                <c:ptCount val="1"/>
                <c:pt idx="0">
                  <c:v>HFC-410A</c:v>
                </c:pt>
              </c:strCache>
            </c:strRef>
          </c:tx>
          <c:spPr>
            <a:solidFill>
              <a:schemeClr val="accent5"/>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'B3.Banks'!$AD$204:$AD$214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592-4F35-AF0B-51A3B4265699}"/>
            </c:ext>
          </c:extLst>
        </c:ser>
        <c:ser>
          <c:idx val="5"/>
          <c:order val="5"/>
          <c:tx>
            <c:strRef>
              <c:f>'B3.Banks'!$AE$5</c:f>
              <c:strCache>
                <c:ptCount val="1"/>
                <c:pt idx="0">
                  <c:v>HFC-407C</c:v>
                </c:pt>
              </c:strCache>
            </c:strRef>
          </c:tx>
          <c:spPr>
            <a:solidFill>
              <a:schemeClr val="accent6"/>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'B3.Banks'!$AE$204:$AE$214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E592-4F35-AF0B-51A3B4265699}"/>
            </c:ext>
          </c:extLst>
        </c:ser>
        <c:ser>
          <c:idx val="6"/>
          <c:order val="6"/>
          <c:tx>
            <c:strRef>
              <c:f>'B3.Banks'!$AF$5</c:f>
              <c:strCache>
                <c:ptCount val="1"/>
                <c:pt idx="0">
                  <c:v>HFC-32</c:v>
                </c:pt>
              </c:strCache>
            </c:strRef>
          </c:tx>
          <c:spPr>
            <a:solidFill>
              <a:schemeClr val="accent1">
                <a:lumMod val="60000"/>
              </a:schemeClr>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'B3.Banks'!$AF$204:$AF$214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E592-4F35-AF0B-51A3B4265699}"/>
            </c:ext>
          </c:extLst>
        </c:ser>
        <c:ser>
          <c:idx val="7"/>
          <c:order val="7"/>
          <c:tx>
            <c:strRef>
              <c:f>'B3.Banks'!$AG$5</c:f>
              <c:strCache>
                <c:ptCount val="1"/>
                <c:pt idx="0">
                  <c:v>HFC-Mix</c:v>
                </c:pt>
              </c:strCache>
            </c:strRef>
          </c:tx>
          <c:spPr>
            <a:solidFill>
              <a:schemeClr val="accent2">
                <a:lumMod val="60000"/>
              </a:schemeClr>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'B3.Banks'!$AG$204:$AG$214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592-4F35-AF0B-51A3B4265699}"/>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'B3.Banks'!$AH$204:$AH$214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E592-4F35-AF0B-51A3B4265699}"/>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'B3.Banks'!$AI$204:$AI$214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E592-4F35-AF0B-51A3B4265699}"/>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'B3.Banks'!$AJ$204:$AJ$214</c:f>
              <c:numCache>
                <c:formatCode>#,##0</c:formatCode>
                <c:ptCount val="11"/>
                <c:pt idx="0">
                  <c:v>655415.27696356736</c:v>
                </c:pt>
                <c:pt idx="1">
                  <c:v>739408.56447406451</c:v>
                </c:pt>
                <c:pt idx="2">
                  <c:v>821200.01902184321</c:v>
                </c:pt>
                <c:pt idx="3">
                  <c:v>899046.92751266481</c:v>
                </c:pt>
                <c:pt idx="4">
                  <c:v>971358.66431736841</c:v>
                </c:pt>
                <c:pt idx="5">
                  <c:v>1037114.7114972747</c:v>
                </c:pt>
                <c:pt idx="6">
                  <c:v>1096793.305213769</c:v>
                </c:pt>
                <c:pt idx="7">
                  <c:v>1151747.9023140997</c:v>
                </c:pt>
                <c:pt idx="8">
                  <c:v>1203846.8665484332</c:v>
                </c:pt>
                <c:pt idx="9">
                  <c:v>1254432.5864778263</c:v>
                </c:pt>
                <c:pt idx="10">
                  <c:v>1303568.2755812253</c:v>
                </c:pt>
              </c:numCache>
            </c:numRef>
          </c:val>
          <c:extLst>
            <c:ext xmlns:c16="http://schemas.microsoft.com/office/drawing/2014/chart" uri="{C3380CC4-5D6E-409C-BE32-E72D297353CC}">
              <c16:uniqueId val="{0000000A-E592-4F35-AF0B-51A3B4265699}"/>
            </c:ext>
          </c:extLst>
        </c:ser>
        <c:dLbls>
          <c:showLegendKey val="0"/>
          <c:showVal val="0"/>
          <c:showCatName val="0"/>
          <c:showSerName val="0"/>
          <c:showPercent val="0"/>
          <c:showBubbleSize val="0"/>
        </c:dLbls>
        <c:axId val="2128330992"/>
        <c:axId val="2128333744"/>
      </c:areaChart>
      <c:catAx>
        <c:axId val="2128330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333744"/>
        <c:crosses val="autoZero"/>
        <c:auto val="1"/>
        <c:lblAlgn val="ctr"/>
        <c:lblOffset val="100"/>
        <c:noMultiLvlLbl val="0"/>
      </c:catAx>
      <c:valAx>
        <c:axId val="2128333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33099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'B3.Banks'!$AN$204:$AN$214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073-46AC-BEBB-12654488CFA8}"/>
            </c:ext>
          </c:extLst>
        </c:ser>
        <c:ser>
          <c:idx val="1"/>
          <c:order val="1"/>
          <c:tx>
            <c:strRef>
              <c:f>'B3.Banks'!$AO$5</c:f>
              <c:strCache>
                <c:ptCount val="1"/>
                <c:pt idx="0">
                  <c:v>HCFC-123</c:v>
                </c:pt>
              </c:strCache>
            </c:strRef>
          </c:tx>
          <c:spPr>
            <a:solidFill>
              <a:schemeClr val="accent2"/>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'B3.Banks'!$AO$204:$AO$214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073-46AC-BEBB-12654488CFA8}"/>
            </c:ext>
          </c:extLst>
        </c:ser>
        <c:ser>
          <c:idx val="2"/>
          <c:order val="2"/>
          <c:tx>
            <c:strRef>
              <c:f>'B3.Banks'!$AP$5</c:f>
              <c:strCache>
                <c:ptCount val="1"/>
                <c:pt idx="0">
                  <c:v>HFC-134a</c:v>
                </c:pt>
              </c:strCache>
            </c:strRef>
          </c:tx>
          <c:spPr>
            <a:solidFill>
              <a:schemeClr val="accent3"/>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'B3.Banks'!$AP$204:$AP$214</c:f>
              <c:numCache>
                <c:formatCode>#,##0.000</c:formatCode>
                <c:ptCount val="11"/>
                <c:pt idx="0">
                  <c:v>1.8204469190679289</c:v>
                </c:pt>
                <c:pt idx="1">
                  <c:v>1.603737424851214</c:v>
                </c:pt>
                <c:pt idx="2">
                  <c:v>1.3841030004924668</c:v>
                </c:pt>
                <c:pt idx="3">
                  <c:v>1.1678169614153746</c:v>
                </c:pt>
                <c:pt idx="4">
                  <c:v>0.96180743202403574</c:v>
                </c:pt>
                <c:pt idx="5">
                  <c:v>0.77283692983065022</c:v>
                </c:pt>
                <c:pt idx="6">
                  <c:v>0.60631565828000966</c:v>
                </c:pt>
                <c:pt idx="7">
                  <c:v>0.46621923469631144</c:v>
                </c:pt>
                <c:pt idx="8">
                  <c:v>0.35410011825809418</c:v>
                </c:pt>
                <c:pt idx="9">
                  <c:v>0.2689362808619617</c:v>
                </c:pt>
                <c:pt idx="10">
                  <c:v>0.20756991012420598</c:v>
                </c:pt>
              </c:numCache>
            </c:numRef>
          </c:val>
          <c:extLst>
            <c:ext xmlns:c16="http://schemas.microsoft.com/office/drawing/2014/chart" uri="{C3380CC4-5D6E-409C-BE32-E72D297353CC}">
              <c16:uniqueId val="{00000002-3073-46AC-BEBB-12654488CFA8}"/>
            </c:ext>
          </c:extLst>
        </c:ser>
        <c:ser>
          <c:idx val="3"/>
          <c:order val="3"/>
          <c:tx>
            <c:strRef>
              <c:f>'B3.Banks'!$AQ$5</c:f>
              <c:strCache>
                <c:ptCount val="1"/>
                <c:pt idx="0">
                  <c:v>HFC-404A</c:v>
                </c:pt>
              </c:strCache>
            </c:strRef>
          </c:tx>
          <c:spPr>
            <a:solidFill>
              <a:schemeClr val="accent4"/>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'B3.Banks'!$AQ$204:$AQ$214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073-46AC-BEBB-12654488CFA8}"/>
            </c:ext>
          </c:extLst>
        </c:ser>
        <c:ser>
          <c:idx val="4"/>
          <c:order val="4"/>
          <c:tx>
            <c:strRef>
              <c:f>'B3.Banks'!$AR$5</c:f>
              <c:strCache>
                <c:ptCount val="1"/>
                <c:pt idx="0">
                  <c:v>HFC-410A</c:v>
                </c:pt>
              </c:strCache>
            </c:strRef>
          </c:tx>
          <c:spPr>
            <a:solidFill>
              <a:schemeClr val="accent5"/>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'B3.Banks'!$AR$204:$AR$214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3073-46AC-BEBB-12654488CFA8}"/>
            </c:ext>
          </c:extLst>
        </c:ser>
        <c:ser>
          <c:idx val="5"/>
          <c:order val="5"/>
          <c:tx>
            <c:strRef>
              <c:f>'B3.Banks'!$AS$5</c:f>
              <c:strCache>
                <c:ptCount val="1"/>
                <c:pt idx="0">
                  <c:v>HFC-407C</c:v>
                </c:pt>
              </c:strCache>
            </c:strRef>
          </c:tx>
          <c:spPr>
            <a:solidFill>
              <a:schemeClr val="accent6"/>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'B3.Banks'!$AS$204:$AS$214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3073-46AC-BEBB-12654488CFA8}"/>
            </c:ext>
          </c:extLst>
        </c:ser>
        <c:ser>
          <c:idx val="6"/>
          <c:order val="6"/>
          <c:tx>
            <c:strRef>
              <c:f>'B3.Banks'!$AT$5</c:f>
              <c:strCache>
                <c:ptCount val="1"/>
                <c:pt idx="0">
                  <c:v>HFC-32</c:v>
                </c:pt>
              </c:strCache>
            </c:strRef>
          </c:tx>
          <c:spPr>
            <a:solidFill>
              <a:schemeClr val="accent1">
                <a:lumMod val="60000"/>
              </a:schemeClr>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'B3.Banks'!$AT$204:$AT$214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073-46AC-BEBB-12654488CFA8}"/>
            </c:ext>
          </c:extLst>
        </c:ser>
        <c:ser>
          <c:idx val="7"/>
          <c:order val="7"/>
          <c:tx>
            <c:strRef>
              <c:f>'B3.Banks'!$AU$5</c:f>
              <c:strCache>
                <c:ptCount val="1"/>
                <c:pt idx="0">
                  <c:v>HFC-Mix</c:v>
                </c:pt>
              </c:strCache>
            </c:strRef>
          </c:tx>
          <c:spPr>
            <a:solidFill>
              <a:schemeClr val="accent2">
                <a:lumMod val="60000"/>
              </a:schemeClr>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'B3.Banks'!$AU$204:$AU$214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3073-46AC-BEBB-12654488CFA8}"/>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'B3.Banks'!$AV$204:$AV$214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3073-46AC-BEBB-12654488CFA8}"/>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'B3.Banks'!$AW$204:$AW$214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3073-46AC-BEBB-12654488CFA8}"/>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'B3.Banks'!$AX$204:$AX$214</c:f>
              <c:numCache>
                <c:formatCode>#,##0.000</c:formatCode>
                <c:ptCount val="11"/>
                <c:pt idx="0">
                  <c:v>2.6216611078542693E-3</c:v>
                </c:pt>
                <c:pt idx="1">
                  <c:v>2.957634257896258E-3</c:v>
                </c:pt>
                <c:pt idx="2">
                  <c:v>3.284800076087373E-3</c:v>
                </c:pt>
                <c:pt idx="3">
                  <c:v>3.5961877100506591E-3</c:v>
                </c:pt>
                <c:pt idx="4">
                  <c:v>3.8854346572694738E-3</c:v>
                </c:pt>
                <c:pt idx="5">
                  <c:v>4.1484588459890989E-3</c:v>
                </c:pt>
                <c:pt idx="6">
                  <c:v>4.3871732208550758E-3</c:v>
                </c:pt>
                <c:pt idx="7">
                  <c:v>4.6069916092563992E-3</c:v>
                </c:pt>
                <c:pt idx="8">
                  <c:v>4.8153874661937329E-3</c:v>
                </c:pt>
                <c:pt idx="9">
                  <c:v>5.0177303459113054E-3</c:v>
                </c:pt>
                <c:pt idx="10">
                  <c:v>5.2142731023249013E-3</c:v>
                </c:pt>
              </c:numCache>
            </c:numRef>
          </c:val>
          <c:extLst>
            <c:ext xmlns:c16="http://schemas.microsoft.com/office/drawing/2014/chart" uri="{C3380CC4-5D6E-409C-BE32-E72D297353CC}">
              <c16:uniqueId val="{0000000A-3073-46AC-BEBB-12654488CFA8}"/>
            </c:ext>
          </c:extLst>
        </c:ser>
        <c:dLbls>
          <c:showLegendKey val="0"/>
          <c:showVal val="0"/>
          <c:showCatName val="0"/>
          <c:showSerName val="0"/>
          <c:showPercent val="0"/>
          <c:showBubbleSize val="0"/>
        </c:dLbls>
        <c:axId val="2128395840"/>
        <c:axId val="2128398592"/>
      </c:areaChart>
      <c:catAx>
        <c:axId val="212839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398592"/>
        <c:crosses val="autoZero"/>
        <c:auto val="1"/>
        <c:lblAlgn val="ctr"/>
        <c:lblOffset val="100"/>
        <c:noMultiLvlLbl val="0"/>
      </c:catAx>
      <c:valAx>
        <c:axId val="2128398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3958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'B3.Banks'!$Z$226:$Z$236</c:f>
              <c:numCache>
                <c:formatCode>#,##0</c:formatCode>
                <c:ptCount val="11"/>
                <c:pt idx="0">
                  <c:v>777.56632951914014</c:v>
                </c:pt>
                <c:pt idx="1">
                  <c:v>230.87797720549861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F2E-4531-A922-F88EF086CD14}"/>
            </c:ext>
          </c:extLst>
        </c:ser>
        <c:ser>
          <c:idx val="1"/>
          <c:order val="1"/>
          <c:tx>
            <c:strRef>
              <c:f>'B3.Banks'!$AA$5</c:f>
              <c:strCache>
                <c:ptCount val="1"/>
                <c:pt idx="0">
                  <c:v>HCFC-123</c:v>
                </c:pt>
              </c:strCache>
            </c:strRef>
          </c:tx>
          <c:spPr>
            <a:solidFill>
              <a:schemeClr val="accent2"/>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'B3.Banks'!$AA$226:$AA$236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F2E-4531-A922-F88EF086CD14}"/>
            </c:ext>
          </c:extLst>
        </c:ser>
        <c:ser>
          <c:idx val="2"/>
          <c:order val="2"/>
          <c:tx>
            <c:strRef>
              <c:f>'B3.Banks'!$AB$5</c:f>
              <c:strCache>
                <c:ptCount val="1"/>
                <c:pt idx="0">
                  <c:v>HFC-134a</c:v>
                </c:pt>
              </c:strCache>
            </c:strRef>
          </c:tx>
          <c:spPr>
            <a:solidFill>
              <a:schemeClr val="accent3"/>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'B3.Banks'!$AB$226:$AB$236</c:f>
              <c:numCache>
                <c:formatCode>#,##0</c:formatCode>
                <c:ptCount val="11"/>
                <c:pt idx="0">
                  <c:v>234435.30739475097</c:v>
                </c:pt>
                <c:pt idx="1">
                  <c:v>239398.09455744096</c:v>
                </c:pt>
                <c:pt idx="2">
                  <c:v>242031.37091590781</c:v>
                </c:pt>
                <c:pt idx="3">
                  <c:v>242264.74955843049</c:v>
                </c:pt>
                <c:pt idx="4">
                  <c:v>240062.43149066481</c:v>
                </c:pt>
                <c:pt idx="5">
                  <c:v>235531.73551464739</c:v>
                </c:pt>
                <c:pt idx="6">
                  <c:v>226580.02876711229</c:v>
                </c:pt>
                <c:pt idx="7">
                  <c:v>213747.94475789918</c:v>
                </c:pt>
                <c:pt idx="8">
                  <c:v>197148.68346850152</c:v>
                </c:pt>
                <c:pt idx="9">
                  <c:v>176973.3804823705</c:v>
                </c:pt>
                <c:pt idx="10">
                  <c:v>153273.71291276615</c:v>
                </c:pt>
              </c:numCache>
            </c:numRef>
          </c:val>
          <c:extLst>
            <c:ext xmlns:c16="http://schemas.microsoft.com/office/drawing/2014/chart" uri="{C3380CC4-5D6E-409C-BE32-E72D297353CC}">
              <c16:uniqueId val="{00000002-FF2E-4531-A922-F88EF086CD14}"/>
            </c:ext>
          </c:extLst>
        </c:ser>
        <c:ser>
          <c:idx val="3"/>
          <c:order val="3"/>
          <c:tx>
            <c:strRef>
              <c:f>'B3.Banks'!$AC$5</c:f>
              <c:strCache>
                <c:ptCount val="1"/>
                <c:pt idx="0">
                  <c:v>HFC-404A</c:v>
                </c:pt>
              </c:strCache>
            </c:strRef>
          </c:tx>
          <c:spPr>
            <a:solidFill>
              <a:schemeClr val="accent4"/>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'B3.Banks'!$AC$226:$AC$236</c:f>
              <c:numCache>
                <c:formatCode>#,##0</c:formatCode>
                <c:ptCount val="11"/>
                <c:pt idx="0">
                  <c:v>220942.46722152209</c:v>
                </c:pt>
                <c:pt idx="1">
                  <c:v>199539.52418915718</c:v>
                </c:pt>
                <c:pt idx="2">
                  <c:v>177638.28503214972</c:v>
                </c:pt>
                <c:pt idx="3">
                  <c:v>155682.26813272736</c:v>
                </c:pt>
                <c:pt idx="4">
                  <c:v>134242.85151617054</c:v>
                </c:pt>
                <c:pt idx="5">
                  <c:v>114015.8959838201</c:v>
                </c:pt>
                <c:pt idx="6">
                  <c:v>95869.412326005811</c:v>
                </c:pt>
                <c:pt idx="7">
                  <c:v>79760.218436976502</c:v>
                </c:pt>
                <c:pt idx="8">
                  <c:v>66013.214956189171</c:v>
                </c:pt>
                <c:pt idx="9">
                  <c:v>54638.726178998208</c:v>
                </c:pt>
                <c:pt idx="10">
                  <c:v>44911.382279379432</c:v>
                </c:pt>
              </c:numCache>
            </c:numRef>
          </c:val>
          <c:extLst>
            <c:ext xmlns:c16="http://schemas.microsoft.com/office/drawing/2014/chart" uri="{C3380CC4-5D6E-409C-BE32-E72D297353CC}">
              <c16:uniqueId val="{00000003-FF2E-4531-A922-F88EF086CD14}"/>
            </c:ext>
          </c:extLst>
        </c:ser>
        <c:ser>
          <c:idx val="4"/>
          <c:order val="4"/>
          <c:tx>
            <c:strRef>
              <c:f>'B3.Banks'!$AD$5</c:f>
              <c:strCache>
                <c:ptCount val="1"/>
                <c:pt idx="0">
                  <c:v>HFC-410A</c:v>
                </c:pt>
              </c:strCache>
            </c:strRef>
          </c:tx>
          <c:spPr>
            <a:solidFill>
              <a:schemeClr val="accent5"/>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'B3.Banks'!$AD$226:$AD$236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F2E-4531-A922-F88EF086CD14}"/>
            </c:ext>
          </c:extLst>
        </c:ser>
        <c:ser>
          <c:idx val="5"/>
          <c:order val="5"/>
          <c:tx>
            <c:strRef>
              <c:f>'B3.Banks'!$AE$5</c:f>
              <c:strCache>
                <c:ptCount val="1"/>
                <c:pt idx="0">
                  <c:v>HFC-407C</c:v>
                </c:pt>
              </c:strCache>
            </c:strRef>
          </c:tx>
          <c:spPr>
            <a:solidFill>
              <a:schemeClr val="accent6"/>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'B3.Banks'!$AE$226:$AE$236</c:f>
              <c:numCache>
                <c:formatCode>#,##0</c:formatCode>
                <c:ptCount val="11"/>
                <c:pt idx="0">
                  <c:v>253.93804707416288</c:v>
                </c:pt>
                <c:pt idx="1">
                  <c:v>152.03018721983315</c:v>
                </c:pt>
                <c:pt idx="2">
                  <c:v>82.329685107961268</c:v>
                </c:pt>
                <c:pt idx="3">
                  <c:v>39.526083506028087</c:v>
                </c:pt>
                <c:pt idx="4">
                  <c:v>16.590605879529477</c:v>
                </c:pt>
                <c:pt idx="5">
                  <c:v>5.9440315206392631</c:v>
                </c:pt>
                <c:pt idx="6">
                  <c:v>1.7888027709525742</c:v>
                </c:pt>
                <c:pt idx="7">
                  <c:v>0.4460912854182747</c:v>
                </c:pt>
                <c:pt idx="8">
                  <c:v>9.1167264288592717E-2</c:v>
                </c:pt>
                <c:pt idx="9">
                  <c:v>1.5132355783746542E-2</c:v>
                </c:pt>
                <c:pt idx="10">
                  <c:v>2.0253694234879443E-3</c:v>
                </c:pt>
              </c:numCache>
            </c:numRef>
          </c:val>
          <c:extLst>
            <c:ext xmlns:c16="http://schemas.microsoft.com/office/drawing/2014/chart" uri="{C3380CC4-5D6E-409C-BE32-E72D297353CC}">
              <c16:uniqueId val="{00000005-FF2E-4531-A922-F88EF086CD14}"/>
            </c:ext>
          </c:extLst>
        </c:ser>
        <c:ser>
          <c:idx val="6"/>
          <c:order val="6"/>
          <c:tx>
            <c:strRef>
              <c:f>'B3.Banks'!$AF$5</c:f>
              <c:strCache>
                <c:ptCount val="1"/>
                <c:pt idx="0">
                  <c:v>HFC-32</c:v>
                </c:pt>
              </c:strCache>
            </c:strRef>
          </c:tx>
          <c:spPr>
            <a:solidFill>
              <a:schemeClr val="accent1">
                <a:lumMod val="60000"/>
              </a:schemeClr>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'B3.Banks'!$AF$226:$AF$236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FF2E-4531-A922-F88EF086CD14}"/>
            </c:ext>
          </c:extLst>
        </c:ser>
        <c:ser>
          <c:idx val="7"/>
          <c:order val="7"/>
          <c:tx>
            <c:strRef>
              <c:f>'B3.Banks'!$AG$5</c:f>
              <c:strCache>
                <c:ptCount val="1"/>
                <c:pt idx="0">
                  <c:v>HFC-Mix</c:v>
                </c:pt>
              </c:strCache>
            </c:strRef>
          </c:tx>
          <c:spPr>
            <a:solidFill>
              <a:schemeClr val="accent2">
                <a:lumMod val="60000"/>
              </a:schemeClr>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'B3.Banks'!$AG$226:$AG$236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FF2E-4531-A922-F88EF086CD14}"/>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'B3.Banks'!$AH$226:$AH$236</c:f>
              <c:numCache>
                <c:formatCode>#,##0</c:formatCode>
                <c:ptCount val="11"/>
                <c:pt idx="0">
                  <c:v>6342.0469193815861</c:v>
                </c:pt>
                <c:pt idx="1">
                  <c:v>8875.7057262049311</c:v>
                </c:pt>
                <c:pt idx="2">
                  <c:v>11919.687567671243</c:v>
                </c:pt>
                <c:pt idx="3">
                  <c:v>15474.200199822308</c:v>
                </c:pt>
                <c:pt idx="4">
                  <c:v>19533.133710514514</c:v>
                </c:pt>
                <c:pt idx="5">
                  <c:v>24077.783306061039</c:v>
                </c:pt>
                <c:pt idx="6">
                  <c:v>29882.245981085227</c:v>
                </c:pt>
                <c:pt idx="7">
                  <c:v>36888.169207543207</c:v>
                </c:pt>
                <c:pt idx="8">
                  <c:v>45019.928319236038</c:v>
                </c:pt>
                <c:pt idx="9">
                  <c:v>54149.208844163782</c:v>
                </c:pt>
                <c:pt idx="10">
                  <c:v>64224.920203555695</c:v>
                </c:pt>
              </c:numCache>
            </c:numRef>
          </c:val>
          <c:extLst>
            <c:ext xmlns:c16="http://schemas.microsoft.com/office/drawing/2014/chart" uri="{C3380CC4-5D6E-409C-BE32-E72D297353CC}">
              <c16:uniqueId val="{00000008-FF2E-4531-A922-F88EF086CD14}"/>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'B3.Banks'!$AI$226:$AI$236</c:f>
              <c:numCache>
                <c:formatCode>#,##0</c:formatCode>
                <c:ptCount val="11"/>
                <c:pt idx="0">
                  <c:v>0</c:v>
                </c:pt>
                <c:pt idx="1">
                  <c:v>84.89130589159808</c:v>
                </c:pt>
                <c:pt idx="2">
                  <c:v>255.65421014595415</c:v>
                </c:pt>
                <c:pt idx="3">
                  <c:v>513.27775055210429</c:v>
                </c:pt>
                <c:pt idx="4">
                  <c:v>858.75547044077621</c:v>
                </c:pt>
                <c:pt idx="5">
                  <c:v>1293.0602844011714</c:v>
                </c:pt>
                <c:pt idx="6">
                  <c:v>1808.1642152224083</c:v>
                </c:pt>
                <c:pt idx="7">
                  <c:v>2402.6774878454776</c:v>
                </c:pt>
                <c:pt idx="8">
                  <c:v>3073.8826857869922</c:v>
                </c:pt>
                <c:pt idx="9">
                  <c:v>3816.3904673131415</c:v>
                </c:pt>
                <c:pt idx="10">
                  <c:v>4620.9008935806924</c:v>
                </c:pt>
              </c:numCache>
            </c:numRef>
          </c:val>
          <c:extLst>
            <c:ext xmlns:c16="http://schemas.microsoft.com/office/drawing/2014/chart" uri="{C3380CC4-5D6E-409C-BE32-E72D297353CC}">
              <c16:uniqueId val="{00000009-FF2E-4531-A922-F88EF086CD14}"/>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'B3.Banks'!$AJ$226:$AJ$236</c:f>
              <c:numCache>
                <c:formatCode>#,##0</c:formatCode>
                <c:ptCount val="11"/>
                <c:pt idx="0">
                  <c:v>36461.253689003526</c:v>
                </c:pt>
                <c:pt idx="1">
                  <c:v>44591.978511911686</c:v>
                </c:pt>
                <c:pt idx="2">
                  <c:v>52960.264521613833</c:v>
                </c:pt>
                <c:pt idx="3">
                  <c:v>61478.659646602835</c:v>
                </c:pt>
                <c:pt idx="4">
                  <c:v>70029.094430214202</c:v>
                </c:pt>
                <c:pt idx="5">
                  <c:v>78472.094916804985</c:v>
                </c:pt>
                <c:pt idx="6">
                  <c:v>87071.754520509858</c:v>
                </c:pt>
                <c:pt idx="7">
                  <c:v>95729.621692429369</c:v>
                </c:pt>
                <c:pt idx="8">
                  <c:v>104366.84684062349</c:v>
                </c:pt>
                <c:pt idx="9">
                  <c:v>113035.00044568843</c:v>
                </c:pt>
                <c:pt idx="10">
                  <c:v>121834.74811183038</c:v>
                </c:pt>
              </c:numCache>
            </c:numRef>
          </c:val>
          <c:extLst>
            <c:ext xmlns:c16="http://schemas.microsoft.com/office/drawing/2014/chart" uri="{C3380CC4-5D6E-409C-BE32-E72D297353CC}">
              <c16:uniqueId val="{0000000A-FF2E-4531-A922-F88EF086CD14}"/>
            </c:ext>
          </c:extLst>
        </c:ser>
        <c:dLbls>
          <c:showLegendKey val="0"/>
          <c:showVal val="0"/>
          <c:showCatName val="0"/>
          <c:showSerName val="0"/>
          <c:showPercent val="0"/>
          <c:showBubbleSize val="0"/>
        </c:dLbls>
        <c:axId val="2128459392"/>
        <c:axId val="2128462144"/>
      </c:areaChart>
      <c:catAx>
        <c:axId val="2128459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462144"/>
        <c:crosses val="autoZero"/>
        <c:auto val="1"/>
        <c:lblAlgn val="ctr"/>
        <c:lblOffset val="100"/>
        <c:noMultiLvlLbl val="0"/>
      </c:catAx>
      <c:valAx>
        <c:axId val="2128462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45939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'B3.Banks'!$AN$226:$AN$236</c:f>
              <c:numCache>
                <c:formatCode>#,##0.000</c:formatCode>
                <c:ptCount val="11"/>
                <c:pt idx="0">
                  <c:v>1.4073950564296436E-3</c:v>
                </c:pt>
                <c:pt idx="1">
                  <c:v>4.1788913874195251E-4</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833-4BAC-AC94-B30D25B1720C}"/>
            </c:ext>
          </c:extLst>
        </c:ser>
        <c:ser>
          <c:idx val="1"/>
          <c:order val="1"/>
          <c:tx>
            <c:strRef>
              <c:f>'B3.Banks'!$AO$5</c:f>
              <c:strCache>
                <c:ptCount val="1"/>
                <c:pt idx="0">
                  <c:v>HCFC-123</c:v>
                </c:pt>
              </c:strCache>
            </c:strRef>
          </c:tx>
          <c:spPr>
            <a:solidFill>
              <a:schemeClr val="accent2"/>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'B3.Banks'!$AO$226:$AO$236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833-4BAC-AC94-B30D25B1720C}"/>
            </c:ext>
          </c:extLst>
        </c:ser>
        <c:ser>
          <c:idx val="2"/>
          <c:order val="2"/>
          <c:tx>
            <c:strRef>
              <c:f>'B3.Banks'!$AP$5</c:f>
              <c:strCache>
                <c:ptCount val="1"/>
                <c:pt idx="0">
                  <c:v>HFC-134a</c:v>
                </c:pt>
              </c:strCache>
            </c:strRef>
          </c:tx>
          <c:spPr>
            <a:solidFill>
              <a:schemeClr val="accent3"/>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'B3.Banks'!$AP$226:$AP$236</c:f>
              <c:numCache>
                <c:formatCode>#,##0.000</c:formatCode>
                <c:ptCount val="11"/>
                <c:pt idx="0">
                  <c:v>0.33524248957449387</c:v>
                </c:pt>
                <c:pt idx="1">
                  <c:v>0.34233927521714058</c:v>
                </c:pt>
                <c:pt idx="2">
                  <c:v>0.34610486040974819</c:v>
                </c:pt>
                <c:pt idx="3">
                  <c:v>0.34643859186855558</c:v>
                </c:pt>
                <c:pt idx="4">
                  <c:v>0.34328927703165069</c:v>
                </c:pt>
                <c:pt idx="5">
                  <c:v>0.3368103817859458</c:v>
                </c:pt>
                <c:pt idx="6">
                  <c:v>0.32400944113697056</c:v>
                </c:pt>
                <c:pt idx="7">
                  <c:v>0.30565956100379582</c:v>
                </c:pt>
                <c:pt idx="8">
                  <c:v>0.28192261735995716</c:v>
                </c:pt>
                <c:pt idx="9">
                  <c:v>0.25307193408978979</c:v>
                </c:pt>
                <c:pt idx="10">
                  <c:v>0.21918140946525558</c:v>
                </c:pt>
              </c:numCache>
            </c:numRef>
          </c:val>
          <c:extLst>
            <c:ext xmlns:c16="http://schemas.microsoft.com/office/drawing/2014/chart" uri="{C3380CC4-5D6E-409C-BE32-E72D297353CC}">
              <c16:uniqueId val="{00000002-3833-4BAC-AC94-B30D25B1720C}"/>
            </c:ext>
          </c:extLst>
        </c:ser>
        <c:ser>
          <c:idx val="3"/>
          <c:order val="3"/>
          <c:tx>
            <c:strRef>
              <c:f>'B3.Banks'!$AQ$5</c:f>
              <c:strCache>
                <c:ptCount val="1"/>
                <c:pt idx="0">
                  <c:v>HFC-404A</c:v>
                </c:pt>
              </c:strCache>
            </c:strRef>
          </c:tx>
          <c:spPr>
            <a:solidFill>
              <a:schemeClr val="accent4"/>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'B3.Banks'!$AQ$226:$AQ$236</c:f>
              <c:numCache>
                <c:formatCode>#,##0.000</c:formatCode>
                <c:ptCount val="11"/>
                <c:pt idx="0">
                  <c:v>0.86653635644280969</c:v>
                </c:pt>
                <c:pt idx="1">
                  <c:v>0.78259401386987448</c:v>
                </c:pt>
                <c:pt idx="2">
                  <c:v>0.69669735389609122</c:v>
                </c:pt>
                <c:pt idx="3">
                  <c:v>0.61058585561655676</c:v>
                </c:pt>
                <c:pt idx="4">
                  <c:v>0.52650046364642089</c:v>
                </c:pt>
                <c:pt idx="5">
                  <c:v>0.44717034404854245</c:v>
                </c:pt>
                <c:pt idx="6">
                  <c:v>0.37599983514259483</c:v>
                </c:pt>
                <c:pt idx="7">
                  <c:v>0.3128195767098218</c:v>
                </c:pt>
                <c:pt idx="8">
                  <c:v>0.25890382905817394</c:v>
                </c:pt>
                <c:pt idx="9">
                  <c:v>0.21429308407403097</c:v>
                </c:pt>
                <c:pt idx="10">
                  <c:v>0.17614244129972612</c:v>
                </c:pt>
              </c:numCache>
            </c:numRef>
          </c:val>
          <c:extLst>
            <c:ext xmlns:c16="http://schemas.microsoft.com/office/drawing/2014/chart" uri="{C3380CC4-5D6E-409C-BE32-E72D297353CC}">
              <c16:uniqueId val="{00000003-3833-4BAC-AC94-B30D25B1720C}"/>
            </c:ext>
          </c:extLst>
        </c:ser>
        <c:ser>
          <c:idx val="4"/>
          <c:order val="4"/>
          <c:tx>
            <c:strRef>
              <c:f>'B3.Banks'!$AR$5</c:f>
              <c:strCache>
                <c:ptCount val="1"/>
                <c:pt idx="0">
                  <c:v>HFC-410A</c:v>
                </c:pt>
              </c:strCache>
            </c:strRef>
          </c:tx>
          <c:spPr>
            <a:solidFill>
              <a:schemeClr val="accent5"/>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'B3.Banks'!$AR$226:$AR$236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3833-4BAC-AC94-B30D25B1720C}"/>
            </c:ext>
          </c:extLst>
        </c:ser>
        <c:ser>
          <c:idx val="5"/>
          <c:order val="5"/>
          <c:tx>
            <c:strRef>
              <c:f>'B3.Banks'!$AS$5</c:f>
              <c:strCache>
                <c:ptCount val="1"/>
                <c:pt idx="0">
                  <c:v>HFC-407C</c:v>
                </c:pt>
              </c:strCache>
            </c:strRef>
          </c:tx>
          <c:spPr>
            <a:solidFill>
              <a:schemeClr val="accent6"/>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'B3.Banks'!$AS$226:$AS$236</c:f>
              <c:numCache>
                <c:formatCode>#,##0.000</c:formatCode>
                <c:ptCount val="11"/>
                <c:pt idx="0">
                  <c:v>4.5048609550956499E-4</c:v>
                </c:pt>
                <c:pt idx="1">
                  <c:v>2.6970155212798402E-4</c:v>
                </c:pt>
                <c:pt idx="2">
                  <c:v>1.4605286138152327E-4</c:v>
                </c:pt>
                <c:pt idx="3">
                  <c:v>7.0119272139693834E-5</c:v>
                </c:pt>
                <c:pt idx="4">
                  <c:v>2.9431734830285291E-5</c:v>
                </c:pt>
                <c:pt idx="5">
                  <c:v>1.0544711917614054E-5</c:v>
                </c:pt>
                <c:pt idx="6">
                  <c:v>3.1733361156698667E-6</c:v>
                </c:pt>
                <c:pt idx="7">
                  <c:v>7.9136594033201941E-7</c:v>
                </c:pt>
                <c:pt idx="8">
                  <c:v>1.6173072684796346E-7</c:v>
                </c:pt>
                <c:pt idx="9">
                  <c:v>2.6844799160366364E-8</c:v>
                </c:pt>
                <c:pt idx="10">
                  <c:v>3.5930053572676129E-9</c:v>
                </c:pt>
              </c:numCache>
            </c:numRef>
          </c:val>
          <c:extLst>
            <c:ext xmlns:c16="http://schemas.microsoft.com/office/drawing/2014/chart" uri="{C3380CC4-5D6E-409C-BE32-E72D297353CC}">
              <c16:uniqueId val="{00000005-3833-4BAC-AC94-B30D25B1720C}"/>
            </c:ext>
          </c:extLst>
        </c:ser>
        <c:ser>
          <c:idx val="6"/>
          <c:order val="6"/>
          <c:tx>
            <c:strRef>
              <c:f>'B3.Banks'!$AT$5</c:f>
              <c:strCache>
                <c:ptCount val="1"/>
                <c:pt idx="0">
                  <c:v>HFC-32</c:v>
                </c:pt>
              </c:strCache>
            </c:strRef>
          </c:tx>
          <c:spPr>
            <a:solidFill>
              <a:schemeClr val="accent1">
                <a:lumMod val="60000"/>
              </a:schemeClr>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'B3.Banks'!$AT$226:$AT$236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833-4BAC-AC94-B30D25B1720C}"/>
            </c:ext>
          </c:extLst>
        </c:ser>
        <c:ser>
          <c:idx val="7"/>
          <c:order val="7"/>
          <c:tx>
            <c:strRef>
              <c:f>'B3.Banks'!$AU$5</c:f>
              <c:strCache>
                <c:ptCount val="1"/>
                <c:pt idx="0">
                  <c:v>HFC-Mix</c:v>
                </c:pt>
              </c:strCache>
            </c:strRef>
          </c:tx>
          <c:spPr>
            <a:solidFill>
              <a:schemeClr val="accent2">
                <a:lumMod val="60000"/>
              </a:schemeClr>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'B3.Banks'!$AU$226:$AU$236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3833-4BAC-AC94-B30D25B1720C}"/>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'B3.Banks'!$AV$226:$AV$236</c:f>
              <c:numCache>
                <c:formatCode>#,##0.000</c:formatCode>
                <c:ptCount val="11"/>
                <c:pt idx="0">
                  <c:v>9.5130703790723796E-3</c:v>
                </c:pt>
                <c:pt idx="1">
                  <c:v>1.3313558589307398E-2</c:v>
                </c:pt>
                <c:pt idx="2">
                  <c:v>1.7879531351506862E-2</c:v>
                </c:pt>
                <c:pt idx="3">
                  <c:v>2.3211300299733461E-2</c:v>
                </c:pt>
                <c:pt idx="4">
                  <c:v>2.9299700565771771E-2</c:v>
                </c:pt>
                <c:pt idx="5">
                  <c:v>3.6116674959091558E-2</c:v>
                </c:pt>
                <c:pt idx="6">
                  <c:v>4.4823368971627836E-2</c:v>
                </c:pt>
                <c:pt idx="7">
                  <c:v>5.5332253811314812E-2</c:v>
                </c:pt>
                <c:pt idx="8">
                  <c:v>6.7529892478854062E-2</c:v>
                </c:pt>
                <c:pt idx="9">
                  <c:v>8.1223813266245684E-2</c:v>
                </c:pt>
                <c:pt idx="10">
                  <c:v>9.6337380305333536E-2</c:v>
                </c:pt>
              </c:numCache>
            </c:numRef>
          </c:val>
          <c:extLst>
            <c:ext xmlns:c16="http://schemas.microsoft.com/office/drawing/2014/chart" uri="{C3380CC4-5D6E-409C-BE32-E72D297353CC}">
              <c16:uniqueId val="{00000008-3833-4BAC-AC94-B30D25B1720C}"/>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'B3.Banks'!$AW$226:$AW$236</c:f>
              <c:numCache>
                <c:formatCode>#,##0.000</c:formatCode>
                <c:ptCount val="11"/>
                <c:pt idx="0">
                  <c:v>0</c:v>
                </c:pt>
                <c:pt idx="1">
                  <c:v>4.2445652945799043E-5</c:v>
                </c:pt>
                <c:pt idx="2">
                  <c:v>1.2782710507297707E-4</c:v>
                </c:pt>
                <c:pt idx="3">
                  <c:v>2.5663887527605216E-4</c:v>
                </c:pt>
                <c:pt idx="4">
                  <c:v>4.2937773522038809E-4</c:v>
                </c:pt>
                <c:pt idx="5">
                  <c:v>6.465301422005857E-4</c:v>
                </c:pt>
                <c:pt idx="6">
                  <c:v>9.0408210761120419E-4</c:v>
                </c:pt>
                <c:pt idx="7">
                  <c:v>1.2013387439227389E-3</c:v>
                </c:pt>
                <c:pt idx="8">
                  <c:v>1.5369413428934962E-3</c:v>
                </c:pt>
                <c:pt idx="9">
                  <c:v>1.9081952336565708E-3</c:v>
                </c:pt>
                <c:pt idx="10">
                  <c:v>2.310450446790346E-3</c:v>
                </c:pt>
              </c:numCache>
            </c:numRef>
          </c:val>
          <c:extLst>
            <c:ext xmlns:c16="http://schemas.microsoft.com/office/drawing/2014/chart" uri="{C3380CC4-5D6E-409C-BE32-E72D297353CC}">
              <c16:uniqueId val="{00000009-3833-4BAC-AC94-B30D25B1720C}"/>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'B3.Banks'!$AX$226:$AX$236</c:f>
              <c:numCache>
                <c:formatCode>#,##0.000</c:formatCode>
                <c:ptCount val="11"/>
                <c:pt idx="0">
                  <c:v>1.4584501475601412E-4</c:v>
                </c:pt>
                <c:pt idx="1">
                  <c:v>1.7836791404764676E-4</c:v>
                </c:pt>
                <c:pt idx="2">
                  <c:v>2.1184105808645534E-4</c:v>
                </c:pt>
                <c:pt idx="3">
                  <c:v>2.4591463858641136E-4</c:v>
                </c:pt>
                <c:pt idx="4">
                  <c:v>2.8011637772085683E-4</c:v>
                </c:pt>
                <c:pt idx="5">
                  <c:v>3.1388837966721993E-4</c:v>
                </c:pt>
                <c:pt idx="6">
                  <c:v>3.4828701808203941E-4</c:v>
                </c:pt>
                <c:pt idx="7">
                  <c:v>3.8291848676971747E-4</c:v>
                </c:pt>
                <c:pt idx="8">
                  <c:v>4.1746738736249395E-4</c:v>
                </c:pt>
                <c:pt idx="9">
                  <c:v>4.5214000178275376E-4</c:v>
                </c:pt>
                <c:pt idx="10">
                  <c:v>4.8733899244732151E-4</c:v>
                </c:pt>
              </c:numCache>
            </c:numRef>
          </c:val>
          <c:extLst>
            <c:ext xmlns:c16="http://schemas.microsoft.com/office/drawing/2014/chart" uri="{C3380CC4-5D6E-409C-BE32-E72D297353CC}">
              <c16:uniqueId val="{0000000A-3833-4BAC-AC94-B30D25B1720C}"/>
            </c:ext>
          </c:extLst>
        </c:ser>
        <c:dLbls>
          <c:showLegendKey val="0"/>
          <c:showVal val="0"/>
          <c:showCatName val="0"/>
          <c:showSerName val="0"/>
          <c:showPercent val="0"/>
          <c:showBubbleSize val="0"/>
        </c:dLbls>
        <c:axId val="2128523744"/>
        <c:axId val="2128526496"/>
      </c:areaChart>
      <c:catAx>
        <c:axId val="2128523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526496"/>
        <c:crosses val="autoZero"/>
        <c:auto val="1"/>
        <c:lblAlgn val="ctr"/>
        <c:lblOffset val="100"/>
        <c:noMultiLvlLbl val="0"/>
      </c:catAx>
      <c:valAx>
        <c:axId val="2128526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5237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'B3.Banks'!$Z$248:$Z$258</c:f>
              <c:numCache>
                <c:formatCode>#,##0</c:formatCode>
                <c:ptCount val="11"/>
                <c:pt idx="0">
                  <c:v>107969.18784209501</c:v>
                </c:pt>
                <c:pt idx="1">
                  <c:v>83544.046967227041</c:v>
                </c:pt>
                <c:pt idx="2">
                  <c:v>62261.501565986677</c:v>
                </c:pt>
                <c:pt idx="3">
                  <c:v>44309.327308423715</c:v>
                </c:pt>
                <c:pt idx="4">
                  <c:v>29776.47710800913</c:v>
                </c:pt>
                <c:pt idx="5">
                  <c:v>18608.725874531418</c:v>
                </c:pt>
                <c:pt idx="6">
                  <c:v>10629.934679432896</c:v>
                </c:pt>
                <c:pt idx="7">
                  <c:v>5564.6345693537114</c:v>
                </c:pt>
                <c:pt idx="8">
                  <c:v>3111.9078691859468</c:v>
                </c:pt>
                <c:pt idx="9">
                  <c:v>3004.2236732482361</c:v>
                </c:pt>
                <c:pt idx="10">
                  <c:v>4981.8967981551823</c:v>
                </c:pt>
              </c:numCache>
            </c:numRef>
          </c:val>
          <c:extLst>
            <c:ext xmlns:c16="http://schemas.microsoft.com/office/drawing/2014/chart" uri="{C3380CC4-5D6E-409C-BE32-E72D297353CC}">
              <c16:uniqueId val="{00000000-FC3A-4A16-8943-68D5DE302C4D}"/>
            </c:ext>
          </c:extLst>
        </c:ser>
        <c:ser>
          <c:idx val="1"/>
          <c:order val="1"/>
          <c:tx>
            <c:strRef>
              <c:f>'B3.Banks'!$AA$5</c:f>
              <c:strCache>
                <c:ptCount val="1"/>
                <c:pt idx="0">
                  <c:v>HCFC-123</c:v>
                </c:pt>
              </c:strCache>
            </c:strRef>
          </c:tx>
          <c:spPr>
            <a:solidFill>
              <a:schemeClr val="accent2"/>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'B3.Banks'!$AA$248:$AA$258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C3A-4A16-8943-68D5DE302C4D}"/>
            </c:ext>
          </c:extLst>
        </c:ser>
        <c:ser>
          <c:idx val="2"/>
          <c:order val="2"/>
          <c:tx>
            <c:strRef>
              <c:f>'B3.Banks'!$AB$5</c:f>
              <c:strCache>
                <c:ptCount val="1"/>
                <c:pt idx="0">
                  <c:v>HFC-134a</c:v>
                </c:pt>
              </c:strCache>
            </c:strRef>
          </c:tx>
          <c:spPr>
            <a:solidFill>
              <a:schemeClr val="accent3"/>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'B3.Banks'!$AB$248:$AB$258</c:f>
              <c:numCache>
                <c:formatCode>#,##0</c:formatCode>
                <c:ptCount val="11"/>
                <c:pt idx="0">
                  <c:v>1183388.8496623696</c:v>
                </c:pt>
                <c:pt idx="1">
                  <c:v>1257077.2156732783</c:v>
                </c:pt>
                <c:pt idx="2">
                  <c:v>1319513.4719073195</c:v>
                </c:pt>
                <c:pt idx="3">
                  <c:v>1370296.5589443038</c:v>
                </c:pt>
                <c:pt idx="4">
                  <c:v>1408849.3259582056</c:v>
                </c:pt>
                <c:pt idx="5">
                  <c:v>1434961.7818806102</c:v>
                </c:pt>
                <c:pt idx="6">
                  <c:v>1445263.5382685089</c:v>
                </c:pt>
                <c:pt idx="7">
                  <c:v>1439448.6191971595</c:v>
                </c:pt>
                <c:pt idx="8">
                  <c:v>1417036.3568787929</c:v>
                </c:pt>
                <c:pt idx="9">
                  <c:v>1377314.0343633082</c:v>
                </c:pt>
                <c:pt idx="10">
                  <c:v>1319521.4654506827</c:v>
                </c:pt>
              </c:numCache>
            </c:numRef>
          </c:val>
          <c:extLst>
            <c:ext xmlns:c16="http://schemas.microsoft.com/office/drawing/2014/chart" uri="{C3380CC4-5D6E-409C-BE32-E72D297353CC}">
              <c16:uniqueId val="{00000002-FC3A-4A16-8943-68D5DE302C4D}"/>
            </c:ext>
          </c:extLst>
        </c:ser>
        <c:ser>
          <c:idx val="3"/>
          <c:order val="3"/>
          <c:tx>
            <c:strRef>
              <c:f>'B3.Banks'!$AC$5</c:f>
              <c:strCache>
                <c:ptCount val="1"/>
                <c:pt idx="0">
                  <c:v>HFC-404A</c:v>
                </c:pt>
              </c:strCache>
            </c:strRef>
          </c:tx>
          <c:spPr>
            <a:solidFill>
              <a:schemeClr val="accent4"/>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'B3.Banks'!$AC$248:$AC$258</c:f>
              <c:numCache>
                <c:formatCode>#,##0</c:formatCode>
                <c:ptCount val="11"/>
                <c:pt idx="0">
                  <c:v>2654478.1717182398</c:v>
                </c:pt>
                <c:pt idx="1">
                  <c:v>2604426.6556368386</c:v>
                </c:pt>
                <c:pt idx="2">
                  <c:v>2536633.2005225588</c:v>
                </c:pt>
                <c:pt idx="3">
                  <c:v>2451487.819255536</c:v>
                </c:pt>
                <c:pt idx="4">
                  <c:v>2349061.4829627788</c:v>
                </c:pt>
                <c:pt idx="5">
                  <c:v>2229733.0653793509</c:v>
                </c:pt>
                <c:pt idx="6">
                  <c:v>2096819.9903257352</c:v>
                </c:pt>
                <c:pt idx="7">
                  <c:v>1950657.8104045903</c:v>
                </c:pt>
                <c:pt idx="8">
                  <c:v>1791933.0510911648</c:v>
                </c:pt>
                <c:pt idx="9">
                  <c:v>1622126.7653064777</c:v>
                </c:pt>
                <c:pt idx="10">
                  <c:v>1443615.5528902307</c:v>
                </c:pt>
              </c:numCache>
            </c:numRef>
          </c:val>
          <c:extLst>
            <c:ext xmlns:c16="http://schemas.microsoft.com/office/drawing/2014/chart" uri="{C3380CC4-5D6E-409C-BE32-E72D297353CC}">
              <c16:uniqueId val="{00000003-FC3A-4A16-8943-68D5DE302C4D}"/>
            </c:ext>
          </c:extLst>
        </c:ser>
        <c:ser>
          <c:idx val="4"/>
          <c:order val="4"/>
          <c:tx>
            <c:strRef>
              <c:f>'B3.Banks'!$AD$5</c:f>
              <c:strCache>
                <c:ptCount val="1"/>
                <c:pt idx="0">
                  <c:v>HFC-410A</c:v>
                </c:pt>
              </c:strCache>
            </c:strRef>
          </c:tx>
          <c:spPr>
            <a:solidFill>
              <a:schemeClr val="accent5"/>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'B3.Banks'!$AD$248:$AD$258</c:f>
              <c:numCache>
                <c:formatCode>#,##0</c:formatCode>
                <c:ptCount val="11"/>
                <c:pt idx="0">
                  <c:v>64147.490201293309</c:v>
                </c:pt>
                <c:pt idx="1">
                  <c:v>74860.22082911458</c:v>
                </c:pt>
                <c:pt idx="2">
                  <c:v>84962.814174629151</c:v>
                </c:pt>
                <c:pt idx="3">
                  <c:v>94333.366092112352</c:v>
                </c:pt>
                <c:pt idx="4">
                  <c:v>102874.65414379688</c:v>
                </c:pt>
                <c:pt idx="5">
                  <c:v>110551.0567635409</c:v>
                </c:pt>
                <c:pt idx="6">
                  <c:v>115867.06317439718</c:v>
                </c:pt>
                <c:pt idx="7">
                  <c:v>118907.6407094575</c:v>
                </c:pt>
                <c:pt idx="8">
                  <c:v>119802.12302335442</c:v>
                </c:pt>
                <c:pt idx="9">
                  <c:v>118634.58540373873</c:v>
                </c:pt>
                <c:pt idx="10">
                  <c:v>115406.5765331397</c:v>
                </c:pt>
              </c:numCache>
            </c:numRef>
          </c:val>
          <c:extLst>
            <c:ext xmlns:c16="http://schemas.microsoft.com/office/drawing/2014/chart" uri="{C3380CC4-5D6E-409C-BE32-E72D297353CC}">
              <c16:uniqueId val="{00000004-FC3A-4A16-8943-68D5DE302C4D}"/>
            </c:ext>
          </c:extLst>
        </c:ser>
        <c:ser>
          <c:idx val="5"/>
          <c:order val="5"/>
          <c:tx>
            <c:strRef>
              <c:f>'B3.Banks'!$AE$5</c:f>
              <c:strCache>
                <c:ptCount val="1"/>
                <c:pt idx="0">
                  <c:v>HFC-407C</c:v>
                </c:pt>
              </c:strCache>
            </c:strRef>
          </c:tx>
          <c:spPr>
            <a:solidFill>
              <a:schemeClr val="accent6"/>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'B3.Banks'!$AE$248:$AE$258</c:f>
              <c:numCache>
                <c:formatCode>#,##0</c:formatCode>
                <c:ptCount val="11"/>
                <c:pt idx="0">
                  <c:v>110169.36647176564</c:v>
                </c:pt>
                <c:pt idx="1">
                  <c:v>115780.48093636401</c:v>
                </c:pt>
                <c:pt idx="2">
                  <c:v>120826.5391965692</c:v>
                </c:pt>
                <c:pt idx="3">
                  <c:v>125297.44632555428</c:v>
                </c:pt>
                <c:pt idx="4">
                  <c:v>129200.92462771924</c:v>
                </c:pt>
                <c:pt idx="5">
                  <c:v>132568.62221860501</c:v>
                </c:pt>
                <c:pt idx="6">
                  <c:v>133970.84053233068</c:v>
                </c:pt>
                <c:pt idx="7">
                  <c:v>133494.05782867648</c:v>
                </c:pt>
                <c:pt idx="8">
                  <c:v>131231.79943657934</c:v>
                </c:pt>
                <c:pt idx="9">
                  <c:v>127260.48857013787</c:v>
                </c:pt>
                <c:pt idx="10">
                  <c:v>121622.60116951945</c:v>
                </c:pt>
              </c:numCache>
            </c:numRef>
          </c:val>
          <c:extLst>
            <c:ext xmlns:c16="http://schemas.microsoft.com/office/drawing/2014/chart" uri="{C3380CC4-5D6E-409C-BE32-E72D297353CC}">
              <c16:uniqueId val="{00000005-FC3A-4A16-8943-68D5DE302C4D}"/>
            </c:ext>
          </c:extLst>
        </c:ser>
        <c:ser>
          <c:idx val="6"/>
          <c:order val="6"/>
          <c:tx>
            <c:strRef>
              <c:f>'B3.Banks'!$AF$5</c:f>
              <c:strCache>
                <c:ptCount val="1"/>
                <c:pt idx="0">
                  <c:v>HFC-32</c:v>
                </c:pt>
              </c:strCache>
            </c:strRef>
          </c:tx>
          <c:spPr>
            <a:solidFill>
              <a:schemeClr val="accent1">
                <a:lumMod val="60000"/>
              </a:schemeClr>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'B3.Banks'!$AF$248:$AF$258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FC3A-4A16-8943-68D5DE302C4D}"/>
            </c:ext>
          </c:extLst>
        </c:ser>
        <c:ser>
          <c:idx val="7"/>
          <c:order val="7"/>
          <c:tx>
            <c:strRef>
              <c:f>'B3.Banks'!$AG$5</c:f>
              <c:strCache>
                <c:ptCount val="1"/>
                <c:pt idx="0">
                  <c:v>HFC-Mix</c:v>
                </c:pt>
              </c:strCache>
            </c:strRef>
          </c:tx>
          <c:spPr>
            <a:solidFill>
              <a:schemeClr val="accent2">
                <a:lumMod val="60000"/>
              </a:schemeClr>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'B3.Banks'!$AG$248:$AG$258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FC3A-4A16-8943-68D5DE302C4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'B3.Banks'!$AH$248:$AH$258</c:f>
              <c:numCache>
                <c:formatCode>#,##0</c:formatCode>
                <c:ptCount val="11"/>
                <c:pt idx="0">
                  <c:v>86856.661660482379</c:v>
                </c:pt>
                <c:pt idx="1">
                  <c:v>100029.22202817122</c:v>
                </c:pt>
                <c:pt idx="2">
                  <c:v>127726.31359993988</c:v>
                </c:pt>
                <c:pt idx="3">
                  <c:v>170174.66086509451</c:v>
                </c:pt>
                <c:pt idx="4">
                  <c:v>227599.60879013169</c:v>
                </c:pt>
                <c:pt idx="5">
                  <c:v>300224.66484503407</c:v>
                </c:pt>
                <c:pt idx="6">
                  <c:v>387555.33625046024</c:v>
                </c:pt>
                <c:pt idx="7">
                  <c:v>489575.1417744417</c:v>
                </c:pt>
                <c:pt idx="8">
                  <c:v>606253.26764134225</c:v>
                </c:pt>
                <c:pt idx="9">
                  <c:v>737494.12789344788</c:v>
                </c:pt>
                <c:pt idx="10">
                  <c:v>883026.02460351726</c:v>
                </c:pt>
              </c:numCache>
            </c:numRef>
          </c:val>
          <c:extLst>
            <c:ext xmlns:c16="http://schemas.microsoft.com/office/drawing/2014/chart" uri="{C3380CC4-5D6E-409C-BE32-E72D297353CC}">
              <c16:uniqueId val="{00000008-FC3A-4A16-8943-68D5DE302C4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'B3.Banks'!$AI$248:$AI$258</c:f>
              <c:numCache>
                <c:formatCode>#,##0</c:formatCode>
                <c:ptCount val="11"/>
                <c:pt idx="0">
                  <c:v>1096.7809843259022</c:v>
                </c:pt>
                <c:pt idx="1">
                  <c:v>9504.3812724801865</c:v>
                </c:pt>
                <c:pt idx="2">
                  <c:v>26023.166479200558</c:v>
                </c:pt>
                <c:pt idx="3">
                  <c:v>50804.657699160482</c:v>
                </c:pt>
                <c:pt idx="4">
                  <c:v>84002.965116828986</c:v>
                </c:pt>
                <c:pt idx="5">
                  <c:v>125775.01253026049</c:v>
                </c:pt>
                <c:pt idx="6">
                  <c:v>178974.93029042683</c:v>
                </c:pt>
                <c:pt idx="7">
                  <c:v>243675.90240752487</c:v>
                </c:pt>
                <c:pt idx="8">
                  <c:v>319941.95727139321</c:v>
                </c:pt>
                <c:pt idx="9">
                  <c:v>407810.64321248967</c:v>
                </c:pt>
                <c:pt idx="10">
                  <c:v>507263.74438507296</c:v>
                </c:pt>
              </c:numCache>
            </c:numRef>
          </c:val>
          <c:extLst>
            <c:ext xmlns:c16="http://schemas.microsoft.com/office/drawing/2014/chart" uri="{C3380CC4-5D6E-409C-BE32-E72D297353CC}">
              <c16:uniqueId val="{00000009-FC3A-4A16-8943-68D5DE302C4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'B3.Banks'!$AJ$248:$AJ$258</c:f>
              <c:numCache>
                <c:formatCode>#,##0</c:formatCode>
                <c:ptCount val="11"/>
                <c:pt idx="0">
                  <c:v>2980.5546025045155</c:v>
                </c:pt>
                <c:pt idx="1">
                  <c:v>6337.4548094486936</c:v>
                </c:pt>
                <c:pt idx="2">
                  <c:v>12527.833122353431</c:v>
                </c:pt>
                <c:pt idx="3">
                  <c:v>21589.870665785544</c:v>
                </c:pt>
                <c:pt idx="4">
                  <c:v>33561.782465940349</c:v>
                </c:pt>
                <c:pt idx="5">
                  <c:v>48482.513318191741</c:v>
                </c:pt>
                <c:pt idx="6">
                  <c:v>66704.026540062812</c:v>
                </c:pt>
                <c:pt idx="7">
                  <c:v>88221.872516315634</c:v>
                </c:pt>
                <c:pt idx="8">
                  <c:v>113029.32761092435</c:v>
                </c:pt>
                <c:pt idx="9">
                  <c:v>141111.89769331366</c:v>
                </c:pt>
                <c:pt idx="10">
                  <c:v>172432.43837061396</c:v>
                </c:pt>
              </c:numCache>
            </c:numRef>
          </c:val>
          <c:extLst>
            <c:ext xmlns:c16="http://schemas.microsoft.com/office/drawing/2014/chart" uri="{C3380CC4-5D6E-409C-BE32-E72D297353CC}">
              <c16:uniqueId val="{0000000A-FC3A-4A16-8943-68D5DE302C4D}"/>
            </c:ext>
          </c:extLst>
        </c:ser>
        <c:dLbls>
          <c:showLegendKey val="0"/>
          <c:showVal val="0"/>
          <c:showCatName val="0"/>
          <c:showSerName val="0"/>
          <c:showPercent val="0"/>
          <c:showBubbleSize val="0"/>
        </c:dLbls>
        <c:axId val="2128587296"/>
        <c:axId val="2128590048"/>
      </c:areaChart>
      <c:catAx>
        <c:axId val="2128587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590048"/>
        <c:crosses val="autoZero"/>
        <c:auto val="1"/>
        <c:lblAlgn val="ctr"/>
        <c:lblOffset val="100"/>
        <c:noMultiLvlLbl val="0"/>
      </c:catAx>
      <c:valAx>
        <c:axId val="2128590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587296"/>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'B3.Banks'!$AN$248:$AN$258</c:f>
              <c:numCache>
                <c:formatCode>#,##0.000</c:formatCode>
                <c:ptCount val="11"/>
                <c:pt idx="0">
                  <c:v>0.19542422999419198</c:v>
                </c:pt>
                <c:pt idx="1">
                  <c:v>0.15121472501068095</c:v>
                </c:pt>
                <c:pt idx="2">
                  <c:v>0.11269331783443588</c:v>
                </c:pt>
                <c:pt idx="3">
                  <c:v>8.0199882428246924E-2</c:v>
                </c:pt>
                <c:pt idx="4">
                  <c:v>5.3895423565496529E-2</c:v>
                </c:pt>
                <c:pt idx="5">
                  <c:v>3.3681793832901867E-2</c:v>
                </c:pt>
                <c:pt idx="6">
                  <c:v>1.9240181769773542E-2</c:v>
                </c:pt>
                <c:pt idx="7">
                  <c:v>1.0071988570530217E-2</c:v>
                </c:pt>
                <c:pt idx="8">
                  <c:v>5.6325532432265632E-3</c:v>
                </c:pt>
                <c:pt idx="9">
                  <c:v>5.4376448485793068E-3</c:v>
                </c:pt>
                <c:pt idx="10">
                  <c:v>9.0172332046608798E-3</c:v>
                </c:pt>
              </c:numCache>
            </c:numRef>
          </c:val>
          <c:extLst>
            <c:ext xmlns:c16="http://schemas.microsoft.com/office/drawing/2014/chart" uri="{C3380CC4-5D6E-409C-BE32-E72D297353CC}">
              <c16:uniqueId val="{00000000-7718-4A0D-950D-D9C4D1951AF4}"/>
            </c:ext>
          </c:extLst>
        </c:ser>
        <c:ser>
          <c:idx val="1"/>
          <c:order val="1"/>
          <c:tx>
            <c:strRef>
              <c:f>'B3.Banks'!$AO$5</c:f>
              <c:strCache>
                <c:ptCount val="1"/>
                <c:pt idx="0">
                  <c:v>HCFC-123</c:v>
                </c:pt>
              </c:strCache>
            </c:strRef>
          </c:tx>
          <c:spPr>
            <a:solidFill>
              <a:schemeClr val="accent2"/>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'B3.Banks'!$AO$248:$AO$258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718-4A0D-950D-D9C4D1951AF4}"/>
            </c:ext>
          </c:extLst>
        </c:ser>
        <c:ser>
          <c:idx val="2"/>
          <c:order val="2"/>
          <c:tx>
            <c:strRef>
              <c:f>'B3.Banks'!$AP$5</c:f>
              <c:strCache>
                <c:ptCount val="1"/>
                <c:pt idx="0">
                  <c:v>HFC-134a</c:v>
                </c:pt>
              </c:strCache>
            </c:strRef>
          </c:tx>
          <c:spPr>
            <a:solidFill>
              <a:schemeClr val="accent3"/>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'B3.Banks'!$AP$248:$AP$258</c:f>
              <c:numCache>
                <c:formatCode>#,##0.000</c:formatCode>
                <c:ptCount val="11"/>
                <c:pt idx="0">
                  <c:v>1.6922460550171885</c:v>
                </c:pt>
                <c:pt idx="1">
                  <c:v>1.797620418412788</c:v>
                </c:pt>
                <c:pt idx="2">
                  <c:v>1.886904264827467</c:v>
                </c:pt>
                <c:pt idx="3">
                  <c:v>1.9595240792903545</c:v>
                </c:pt>
                <c:pt idx="4">
                  <c:v>2.0146545361202342</c:v>
                </c:pt>
                <c:pt idx="5">
                  <c:v>2.0519953480892723</c:v>
                </c:pt>
                <c:pt idx="6">
                  <c:v>2.0667268597239676</c:v>
                </c:pt>
                <c:pt idx="7">
                  <c:v>2.058411525451938</c:v>
                </c:pt>
                <c:pt idx="8">
                  <c:v>2.0263619903366736</c:v>
                </c:pt>
                <c:pt idx="9">
                  <c:v>1.9695590691395306</c:v>
                </c:pt>
                <c:pt idx="10">
                  <c:v>1.8869156955944761</c:v>
                </c:pt>
              </c:numCache>
            </c:numRef>
          </c:val>
          <c:extLst>
            <c:ext xmlns:c16="http://schemas.microsoft.com/office/drawing/2014/chart" uri="{C3380CC4-5D6E-409C-BE32-E72D297353CC}">
              <c16:uniqueId val="{00000002-7718-4A0D-950D-D9C4D1951AF4}"/>
            </c:ext>
          </c:extLst>
        </c:ser>
        <c:ser>
          <c:idx val="3"/>
          <c:order val="3"/>
          <c:tx>
            <c:strRef>
              <c:f>'B3.Banks'!$AQ$5</c:f>
              <c:strCache>
                <c:ptCount val="1"/>
                <c:pt idx="0">
                  <c:v>HFC-404A</c:v>
                </c:pt>
              </c:strCache>
            </c:strRef>
          </c:tx>
          <c:spPr>
            <a:solidFill>
              <a:schemeClr val="accent4"/>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'B3.Banks'!$AQ$248:$AQ$258</c:f>
              <c:numCache>
                <c:formatCode>#,##0.000</c:formatCode>
                <c:ptCount val="11"/>
                <c:pt idx="0">
                  <c:v>10.410863389478937</c:v>
                </c:pt>
                <c:pt idx="1">
                  <c:v>10.214561343407681</c:v>
                </c:pt>
                <c:pt idx="2">
                  <c:v>9.948675412449477</c:v>
                </c:pt>
                <c:pt idx="3">
                  <c:v>9.614735227120212</c:v>
                </c:pt>
                <c:pt idx="4">
                  <c:v>9.2130191361800176</c:v>
                </c:pt>
                <c:pt idx="5">
                  <c:v>8.7450130824178149</c:v>
                </c:pt>
                <c:pt idx="6">
                  <c:v>8.2237280020575341</c:v>
                </c:pt>
                <c:pt idx="7">
                  <c:v>7.6504799324068031</c:v>
                </c:pt>
                <c:pt idx="8">
                  <c:v>7.027961426379548</c:v>
                </c:pt>
                <c:pt idx="9">
                  <c:v>6.3619811735320049</c:v>
                </c:pt>
                <c:pt idx="10">
                  <c:v>5.6618601984354848</c:v>
                </c:pt>
              </c:numCache>
            </c:numRef>
          </c:val>
          <c:extLst>
            <c:ext xmlns:c16="http://schemas.microsoft.com/office/drawing/2014/chart" uri="{C3380CC4-5D6E-409C-BE32-E72D297353CC}">
              <c16:uniqueId val="{00000003-7718-4A0D-950D-D9C4D1951AF4}"/>
            </c:ext>
          </c:extLst>
        </c:ser>
        <c:ser>
          <c:idx val="4"/>
          <c:order val="4"/>
          <c:tx>
            <c:strRef>
              <c:f>'B3.Banks'!$AR$5</c:f>
              <c:strCache>
                <c:ptCount val="1"/>
                <c:pt idx="0">
                  <c:v>HFC-410A</c:v>
                </c:pt>
              </c:strCache>
            </c:strRef>
          </c:tx>
          <c:spPr>
            <a:solidFill>
              <a:schemeClr val="accent5"/>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'B3.Banks'!$AR$248:$AR$258</c:f>
              <c:numCache>
                <c:formatCode>#,##0.000</c:formatCode>
                <c:ptCount val="11"/>
                <c:pt idx="0">
                  <c:v>0.13393995954030044</c:v>
                </c:pt>
                <c:pt idx="1">
                  <c:v>0.15630814109119123</c:v>
                </c:pt>
                <c:pt idx="2">
                  <c:v>0.17740235599662565</c:v>
                </c:pt>
                <c:pt idx="3">
                  <c:v>0.1969680684003306</c:v>
                </c:pt>
                <c:pt idx="4">
                  <c:v>0.2148022778522479</c:v>
                </c:pt>
                <c:pt idx="5">
                  <c:v>0.23083060652227338</c:v>
                </c:pt>
                <c:pt idx="6">
                  <c:v>0.24193042790814132</c:v>
                </c:pt>
                <c:pt idx="7">
                  <c:v>0.24827915380134727</c:v>
                </c:pt>
                <c:pt idx="8">
                  <c:v>0.25014683287276401</c:v>
                </c:pt>
                <c:pt idx="9">
                  <c:v>0.24770901432300649</c:v>
                </c:pt>
                <c:pt idx="10">
                  <c:v>0.24096893180119569</c:v>
                </c:pt>
              </c:numCache>
            </c:numRef>
          </c:val>
          <c:extLst>
            <c:ext xmlns:c16="http://schemas.microsoft.com/office/drawing/2014/chart" uri="{C3380CC4-5D6E-409C-BE32-E72D297353CC}">
              <c16:uniqueId val="{00000004-7718-4A0D-950D-D9C4D1951AF4}"/>
            </c:ext>
          </c:extLst>
        </c:ser>
        <c:ser>
          <c:idx val="5"/>
          <c:order val="5"/>
          <c:tx>
            <c:strRef>
              <c:f>'B3.Banks'!$AS$5</c:f>
              <c:strCache>
                <c:ptCount val="1"/>
                <c:pt idx="0">
                  <c:v>HFC-407C</c:v>
                </c:pt>
              </c:strCache>
            </c:strRef>
          </c:tx>
          <c:spPr>
            <a:solidFill>
              <a:schemeClr val="accent6"/>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'B3.Banks'!$AS$248:$AS$258</c:f>
              <c:numCache>
                <c:formatCode>#,##0.000</c:formatCode>
                <c:ptCount val="11"/>
                <c:pt idx="0">
                  <c:v>0.19544045612091224</c:v>
                </c:pt>
                <c:pt idx="1">
                  <c:v>0.20539457318110976</c:v>
                </c:pt>
                <c:pt idx="2">
                  <c:v>0.21434628053471375</c:v>
                </c:pt>
                <c:pt idx="3">
                  <c:v>0.22227766978153329</c:v>
                </c:pt>
                <c:pt idx="4">
                  <c:v>0.22920244028957393</c:v>
                </c:pt>
                <c:pt idx="5">
                  <c:v>0.23517673581580528</c:v>
                </c:pt>
                <c:pt idx="6">
                  <c:v>0.23766427110435462</c:v>
                </c:pt>
                <c:pt idx="7">
                  <c:v>0.23681845858807207</c:v>
                </c:pt>
                <c:pt idx="8">
                  <c:v>0.23280521220049175</c:v>
                </c:pt>
                <c:pt idx="9">
                  <c:v>0.22576010672342459</c:v>
                </c:pt>
                <c:pt idx="10">
                  <c:v>0.2157584944747275</c:v>
                </c:pt>
              </c:numCache>
            </c:numRef>
          </c:val>
          <c:extLst>
            <c:ext xmlns:c16="http://schemas.microsoft.com/office/drawing/2014/chart" uri="{C3380CC4-5D6E-409C-BE32-E72D297353CC}">
              <c16:uniqueId val="{00000005-7718-4A0D-950D-D9C4D1951AF4}"/>
            </c:ext>
          </c:extLst>
        </c:ser>
        <c:ser>
          <c:idx val="6"/>
          <c:order val="6"/>
          <c:tx>
            <c:strRef>
              <c:f>'B3.Banks'!$AT$5</c:f>
              <c:strCache>
                <c:ptCount val="1"/>
                <c:pt idx="0">
                  <c:v>HFC-32</c:v>
                </c:pt>
              </c:strCache>
            </c:strRef>
          </c:tx>
          <c:spPr>
            <a:solidFill>
              <a:schemeClr val="accent1">
                <a:lumMod val="60000"/>
              </a:schemeClr>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'B3.Banks'!$AT$248:$AT$258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7718-4A0D-950D-D9C4D1951AF4}"/>
            </c:ext>
          </c:extLst>
        </c:ser>
        <c:ser>
          <c:idx val="7"/>
          <c:order val="7"/>
          <c:tx>
            <c:strRef>
              <c:f>'B3.Banks'!$AU$5</c:f>
              <c:strCache>
                <c:ptCount val="1"/>
                <c:pt idx="0">
                  <c:v>HFC-Mix</c:v>
                </c:pt>
              </c:strCache>
            </c:strRef>
          </c:tx>
          <c:spPr>
            <a:solidFill>
              <a:schemeClr val="accent2">
                <a:lumMod val="60000"/>
              </a:schemeClr>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'B3.Banks'!$AU$248:$AU$258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7718-4A0D-950D-D9C4D1951AF4}"/>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'B3.Banks'!$AV$248:$AV$258</c:f>
              <c:numCache>
                <c:formatCode>#,##0.000</c:formatCode>
                <c:ptCount val="11"/>
                <c:pt idx="0">
                  <c:v>0.13028499249072356</c:v>
                </c:pt>
                <c:pt idx="1">
                  <c:v>0.15004383304225682</c:v>
                </c:pt>
                <c:pt idx="2">
                  <c:v>0.19158947039990981</c:v>
                </c:pt>
                <c:pt idx="3">
                  <c:v>0.25526199129764177</c:v>
                </c:pt>
                <c:pt idx="4">
                  <c:v>0.34139941318519751</c:v>
                </c:pt>
                <c:pt idx="5">
                  <c:v>0.45033699726755111</c:v>
                </c:pt>
                <c:pt idx="6">
                  <c:v>0.58133300437569035</c:v>
                </c:pt>
                <c:pt idx="7">
                  <c:v>0.73436271266166253</c:v>
                </c:pt>
                <c:pt idx="8">
                  <c:v>0.90937990146201342</c:v>
                </c:pt>
                <c:pt idx="9">
                  <c:v>1.1062411918401718</c:v>
                </c:pt>
                <c:pt idx="10">
                  <c:v>1.3245390369052759</c:v>
                </c:pt>
              </c:numCache>
            </c:numRef>
          </c:val>
          <c:extLst>
            <c:ext xmlns:c16="http://schemas.microsoft.com/office/drawing/2014/chart" uri="{C3380CC4-5D6E-409C-BE32-E72D297353CC}">
              <c16:uniqueId val="{00000008-7718-4A0D-950D-D9C4D1951AF4}"/>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'B3.Banks'!$AW$248:$AW$258</c:f>
              <c:numCache>
                <c:formatCode>#,##0.000</c:formatCode>
                <c:ptCount val="11"/>
                <c:pt idx="0">
                  <c:v>5.4839049216295107E-4</c:v>
                </c:pt>
                <c:pt idx="1">
                  <c:v>4.7521906362400926E-3</c:v>
                </c:pt>
                <c:pt idx="2">
                  <c:v>1.3011583239600279E-2</c:v>
                </c:pt>
                <c:pt idx="3">
                  <c:v>2.5402328849580238E-2</c:v>
                </c:pt>
                <c:pt idx="4">
                  <c:v>4.2001482558414495E-2</c:v>
                </c:pt>
                <c:pt idx="5">
                  <c:v>6.2887506265130247E-2</c:v>
                </c:pt>
                <c:pt idx="6">
                  <c:v>8.9487465145213413E-2</c:v>
                </c:pt>
                <c:pt idx="7">
                  <c:v>0.12183795120376244</c:v>
                </c:pt>
                <c:pt idx="8">
                  <c:v>0.15997097863569662</c:v>
                </c:pt>
                <c:pt idx="9">
                  <c:v>0.20390532160624483</c:v>
                </c:pt>
                <c:pt idx="10">
                  <c:v>0.25363187219253647</c:v>
                </c:pt>
              </c:numCache>
            </c:numRef>
          </c:val>
          <c:extLst>
            <c:ext xmlns:c16="http://schemas.microsoft.com/office/drawing/2014/chart" uri="{C3380CC4-5D6E-409C-BE32-E72D297353CC}">
              <c16:uniqueId val="{00000009-7718-4A0D-950D-D9C4D1951AF4}"/>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'B3.Banks'!$AX$248:$AX$258</c:f>
              <c:numCache>
                <c:formatCode>#,##0.000</c:formatCode>
                <c:ptCount val="11"/>
                <c:pt idx="0">
                  <c:v>1.1922218410018062E-5</c:v>
                </c:pt>
                <c:pt idx="1">
                  <c:v>2.5349819237794774E-5</c:v>
                </c:pt>
                <c:pt idx="2">
                  <c:v>5.0111332489413723E-5</c:v>
                </c:pt>
                <c:pt idx="3">
                  <c:v>8.6359482663142179E-5</c:v>
                </c:pt>
                <c:pt idx="4">
                  <c:v>1.3424712986376139E-4</c:v>
                </c:pt>
                <c:pt idx="5">
                  <c:v>1.9393005327276696E-4</c:v>
                </c:pt>
                <c:pt idx="6">
                  <c:v>2.6681610616025123E-4</c:v>
                </c:pt>
                <c:pt idx="7">
                  <c:v>3.5288749006526254E-4</c:v>
                </c:pt>
                <c:pt idx="8">
                  <c:v>4.5211731044369737E-4</c:v>
                </c:pt>
                <c:pt idx="9">
                  <c:v>5.6444759077325468E-4</c:v>
                </c:pt>
                <c:pt idx="10">
                  <c:v>6.8972975348245583E-4</c:v>
                </c:pt>
              </c:numCache>
            </c:numRef>
          </c:val>
          <c:extLst>
            <c:ext xmlns:c16="http://schemas.microsoft.com/office/drawing/2014/chart" uri="{C3380CC4-5D6E-409C-BE32-E72D297353CC}">
              <c16:uniqueId val="{0000000A-7718-4A0D-950D-D9C4D1951AF4}"/>
            </c:ext>
          </c:extLst>
        </c:ser>
        <c:dLbls>
          <c:showLegendKey val="0"/>
          <c:showVal val="0"/>
          <c:showCatName val="0"/>
          <c:showSerName val="0"/>
          <c:showPercent val="0"/>
          <c:showBubbleSize val="0"/>
        </c:dLbls>
        <c:axId val="2128668192"/>
        <c:axId val="2128670944"/>
      </c:areaChart>
      <c:catAx>
        <c:axId val="2128668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670944"/>
        <c:crosses val="autoZero"/>
        <c:auto val="1"/>
        <c:lblAlgn val="ctr"/>
        <c:lblOffset val="100"/>
        <c:noMultiLvlLbl val="0"/>
      </c:catAx>
      <c:valAx>
        <c:axId val="21286709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6681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'B3.Banks'!$Z$270:$Z$280</c:f>
              <c:numCache>
                <c:formatCode>#,##0</c:formatCode>
                <c:ptCount val="11"/>
                <c:pt idx="0">
                  <c:v>73040.061800292548</c:v>
                </c:pt>
                <c:pt idx="1">
                  <c:v>49667.242024198931</c:v>
                </c:pt>
                <c:pt idx="2">
                  <c:v>25330.293432341456</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E0F-4C12-9CBA-08FC036DC11D}"/>
            </c:ext>
          </c:extLst>
        </c:ser>
        <c:ser>
          <c:idx val="1"/>
          <c:order val="1"/>
          <c:tx>
            <c:strRef>
              <c:f>'B3.Banks'!$AA$5</c:f>
              <c:strCache>
                <c:ptCount val="1"/>
                <c:pt idx="0">
                  <c:v>HCFC-123</c:v>
                </c:pt>
              </c:strCache>
            </c:strRef>
          </c:tx>
          <c:spPr>
            <a:solidFill>
              <a:schemeClr val="accent2"/>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'B3.Banks'!$AA$270:$AA$280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E0F-4C12-9CBA-08FC036DC11D}"/>
            </c:ext>
          </c:extLst>
        </c:ser>
        <c:ser>
          <c:idx val="2"/>
          <c:order val="2"/>
          <c:tx>
            <c:strRef>
              <c:f>'B3.Banks'!$AB$5</c:f>
              <c:strCache>
                <c:ptCount val="1"/>
                <c:pt idx="0">
                  <c:v>HFC-134a</c:v>
                </c:pt>
              </c:strCache>
            </c:strRef>
          </c:tx>
          <c:spPr>
            <a:solidFill>
              <a:schemeClr val="accent3"/>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'B3.Banks'!$AB$270:$AB$280</c:f>
              <c:numCache>
                <c:formatCode>#,##0</c:formatCode>
                <c:ptCount val="11"/>
                <c:pt idx="0">
                  <c:v>609236.60583511333</c:v>
                </c:pt>
                <c:pt idx="1">
                  <c:v>646278.19146988832</c:v>
                </c:pt>
                <c:pt idx="2">
                  <c:v>684557.74588772014</c:v>
                </c:pt>
                <c:pt idx="3">
                  <c:v>724109.97120567714</c:v>
                </c:pt>
                <c:pt idx="4">
                  <c:v>764970.46243799757</c:v>
                </c:pt>
                <c:pt idx="5">
                  <c:v>807175.72933112842</c:v>
                </c:pt>
                <c:pt idx="6">
                  <c:v>740987.31952597597</c:v>
                </c:pt>
                <c:pt idx="7">
                  <c:v>671828.50303688482</c:v>
                </c:pt>
                <c:pt idx="8">
                  <c:v>599606.93896041962</c:v>
                </c:pt>
                <c:pt idx="9">
                  <c:v>524227.78091968124</c:v>
                </c:pt>
                <c:pt idx="10">
                  <c:v>445593.61378172901</c:v>
                </c:pt>
              </c:numCache>
            </c:numRef>
          </c:val>
          <c:extLst>
            <c:ext xmlns:c16="http://schemas.microsoft.com/office/drawing/2014/chart" uri="{C3380CC4-5D6E-409C-BE32-E72D297353CC}">
              <c16:uniqueId val="{00000002-EE0F-4C12-9CBA-08FC036DC11D}"/>
            </c:ext>
          </c:extLst>
        </c:ser>
        <c:ser>
          <c:idx val="3"/>
          <c:order val="3"/>
          <c:tx>
            <c:strRef>
              <c:f>'B3.Banks'!$AC$5</c:f>
              <c:strCache>
                <c:ptCount val="1"/>
                <c:pt idx="0">
                  <c:v>HFC-404A</c:v>
                </c:pt>
              </c:strCache>
            </c:strRef>
          </c:tx>
          <c:spPr>
            <a:solidFill>
              <a:schemeClr val="accent4"/>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'B3.Banks'!$AC$270:$AC$280</c:f>
              <c:numCache>
                <c:formatCode>#,##0</c:formatCode>
                <c:ptCount val="11"/>
                <c:pt idx="0">
                  <c:v>1381816.9529339583</c:v>
                </c:pt>
                <c:pt idx="1">
                  <c:v>1296579.9445146145</c:v>
                </c:pt>
                <c:pt idx="2">
                  <c:v>1207380.7289773233</c:v>
                </c:pt>
                <c:pt idx="3">
                  <c:v>1114094.9128407347</c:v>
                </c:pt>
                <c:pt idx="4">
                  <c:v>990241.07448008365</c:v>
                </c:pt>
                <c:pt idx="5">
                  <c:v>860987.44461987016</c:v>
                </c:pt>
                <c:pt idx="6">
                  <c:v>806852.85903939593</c:v>
                </c:pt>
                <c:pt idx="7">
                  <c:v>750208.4950578548</c:v>
                </c:pt>
                <c:pt idx="8">
                  <c:v>690975.61537343613</c:v>
                </c:pt>
                <c:pt idx="9">
                  <c:v>629073.33710361738</c:v>
                </c:pt>
                <c:pt idx="10">
                  <c:v>564418.57745685696</c:v>
                </c:pt>
              </c:numCache>
            </c:numRef>
          </c:val>
          <c:extLst>
            <c:ext xmlns:c16="http://schemas.microsoft.com/office/drawing/2014/chart" uri="{C3380CC4-5D6E-409C-BE32-E72D297353CC}">
              <c16:uniqueId val="{00000003-EE0F-4C12-9CBA-08FC036DC11D}"/>
            </c:ext>
          </c:extLst>
        </c:ser>
        <c:ser>
          <c:idx val="4"/>
          <c:order val="4"/>
          <c:tx>
            <c:strRef>
              <c:f>'B3.Banks'!$AD$5</c:f>
              <c:strCache>
                <c:ptCount val="1"/>
                <c:pt idx="0">
                  <c:v>HFC-410A</c:v>
                </c:pt>
              </c:strCache>
            </c:strRef>
          </c:tx>
          <c:spPr>
            <a:solidFill>
              <a:schemeClr val="accent5"/>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'B3.Banks'!$AD$270:$AD$280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E0F-4C12-9CBA-08FC036DC11D}"/>
            </c:ext>
          </c:extLst>
        </c:ser>
        <c:ser>
          <c:idx val="5"/>
          <c:order val="5"/>
          <c:tx>
            <c:strRef>
              <c:f>'B3.Banks'!$AE$5</c:f>
              <c:strCache>
                <c:ptCount val="1"/>
                <c:pt idx="0">
                  <c:v>HFC-407C</c:v>
                </c:pt>
              </c:strCache>
            </c:strRef>
          </c:tx>
          <c:spPr>
            <a:solidFill>
              <a:schemeClr val="accent6"/>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'B3.Banks'!$AE$270:$AE$280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EE0F-4C12-9CBA-08FC036DC11D}"/>
            </c:ext>
          </c:extLst>
        </c:ser>
        <c:ser>
          <c:idx val="6"/>
          <c:order val="6"/>
          <c:tx>
            <c:strRef>
              <c:f>'B3.Banks'!$AF$5</c:f>
              <c:strCache>
                <c:ptCount val="1"/>
                <c:pt idx="0">
                  <c:v>HFC-32</c:v>
                </c:pt>
              </c:strCache>
            </c:strRef>
          </c:tx>
          <c:spPr>
            <a:solidFill>
              <a:schemeClr val="accent1">
                <a:lumMod val="60000"/>
              </a:schemeClr>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'B3.Banks'!$AF$270:$AF$280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EE0F-4C12-9CBA-08FC036DC11D}"/>
            </c:ext>
          </c:extLst>
        </c:ser>
        <c:ser>
          <c:idx val="7"/>
          <c:order val="7"/>
          <c:tx>
            <c:strRef>
              <c:f>'B3.Banks'!$AG$5</c:f>
              <c:strCache>
                <c:ptCount val="1"/>
                <c:pt idx="0">
                  <c:v>HFC-Mix</c:v>
                </c:pt>
              </c:strCache>
            </c:strRef>
          </c:tx>
          <c:spPr>
            <a:solidFill>
              <a:schemeClr val="accent2">
                <a:lumMod val="60000"/>
              </a:schemeClr>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'B3.Banks'!$AG$270:$AG$280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E0F-4C12-9CBA-08FC036DC11D}"/>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'B3.Banks'!$AH$270:$AH$280</c:f>
              <c:numCache>
                <c:formatCode>#,##0</c:formatCode>
                <c:ptCount val="11"/>
                <c:pt idx="0">
                  <c:v>85293.124816915879</c:v>
                </c:pt>
                <c:pt idx="1">
                  <c:v>119312.8968867486</c:v>
                </c:pt>
                <c:pt idx="2">
                  <c:v>154659.34258944789</c:v>
                </c:pt>
                <c:pt idx="3">
                  <c:v>191371.92096150044</c:v>
                </c:pt>
                <c:pt idx="4">
                  <c:v>229491.13873139929</c:v>
                </c:pt>
                <c:pt idx="5">
                  <c:v>269058.57644370949</c:v>
                </c:pt>
                <c:pt idx="6">
                  <c:v>301883.72276984202</c:v>
                </c:pt>
                <c:pt idx="7">
                  <c:v>335914.25151844241</c:v>
                </c:pt>
                <c:pt idx="8">
                  <c:v>371185.24792787893</c:v>
                </c:pt>
                <c:pt idx="9">
                  <c:v>407732.71849308547</c:v>
                </c:pt>
                <c:pt idx="10">
                  <c:v>445593.61378172901</c:v>
                </c:pt>
              </c:numCache>
            </c:numRef>
          </c:val>
          <c:extLst>
            <c:ext xmlns:c16="http://schemas.microsoft.com/office/drawing/2014/chart" uri="{C3380CC4-5D6E-409C-BE32-E72D297353CC}">
              <c16:uniqueId val="{00000008-EE0F-4C12-9CBA-08FC036DC11D}"/>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'B3.Banks'!$AI$270:$AI$280</c:f>
              <c:numCache>
                <c:formatCode>#,##0</c:formatCode>
                <c:ptCount val="11"/>
                <c:pt idx="0">
                  <c:v>24369.464233404538</c:v>
                </c:pt>
                <c:pt idx="1">
                  <c:v>44742.336332530736</c:v>
                </c:pt>
                <c:pt idx="2">
                  <c:v>65920.375529928613</c:v>
                </c:pt>
                <c:pt idx="3">
                  <c:v>87927.639360689383</c:v>
                </c:pt>
                <c:pt idx="4">
                  <c:v>110788.82559446862</c:v>
                </c:pt>
                <c:pt idx="5">
                  <c:v>134529.28822185475</c:v>
                </c:pt>
                <c:pt idx="6">
                  <c:v>164663.84878355023</c:v>
                </c:pt>
                <c:pt idx="7">
                  <c:v>195949.9800524248</c:v>
                </c:pt>
                <c:pt idx="8">
                  <c:v>228421.69103254087</c:v>
                </c:pt>
                <c:pt idx="9">
                  <c:v>262113.89045984065</c:v>
                </c:pt>
                <c:pt idx="10">
                  <c:v>297062.4091878194</c:v>
                </c:pt>
              </c:numCache>
            </c:numRef>
          </c:val>
          <c:extLst>
            <c:ext xmlns:c16="http://schemas.microsoft.com/office/drawing/2014/chart" uri="{C3380CC4-5D6E-409C-BE32-E72D297353CC}">
              <c16:uniqueId val="{00000009-EE0F-4C12-9CBA-08FC036DC11D}"/>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'B3.Banks'!$AJ$270:$AJ$280</c:f>
              <c:numCache>
                <c:formatCode>#,##0</c:formatCode>
                <c:ptCount val="11"/>
                <c:pt idx="0">
                  <c:v>258438.16819525513</c:v>
                </c:pt>
                <c:pt idx="1">
                  <c:v>323611.37595178746</c:v>
                </c:pt>
                <c:pt idx="2">
                  <c:v>391288.1367513031</c:v>
                </c:pt>
                <c:pt idx="3">
                  <c:v>461542.52343241865</c:v>
                </c:pt>
                <c:pt idx="4">
                  <c:v>534450.57032607833</c:v>
                </c:pt>
                <c:pt idx="5">
                  <c:v>610090.32208611129</c:v>
                </c:pt>
                <c:pt idx="6">
                  <c:v>719306.57943614188</c:v>
                </c:pt>
                <c:pt idx="7">
                  <c:v>832647.45095133921</c:v>
                </c:pt>
                <c:pt idx="8">
                  <c:v>950234.23469536984</c:v>
                </c:pt>
                <c:pt idx="9">
                  <c:v>1072191.4308087814</c:v>
                </c:pt>
                <c:pt idx="10">
                  <c:v>1198646.8210728511</c:v>
                </c:pt>
              </c:numCache>
            </c:numRef>
          </c:val>
          <c:extLst>
            <c:ext xmlns:c16="http://schemas.microsoft.com/office/drawing/2014/chart" uri="{C3380CC4-5D6E-409C-BE32-E72D297353CC}">
              <c16:uniqueId val="{0000000A-EE0F-4C12-9CBA-08FC036DC11D}"/>
            </c:ext>
          </c:extLst>
        </c:ser>
        <c:dLbls>
          <c:showLegendKey val="0"/>
          <c:showVal val="0"/>
          <c:showCatName val="0"/>
          <c:showSerName val="0"/>
          <c:showPercent val="0"/>
          <c:showBubbleSize val="0"/>
        </c:dLbls>
        <c:axId val="2128731744"/>
        <c:axId val="2128734496"/>
      </c:areaChart>
      <c:catAx>
        <c:axId val="2128731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734496"/>
        <c:crosses val="autoZero"/>
        <c:auto val="1"/>
        <c:lblAlgn val="ctr"/>
        <c:lblOffset val="100"/>
        <c:noMultiLvlLbl val="0"/>
      </c:catAx>
      <c:valAx>
        <c:axId val="2128734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731744"/>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'B3.Banks'!$AN$270:$AN$280</c:f>
              <c:numCache>
                <c:formatCode>#,##0.000</c:formatCode>
                <c:ptCount val="11"/>
                <c:pt idx="0">
                  <c:v>0.13220251185852952</c:v>
                </c:pt>
                <c:pt idx="1">
                  <c:v>8.9897708063800069E-2</c:v>
                </c:pt>
                <c:pt idx="2">
                  <c:v>4.5847831112538033E-2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090-439D-8415-CE2157E11737}"/>
            </c:ext>
          </c:extLst>
        </c:ser>
        <c:ser>
          <c:idx val="1"/>
          <c:order val="1"/>
          <c:tx>
            <c:strRef>
              <c:f>'B3.Banks'!$AO$5</c:f>
              <c:strCache>
                <c:ptCount val="1"/>
                <c:pt idx="0">
                  <c:v>HCFC-123</c:v>
                </c:pt>
              </c:strCache>
            </c:strRef>
          </c:tx>
          <c:spPr>
            <a:solidFill>
              <a:schemeClr val="accent2"/>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'B3.Banks'!$AO$270:$AO$280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090-439D-8415-CE2157E11737}"/>
            </c:ext>
          </c:extLst>
        </c:ser>
        <c:ser>
          <c:idx val="2"/>
          <c:order val="2"/>
          <c:tx>
            <c:strRef>
              <c:f>'B3.Banks'!$AP$5</c:f>
              <c:strCache>
                <c:ptCount val="1"/>
                <c:pt idx="0">
                  <c:v>HFC-134a</c:v>
                </c:pt>
              </c:strCache>
            </c:strRef>
          </c:tx>
          <c:spPr>
            <a:solidFill>
              <a:schemeClr val="accent3"/>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'B3.Banks'!$AP$270:$AP$280</c:f>
              <c:numCache>
                <c:formatCode>#,##0.000</c:formatCode>
                <c:ptCount val="11"/>
                <c:pt idx="0">
                  <c:v>0.87120834634421207</c:v>
                </c:pt>
                <c:pt idx="1">
                  <c:v>0.92417781380194031</c:v>
                </c:pt>
                <c:pt idx="2">
                  <c:v>0.97891757661943979</c:v>
                </c:pt>
                <c:pt idx="3">
                  <c:v>1.0354772588241183</c:v>
                </c:pt>
                <c:pt idx="4">
                  <c:v>1.0939077612863364</c:v>
                </c:pt>
                <c:pt idx="5">
                  <c:v>1.1542612929435137</c:v>
                </c:pt>
                <c:pt idx="6">
                  <c:v>1.0596118669221457</c:v>
                </c:pt>
                <c:pt idx="7">
                  <c:v>0.96071475934274531</c:v>
                </c:pt>
                <c:pt idx="8">
                  <c:v>0.85743792271340002</c:v>
                </c:pt>
                <c:pt idx="9">
                  <c:v>0.74964572671514418</c:v>
                </c:pt>
                <c:pt idx="10">
                  <c:v>0.63719886770787248</c:v>
                </c:pt>
              </c:numCache>
            </c:numRef>
          </c:val>
          <c:extLst>
            <c:ext xmlns:c16="http://schemas.microsoft.com/office/drawing/2014/chart" uri="{C3380CC4-5D6E-409C-BE32-E72D297353CC}">
              <c16:uniqueId val="{00000002-F090-439D-8415-CE2157E11737}"/>
            </c:ext>
          </c:extLst>
        </c:ser>
        <c:ser>
          <c:idx val="3"/>
          <c:order val="3"/>
          <c:tx>
            <c:strRef>
              <c:f>'B3.Banks'!$AQ$5</c:f>
              <c:strCache>
                <c:ptCount val="1"/>
                <c:pt idx="0">
                  <c:v>HFC-404A</c:v>
                </c:pt>
              </c:strCache>
            </c:strRef>
          </c:tx>
          <c:spPr>
            <a:solidFill>
              <a:schemeClr val="accent4"/>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'B3.Banks'!$AQ$270:$AQ$280</c:f>
              <c:numCache>
                <c:formatCode>#,##0.000</c:formatCode>
                <c:ptCount val="11"/>
                <c:pt idx="0">
                  <c:v>5.4194860894069841</c:v>
                </c:pt>
                <c:pt idx="1">
                  <c:v>5.0851865423863183</c:v>
                </c:pt>
                <c:pt idx="2">
                  <c:v>4.7353472190490615</c:v>
                </c:pt>
                <c:pt idx="3">
                  <c:v>4.3694802481613619</c:v>
                </c:pt>
                <c:pt idx="4">
                  <c:v>3.8837254941108879</c:v>
                </c:pt>
                <c:pt idx="5">
                  <c:v>3.376792757799131</c:v>
                </c:pt>
                <c:pt idx="6">
                  <c:v>3.1644769131525106</c:v>
                </c:pt>
                <c:pt idx="7">
                  <c:v>2.9423177176169069</c:v>
                </c:pt>
                <c:pt idx="8">
                  <c:v>2.7100063634946165</c:v>
                </c:pt>
                <c:pt idx="9">
                  <c:v>2.4672256281203877</c:v>
                </c:pt>
                <c:pt idx="10">
                  <c:v>2.2136496607857929</c:v>
                </c:pt>
              </c:numCache>
            </c:numRef>
          </c:val>
          <c:extLst>
            <c:ext xmlns:c16="http://schemas.microsoft.com/office/drawing/2014/chart" uri="{C3380CC4-5D6E-409C-BE32-E72D297353CC}">
              <c16:uniqueId val="{00000003-F090-439D-8415-CE2157E11737}"/>
            </c:ext>
          </c:extLst>
        </c:ser>
        <c:ser>
          <c:idx val="4"/>
          <c:order val="4"/>
          <c:tx>
            <c:strRef>
              <c:f>'B3.Banks'!$AR$5</c:f>
              <c:strCache>
                <c:ptCount val="1"/>
                <c:pt idx="0">
                  <c:v>HFC-410A</c:v>
                </c:pt>
              </c:strCache>
            </c:strRef>
          </c:tx>
          <c:spPr>
            <a:solidFill>
              <a:schemeClr val="accent5"/>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'B3.Banks'!$AR$270:$AR$280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090-439D-8415-CE2157E11737}"/>
            </c:ext>
          </c:extLst>
        </c:ser>
        <c:ser>
          <c:idx val="5"/>
          <c:order val="5"/>
          <c:tx>
            <c:strRef>
              <c:f>'B3.Banks'!$AS$5</c:f>
              <c:strCache>
                <c:ptCount val="1"/>
                <c:pt idx="0">
                  <c:v>HFC-407C</c:v>
                </c:pt>
              </c:strCache>
            </c:strRef>
          </c:tx>
          <c:spPr>
            <a:solidFill>
              <a:schemeClr val="accent6"/>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'B3.Banks'!$AS$270:$AS$280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F090-439D-8415-CE2157E11737}"/>
            </c:ext>
          </c:extLst>
        </c:ser>
        <c:ser>
          <c:idx val="6"/>
          <c:order val="6"/>
          <c:tx>
            <c:strRef>
              <c:f>'B3.Banks'!$AT$5</c:f>
              <c:strCache>
                <c:ptCount val="1"/>
                <c:pt idx="0">
                  <c:v>HFC-32</c:v>
                </c:pt>
              </c:strCache>
            </c:strRef>
          </c:tx>
          <c:spPr>
            <a:solidFill>
              <a:schemeClr val="accent1">
                <a:lumMod val="60000"/>
              </a:schemeClr>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'B3.Banks'!$AT$270:$AT$280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F090-439D-8415-CE2157E11737}"/>
            </c:ext>
          </c:extLst>
        </c:ser>
        <c:ser>
          <c:idx val="7"/>
          <c:order val="7"/>
          <c:tx>
            <c:strRef>
              <c:f>'B3.Banks'!$AU$5</c:f>
              <c:strCache>
                <c:ptCount val="1"/>
                <c:pt idx="0">
                  <c:v>HFC-Mix</c:v>
                </c:pt>
              </c:strCache>
            </c:strRef>
          </c:tx>
          <c:spPr>
            <a:solidFill>
              <a:schemeClr val="accent2">
                <a:lumMod val="60000"/>
              </a:schemeClr>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'B3.Banks'!$AU$270:$AU$280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F090-439D-8415-CE2157E11737}"/>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'B3.Banks'!$AV$270:$AV$280</c:f>
              <c:numCache>
                <c:formatCode>#,##0.000</c:formatCode>
                <c:ptCount val="11"/>
                <c:pt idx="0">
                  <c:v>0.12793968722537383</c:v>
                </c:pt>
                <c:pt idx="1">
                  <c:v>0.17896934533012288</c:v>
                </c:pt>
                <c:pt idx="2">
                  <c:v>0.23198901388417184</c:v>
                </c:pt>
                <c:pt idx="3">
                  <c:v>0.2870578814422507</c:v>
                </c:pt>
                <c:pt idx="4">
                  <c:v>0.34423670809709894</c:v>
                </c:pt>
                <c:pt idx="5">
                  <c:v>0.40358786466556423</c:v>
                </c:pt>
                <c:pt idx="6">
                  <c:v>0.45282558415476304</c:v>
                </c:pt>
                <c:pt idx="7">
                  <c:v>0.50387137727766362</c:v>
                </c:pt>
                <c:pt idx="8">
                  <c:v>0.55677787189181838</c:v>
                </c:pt>
                <c:pt idx="9">
                  <c:v>0.61159907773962818</c:v>
                </c:pt>
                <c:pt idx="10">
                  <c:v>0.66839042067259347</c:v>
                </c:pt>
              </c:numCache>
            </c:numRef>
          </c:val>
          <c:extLst>
            <c:ext xmlns:c16="http://schemas.microsoft.com/office/drawing/2014/chart" uri="{C3380CC4-5D6E-409C-BE32-E72D297353CC}">
              <c16:uniqueId val="{00000008-F090-439D-8415-CE2157E11737}"/>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'B3.Banks'!$AW$270:$AW$280</c:f>
              <c:numCache>
                <c:formatCode>#,##0.000</c:formatCode>
                <c:ptCount val="11"/>
                <c:pt idx="0">
                  <c:v>1.218473211670227E-2</c:v>
                </c:pt>
                <c:pt idx="1">
                  <c:v>2.237116816626537E-2</c:v>
                </c:pt>
                <c:pt idx="2">
                  <c:v>3.2960187764964302E-2</c:v>
                </c:pt>
                <c:pt idx="3">
                  <c:v>4.3963819680344692E-2</c:v>
                </c:pt>
                <c:pt idx="4">
                  <c:v>5.539441279723431E-2</c:v>
                </c:pt>
                <c:pt idx="5">
                  <c:v>6.7264644110927377E-2</c:v>
                </c:pt>
                <c:pt idx="6">
                  <c:v>8.2331924391775113E-2</c:v>
                </c:pt>
                <c:pt idx="7">
                  <c:v>9.7974990026212391E-2</c:v>
                </c:pt>
                <c:pt idx="8">
                  <c:v>0.11421084551627043</c:v>
                </c:pt>
                <c:pt idx="9">
                  <c:v>0.13105694522992034</c:v>
                </c:pt>
                <c:pt idx="10">
                  <c:v>0.1485312045939097</c:v>
                </c:pt>
              </c:numCache>
            </c:numRef>
          </c:val>
          <c:extLst>
            <c:ext xmlns:c16="http://schemas.microsoft.com/office/drawing/2014/chart" uri="{C3380CC4-5D6E-409C-BE32-E72D297353CC}">
              <c16:uniqueId val="{00000009-F090-439D-8415-CE2157E11737}"/>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'B3.Banks'!$AX$270:$AX$280</c:f>
              <c:numCache>
                <c:formatCode>#,##0.000</c:formatCode>
                <c:ptCount val="11"/>
                <c:pt idx="0">
                  <c:v>1.0337526727810205E-3</c:v>
                </c:pt>
                <c:pt idx="1">
                  <c:v>1.2944455038071498E-3</c:v>
                </c:pt>
                <c:pt idx="2">
                  <c:v>1.5651525470052124E-3</c:v>
                </c:pt>
                <c:pt idx="3">
                  <c:v>1.8461700937296747E-3</c:v>
                </c:pt>
                <c:pt idx="4">
                  <c:v>2.1378022813043135E-3</c:v>
                </c:pt>
                <c:pt idx="5">
                  <c:v>2.4403612883444454E-3</c:v>
                </c:pt>
                <c:pt idx="6">
                  <c:v>2.8772263177445677E-3</c:v>
                </c:pt>
                <c:pt idx="7">
                  <c:v>3.330589803805357E-3</c:v>
                </c:pt>
                <c:pt idx="8">
                  <c:v>3.8009369387814792E-3</c:v>
                </c:pt>
                <c:pt idx="9">
                  <c:v>4.2887657232351254E-3</c:v>
                </c:pt>
                <c:pt idx="10">
                  <c:v>4.7945872842914041E-3</c:v>
                </c:pt>
              </c:numCache>
            </c:numRef>
          </c:val>
          <c:extLst>
            <c:ext xmlns:c16="http://schemas.microsoft.com/office/drawing/2014/chart" uri="{C3380CC4-5D6E-409C-BE32-E72D297353CC}">
              <c16:uniqueId val="{0000000A-F090-439D-8415-CE2157E11737}"/>
            </c:ext>
          </c:extLst>
        </c:ser>
        <c:dLbls>
          <c:showLegendKey val="0"/>
          <c:showVal val="0"/>
          <c:showCatName val="0"/>
          <c:showSerName val="0"/>
          <c:showPercent val="0"/>
          <c:showBubbleSize val="0"/>
        </c:dLbls>
        <c:axId val="2128800304"/>
        <c:axId val="2128803056"/>
      </c:areaChart>
      <c:catAx>
        <c:axId val="2128800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803056"/>
        <c:crosses val="autoZero"/>
        <c:auto val="1"/>
        <c:lblAlgn val="ctr"/>
        <c:lblOffset val="100"/>
        <c:noMultiLvlLbl val="0"/>
      </c:catAx>
      <c:valAx>
        <c:axId val="21288030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8003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'B3.Banks'!$Z$292:$Z$302</c:f>
              <c:numCache>
                <c:formatCode>#,##0</c:formatCode>
                <c:ptCount val="11"/>
                <c:pt idx="0">
                  <c:v>4286.7689646067247</c:v>
                </c:pt>
                <c:pt idx="1">
                  <c:v>7369.231092064816</c:v>
                </c:pt>
                <c:pt idx="2">
                  <c:v>8235.7134753031896</c:v>
                </c:pt>
                <c:pt idx="3">
                  <c:v>6864.1190283988944</c:v>
                </c:pt>
                <c:pt idx="4">
                  <c:v>5721.1426378021497</c:v>
                </c:pt>
                <c:pt idx="5">
                  <c:v>4768.1723219065843</c:v>
                </c:pt>
                <c:pt idx="6">
                  <c:v>3968.9859736348008</c:v>
                </c:pt>
                <c:pt idx="7">
                  <c:v>3293.7151327235506</c:v>
                </c:pt>
                <c:pt idx="8">
                  <c:v>2719.3661627024385</c:v>
                </c:pt>
                <c:pt idx="9">
                  <c:v>2229.7739332500937</c:v>
                </c:pt>
                <c:pt idx="10">
                  <c:v>1812.2645773520708</c:v>
                </c:pt>
              </c:numCache>
            </c:numRef>
          </c:val>
          <c:extLst>
            <c:ext xmlns:c16="http://schemas.microsoft.com/office/drawing/2014/chart" uri="{C3380CC4-5D6E-409C-BE32-E72D297353CC}">
              <c16:uniqueId val="{00000000-2654-4F4E-BB63-F7099589A7EF}"/>
            </c:ext>
          </c:extLst>
        </c:ser>
        <c:ser>
          <c:idx val="1"/>
          <c:order val="1"/>
          <c:tx>
            <c:strRef>
              <c:f>'B3.Banks'!$AA$5</c:f>
              <c:strCache>
                <c:ptCount val="1"/>
                <c:pt idx="0">
                  <c:v>HCFC-123</c:v>
                </c:pt>
              </c:strCache>
            </c:strRef>
          </c:tx>
          <c:spPr>
            <a:solidFill>
              <a:schemeClr val="accent2"/>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'B3.Banks'!$AA$292:$AA$302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654-4F4E-BB63-F7099589A7EF}"/>
            </c:ext>
          </c:extLst>
        </c:ser>
        <c:ser>
          <c:idx val="2"/>
          <c:order val="2"/>
          <c:tx>
            <c:strRef>
              <c:f>'B3.Banks'!$AB$5</c:f>
              <c:strCache>
                <c:ptCount val="1"/>
                <c:pt idx="0">
                  <c:v>HFC-134a</c:v>
                </c:pt>
              </c:strCache>
            </c:strRef>
          </c:tx>
          <c:spPr>
            <a:solidFill>
              <a:schemeClr val="accent3"/>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'B3.Banks'!$AB$292:$AB$302</c:f>
              <c:numCache>
                <c:formatCode>#,##0</c:formatCode>
                <c:ptCount val="11"/>
                <c:pt idx="0">
                  <c:v>48860.108105751759</c:v>
                </c:pt>
                <c:pt idx="1">
                  <c:v>51751.005223386805</c:v>
                </c:pt>
                <c:pt idx="2">
                  <c:v>54062.642979283606</c:v>
                </c:pt>
                <c:pt idx="3">
                  <c:v>55784.813988612128</c:v>
                </c:pt>
                <c:pt idx="4">
                  <c:v>56845.522961596856</c:v>
                </c:pt>
                <c:pt idx="5">
                  <c:v>57119.706981871059</c:v>
                </c:pt>
                <c:pt idx="6">
                  <c:v>56168.501240276812</c:v>
                </c:pt>
                <c:pt idx="7">
                  <c:v>54015.64019726574</c:v>
                </c:pt>
                <c:pt idx="8">
                  <c:v>50847.805066765752</c:v>
                </c:pt>
                <c:pt idx="9">
                  <c:v>46912.250476627407</c:v>
                </c:pt>
                <c:pt idx="10">
                  <c:v>42456.795148199104</c:v>
                </c:pt>
              </c:numCache>
            </c:numRef>
          </c:val>
          <c:extLst>
            <c:ext xmlns:c16="http://schemas.microsoft.com/office/drawing/2014/chart" uri="{C3380CC4-5D6E-409C-BE32-E72D297353CC}">
              <c16:uniqueId val="{00000002-2654-4F4E-BB63-F7099589A7EF}"/>
            </c:ext>
          </c:extLst>
        </c:ser>
        <c:ser>
          <c:idx val="3"/>
          <c:order val="3"/>
          <c:tx>
            <c:strRef>
              <c:f>'B3.Banks'!$AC$5</c:f>
              <c:strCache>
                <c:ptCount val="1"/>
                <c:pt idx="0">
                  <c:v>HFC-404A</c:v>
                </c:pt>
              </c:strCache>
            </c:strRef>
          </c:tx>
          <c:spPr>
            <a:solidFill>
              <a:schemeClr val="accent4"/>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'B3.Banks'!$AC$292:$AC$302</c:f>
              <c:numCache>
                <c:formatCode>#,##0</c:formatCode>
                <c:ptCount val="11"/>
                <c:pt idx="0">
                  <c:v>164097.03923785765</c:v>
                </c:pt>
                <c:pt idx="1">
                  <c:v>160620.6513678559</c:v>
                </c:pt>
                <c:pt idx="2">
                  <c:v>155303.68715911079</c:v>
                </c:pt>
                <c:pt idx="3">
                  <c:v>148147.45312781102</c:v>
                </c:pt>
                <c:pt idx="4">
                  <c:v>139262.10753246024</c:v>
                </c:pt>
                <c:pt idx="5">
                  <c:v>128874.07964080448</c:v>
                </c:pt>
                <c:pt idx="6">
                  <c:v>118351.65722755887</c:v>
                </c:pt>
                <c:pt idx="7">
                  <c:v>107902.07173660854</c:v>
                </c:pt>
                <c:pt idx="8">
                  <c:v>97549.406610544553</c:v>
                </c:pt>
                <c:pt idx="9">
                  <c:v>87243.339256759544</c:v>
                </c:pt>
                <c:pt idx="10">
                  <c:v>76944.415115706681</c:v>
                </c:pt>
              </c:numCache>
            </c:numRef>
          </c:val>
          <c:extLst>
            <c:ext xmlns:c16="http://schemas.microsoft.com/office/drawing/2014/chart" uri="{C3380CC4-5D6E-409C-BE32-E72D297353CC}">
              <c16:uniqueId val="{00000003-2654-4F4E-BB63-F7099589A7EF}"/>
            </c:ext>
          </c:extLst>
        </c:ser>
        <c:ser>
          <c:idx val="4"/>
          <c:order val="4"/>
          <c:tx>
            <c:strRef>
              <c:f>'B3.Banks'!$AD$5</c:f>
              <c:strCache>
                <c:ptCount val="1"/>
                <c:pt idx="0">
                  <c:v>HFC-410A</c:v>
                </c:pt>
              </c:strCache>
            </c:strRef>
          </c:tx>
          <c:spPr>
            <a:solidFill>
              <a:schemeClr val="accent5"/>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'B3.Banks'!$AD$292:$AD$302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654-4F4E-BB63-F7099589A7EF}"/>
            </c:ext>
          </c:extLst>
        </c:ser>
        <c:ser>
          <c:idx val="5"/>
          <c:order val="5"/>
          <c:tx>
            <c:strRef>
              <c:f>'B3.Banks'!$AE$5</c:f>
              <c:strCache>
                <c:ptCount val="1"/>
                <c:pt idx="0">
                  <c:v>HFC-407C</c:v>
                </c:pt>
              </c:strCache>
            </c:strRef>
          </c:tx>
          <c:spPr>
            <a:solidFill>
              <a:schemeClr val="accent6"/>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'B3.Banks'!$AE$292:$AE$302</c:f>
              <c:numCache>
                <c:formatCode>#,##0</c:formatCode>
                <c:ptCount val="11"/>
                <c:pt idx="0">
                  <c:v>33239.549224705974</c:v>
                </c:pt>
                <c:pt idx="1">
                  <c:v>33522.428948867964</c:v>
                </c:pt>
                <c:pt idx="2">
                  <c:v>33403.359077513807</c:v>
                </c:pt>
                <c:pt idx="3">
                  <c:v>32924.989340927539</c:v>
                </c:pt>
                <c:pt idx="4">
                  <c:v>32085.540787865211</c:v>
                </c:pt>
                <c:pt idx="5">
                  <c:v>30834.126301720276</c:v>
                </c:pt>
                <c:pt idx="6">
                  <c:v>29037.87155226307</c:v>
                </c:pt>
                <c:pt idx="7">
                  <c:v>26696.828956894031</c:v>
                </c:pt>
                <c:pt idx="8">
                  <c:v>23899.623690110631</c:v>
                </c:pt>
                <c:pt idx="9">
                  <c:v>20774.799114964251</c:v>
                </c:pt>
                <c:pt idx="10">
                  <c:v>17461.211603805117</c:v>
                </c:pt>
              </c:numCache>
            </c:numRef>
          </c:val>
          <c:extLst>
            <c:ext xmlns:c16="http://schemas.microsoft.com/office/drawing/2014/chart" uri="{C3380CC4-5D6E-409C-BE32-E72D297353CC}">
              <c16:uniqueId val="{00000005-2654-4F4E-BB63-F7099589A7EF}"/>
            </c:ext>
          </c:extLst>
        </c:ser>
        <c:ser>
          <c:idx val="6"/>
          <c:order val="6"/>
          <c:tx>
            <c:strRef>
              <c:f>'B3.Banks'!$AF$5</c:f>
              <c:strCache>
                <c:ptCount val="1"/>
                <c:pt idx="0">
                  <c:v>HFC-32</c:v>
                </c:pt>
              </c:strCache>
            </c:strRef>
          </c:tx>
          <c:spPr>
            <a:solidFill>
              <a:schemeClr val="accent1">
                <a:lumMod val="60000"/>
              </a:schemeClr>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'B3.Banks'!$AF$292:$AF$302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654-4F4E-BB63-F7099589A7EF}"/>
            </c:ext>
          </c:extLst>
        </c:ser>
        <c:ser>
          <c:idx val="7"/>
          <c:order val="7"/>
          <c:tx>
            <c:strRef>
              <c:f>'B3.Banks'!$AG$5</c:f>
              <c:strCache>
                <c:ptCount val="1"/>
                <c:pt idx="0">
                  <c:v>HFC-Mix</c:v>
                </c:pt>
              </c:strCache>
            </c:strRef>
          </c:tx>
          <c:spPr>
            <a:solidFill>
              <a:schemeClr val="accent2">
                <a:lumMod val="60000"/>
              </a:schemeClr>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'B3.Banks'!$AG$292:$AG$302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654-4F4E-BB63-F7099589A7EF}"/>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'B3.Banks'!$AH$292:$AH$302</c:f>
              <c:numCache>
                <c:formatCode>#,##0</c:formatCode>
                <c:ptCount val="11"/>
                <c:pt idx="0">
                  <c:v>20511.426417628707</c:v>
                </c:pt>
                <c:pt idx="1">
                  <c:v>21643.559992613937</c:v>
                </c:pt>
                <c:pt idx="2">
                  <c:v>26666.451456622526</c:v>
                </c:pt>
                <c:pt idx="3">
                  <c:v>35527.031030025151</c:v>
                </c:pt>
                <c:pt idx="4">
                  <c:v>45660.129541091927</c:v>
                </c:pt>
                <c:pt idx="5">
                  <c:v>56984.655566119087</c:v>
                </c:pt>
                <c:pt idx="6">
                  <c:v>68326.444622281735</c:v>
                </c:pt>
                <c:pt idx="7">
                  <c:v>79585.743833604793</c:v>
                </c:pt>
                <c:pt idx="8">
                  <c:v>90653.426501996088</c:v>
                </c:pt>
                <c:pt idx="9">
                  <c:v>101416.91312000572</c:v>
                </c:pt>
                <c:pt idx="10">
                  <c:v>111767.7063921543</c:v>
                </c:pt>
              </c:numCache>
            </c:numRef>
          </c:val>
          <c:extLst>
            <c:ext xmlns:c16="http://schemas.microsoft.com/office/drawing/2014/chart" uri="{C3380CC4-5D6E-409C-BE32-E72D297353CC}">
              <c16:uniqueId val="{00000008-2654-4F4E-BB63-F7099589A7EF}"/>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'B3.Banks'!$AI$292:$AI$302</c:f>
              <c:numCache>
                <c:formatCode>#,##0</c:formatCode>
                <c:ptCount val="11"/>
                <c:pt idx="0">
                  <c:v>0</c:v>
                </c:pt>
                <c:pt idx="1">
                  <c:v>238.46675069813799</c:v>
                </c:pt>
                <c:pt idx="2">
                  <c:v>717.63953323115538</c:v>
                </c:pt>
                <c:pt idx="3">
                  <c:v>1439.757180824229</c:v>
                </c:pt>
                <c:pt idx="4">
                  <c:v>2406.976273459426</c:v>
                </c:pt>
                <c:pt idx="5">
                  <c:v>3621.0118393889629</c:v>
                </c:pt>
                <c:pt idx="6">
                  <c:v>5303.181261711974</c:v>
                </c:pt>
                <c:pt idx="7">
                  <c:v>7446.927783840064</c:v>
                </c:pt>
                <c:pt idx="8">
                  <c:v>10037.280864970155</c:v>
                </c:pt>
                <c:pt idx="9">
                  <c:v>13047.24749356682</c:v>
                </c:pt>
                <c:pt idx="10">
                  <c:v>16438.486469857919</c:v>
                </c:pt>
              </c:numCache>
            </c:numRef>
          </c:val>
          <c:extLst>
            <c:ext xmlns:c16="http://schemas.microsoft.com/office/drawing/2014/chart" uri="{C3380CC4-5D6E-409C-BE32-E72D297353CC}">
              <c16:uniqueId val="{00000009-2654-4F4E-BB63-F7099589A7EF}"/>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'B3.Banks'!$AJ$292:$AJ$302</c:f>
              <c:numCache>
                <c:formatCode>#,##0</c:formatCode>
                <c:ptCount val="11"/>
                <c:pt idx="0">
                  <c:v>0</c:v>
                </c:pt>
                <c:pt idx="1">
                  <c:v>374.06748987404444</c:v>
                </c:pt>
                <c:pt idx="2">
                  <c:v>1122.8237534735313</c:v>
                </c:pt>
                <c:pt idx="3">
                  <c:v>2246.6854361769801</c:v>
                </c:pt>
                <c:pt idx="4">
                  <c:v>3745.6239994303769</c:v>
                </c:pt>
                <c:pt idx="5">
                  <c:v>5618.575852767065</c:v>
                </c:pt>
                <c:pt idx="6">
                  <c:v>8060.0228607068912</c:v>
                </c:pt>
                <c:pt idx="7">
                  <c:v>11057.515974104454</c:v>
                </c:pt>
                <c:pt idx="8">
                  <c:v>14588.746879541037</c:v>
                </c:pt>
                <c:pt idx="9">
                  <c:v>18617.726781099209</c:v>
                </c:pt>
                <c:pt idx="10">
                  <c:v>23095.377555717394</c:v>
                </c:pt>
              </c:numCache>
            </c:numRef>
          </c:val>
          <c:extLst>
            <c:ext xmlns:c16="http://schemas.microsoft.com/office/drawing/2014/chart" uri="{C3380CC4-5D6E-409C-BE32-E72D297353CC}">
              <c16:uniqueId val="{0000000A-2654-4F4E-BB63-F7099589A7EF}"/>
            </c:ext>
          </c:extLst>
        </c:ser>
        <c:dLbls>
          <c:showLegendKey val="0"/>
          <c:showVal val="0"/>
          <c:showCatName val="0"/>
          <c:showSerName val="0"/>
          <c:showPercent val="0"/>
          <c:showBubbleSize val="0"/>
        </c:dLbls>
        <c:axId val="2128867552"/>
        <c:axId val="2128870304"/>
      </c:areaChart>
      <c:catAx>
        <c:axId val="21288675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870304"/>
        <c:crosses val="autoZero"/>
        <c:auto val="1"/>
        <c:lblAlgn val="ctr"/>
        <c:lblOffset val="100"/>
        <c:noMultiLvlLbl val="0"/>
      </c:catAx>
      <c:valAx>
        <c:axId val="212887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86755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'B3.Banks'!$AN$292:$AN$302</c:f>
              <c:numCache>
                <c:formatCode>#,##0.000</c:formatCode>
                <c:ptCount val="11"/>
                <c:pt idx="0">
                  <c:v>7.7590518259381715E-3</c:v>
                </c:pt>
                <c:pt idx="1">
                  <c:v>1.3338308276637317E-2</c:v>
                </c:pt>
                <c:pt idx="2">
                  <c:v>1.4906641390298772E-2</c:v>
                </c:pt>
                <c:pt idx="3">
                  <c:v>1.2424055441402E-2</c:v>
                </c:pt>
                <c:pt idx="4">
                  <c:v>1.0355268174421891E-2</c:v>
                </c:pt>
                <c:pt idx="5">
                  <c:v>8.630391902650917E-3</c:v>
                </c:pt>
                <c:pt idx="6">
                  <c:v>7.1838646122789895E-3</c:v>
                </c:pt>
                <c:pt idx="7">
                  <c:v>5.9616243902296268E-3</c:v>
                </c:pt>
                <c:pt idx="8">
                  <c:v>4.9220527544914143E-3</c:v>
                </c:pt>
                <c:pt idx="9">
                  <c:v>4.0358908191826699E-3</c:v>
                </c:pt>
                <c:pt idx="10">
                  <c:v>3.2801988850072483E-3</c:v>
                </c:pt>
              </c:numCache>
            </c:numRef>
          </c:val>
          <c:extLst>
            <c:ext xmlns:c16="http://schemas.microsoft.com/office/drawing/2014/chart" uri="{C3380CC4-5D6E-409C-BE32-E72D297353CC}">
              <c16:uniqueId val="{00000000-A4C4-45AB-9908-09D627D6FA78}"/>
            </c:ext>
          </c:extLst>
        </c:ser>
        <c:ser>
          <c:idx val="1"/>
          <c:order val="1"/>
          <c:tx>
            <c:strRef>
              <c:f>'B3.Banks'!$AO$5</c:f>
              <c:strCache>
                <c:ptCount val="1"/>
                <c:pt idx="0">
                  <c:v>HCFC-123</c:v>
                </c:pt>
              </c:strCache>
            </c:strRef>
          </c:tx>
          <c:spPr>
            <a:solidFill>
              <a:schemeClr val="accent2"/>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'B3.Banks'!$AO$292:$AO$302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4C4-45AB-9908-09D627D6FA78}"/>
            </c:ext>
          </c:extLst>
        </c:ser>
        <c:ser>
          <c:idx val="2"/>
          <c:order val="2"/>
          <c:tx>
            <c:strRef>
              <c:f>'B3.Banks'!$AP$5</c:f>
              <c:strCache>
                <c:ptCount val="1"/>
                <c:pt idx="0">
                  <c:v>HFC-134a</c:v>
                </c:pt>
              </c:strCache>
            </c:strRef>
          </c:tx>
          <c:spPr>
            <a:solidFill>
              <a:schemeClr val="accent3"/>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'B3.Banks'!$AP$292:$AP$302</c:f>
              <c:numCache>
                <c:formatCode>#,##0.000</c:formatCode>
                <c:ptCount val="11"/>
                <c:pt idx="0">
                  <c:v>6.9869954591225011E-2</c:v>
                </c:pt>
                <c:pt idx="1">
                  <c:v>7.4003937469443129E-2</c:v>
                </c:pt>
                <c:pt idx="2">
                  <c:v>7.730957946037556E-2</c:v>
                </c:pt>
                <c:pt idx="3">
                  <c:v>7.9772284003715332E-2</c:v>
                </c:pt>
                <c:pt idx="4">
                  <c:v>8.1289097835083493E-2</c:v>
                </c:pt>
                <c:pt idx="5">
                  <c:v>8.1681180984075619E-2</c:v>
                </c:pt>
                <c:pt idx="6">
                  <c:v>8.0320956773595839E-2</c:v>
                </c:pt>
                <c:pt idx="7">
                  <c:v>7.7242365482090014E-2</c:v>
                </c:pt>
                <c:pt idx="8">
                  <c:v>7.2712361245475018E-2</c:v>
                </c:pt>
                <c:pt idx="9">
                  <c:v>6.7084518181577193E-2</c:v>
                </c:pt>
                <c:pt idx="10">
                  <c:v>6.0713217061924715E-2</c:v>
                </c:pt>
              </c:numCache>
            </c:numRef>
          </c:val>
          <c:extLst>
            <c:ext xmlns:c16="http://schemas.microsoft.com/office/drawing/2014/chart" uri="{C3380CC4-5D6E-409C-BE32-E72D297353CC}">
              <c16:uniqueId val="{00000002-A4C4-45AB-9908-09D627D6FA78}"/>
            </c:ext>
          </c:extLst>
        </c:ser>
        <c:ser>
          <c:idx val="3"/>
          <c:order val="3"/>
          <c:tx>
            <c:strRef>
              <c:f>'B3.Banks'!$AQ$5</c:f>
              <c:strCache>
                <c:ptCount val="1"/>
                <c:pt idx="0">
                  <c:v>HFC-404A</c:v>
                </c:pt>
              </c:strCache>
            </c:strRef>
          </c:tx>
          <c:spPr>
            <a:solidFill>
              <a:schemeClr val="accent4"/>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'B3.Banks'!$AQ$292:$AQ$302</c:f>
              <c:numCache>
                <c:formatCode>#,##0.000</c:formatCode>
                <c:ptCount val="11"/>
                <c:pt idx="0">
                  <c:v>0.64358858789087769</c:v>
                </c:pt>
                <c:pt idx="1">
                  <c:v>0.62995419466473079</c:v>
                </c:pt>
                <c:pt idx="2">
                  <c:v>0.60910106103803252</c:v>
                </c:pt>
                <c:pt idx="3">
                  <c:v>0.58103431116727489</c:v>
                </c:pt>
                <c:pt idx="4">
                  <c:v>0.54618598574230914</c:v>
                </c:pt>
                <c:pt idx="5">
                  <c:v>0.50544414035123519</c:v>
                </c:pt>
                <c:pt idx="6">
                  <c:v>0.46417519964648585</c:v>
                </c:pt>
                <c:pt idx="7">
                  <c:v>0.42319192535097871</c:v>
                </c:pt>
                <c:pt idx="8">
                  <c:v>0.38258877272655578</c:v>
                </c:pt>
                <c:pt idx="9">
                  <c:v>0.34216837656501092</c:v>
                </c:pt>
                <c:pt idx="10">
                  <c:v>0.30177599608380162</c:v>
                </c:pt>
              </c:numCache>
            </c:numRef>
          </c:val>
          <c:extLst>
            <c:ext xmlns:c16="http://schemas.microsoft.com/office/drawing/2014/chart" uri="{C3380CC4-5D6E-409C-BE32-E72D297353CC}">
              <c16:uniqueId val="{00000003-A4C4-45AB-9908-09D627D6FA78}"/>
            </c:ext>
          </c:extLst>
        </c:ser>
        <c:ser>
          <c:idx val="4"/>
          <c:order val="4"/>
          <c:tx>
            <c:strRef>
              <c:f>'B3.Banks'!$AR$5</c:f>
              <c:strCache>
                <c:ptCount val="1"/>
                <c:pt idx="0">
                  <c:v>HFC-410A</c:v>
                </c:pt>
              </c:strCache>
            </c:strRef>
          </c:tx>
          <c:spPr>
            <a:solidFill>
              <a:schemeClr val="accent5"/>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'B3.Banks'!$AR$292:$AR$302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4C4-45AB-9908-09D627D6FA78}"/>
            </c:ext>
          </c:extLst>
        </c:ser>
        <c:ser>
          <c:idx val="5"/>
          <c:order val="5"/>
          <c:tx>
            <c:strRef>
              <c:f>'B3.Banks'!$AS$5</c:f>
              <c:strCache>
                <c:ptCount val="1"/>
                <c:pt idx="0">
                  <c:v>HFC-407C</c:v>
                </c:pt>
              </c:strCache>
            </c:strRef>
          </c:tx>
          <c:spPr>
            <a:solidFill>
              <a:schemeClr val="accent6"/>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'B3.Banks'!$AS$292:$AS$302</c:f>
              <c:numCache>
                <c:formatCode>#,##0.000</c:formatCode>
                <c:ptCount val="11"/>
                <c:pt idx="0">
                  <c:v>5.8966960324628399E-2</c:v>
                </c:pt>
                <c:pt idx="1">
                  <c:v>5.9468788955291771E-2</c:v>
                </c:pt>
                <c:pt idx="2">
                  <c:v>5.9257559003509493E-2</c:v>
                </c:pt>
                <c:pt idx="3">
                  <c:v>5.8408931090805458E-2</c:v>
                </c:pt>
                <c:pt idx="4">
                  <c:v>5.6919749357672883E-2</c:v>
                </c:pt>
                <c:pt idx="5">
                  <c:v>5.4699740059251774E-2</c:v>
                </c:pt>
                <c:pt idx="6">
                  <c:v>5.1513184133714682E-2</c:v>
                </c:pt>
                <c:pt idx="7">
                  <c:v>4.7360174569530011E-2</c:v>
                </c:pt>
                <c:pt idx="8">
                  <c:v>4.2397932426256259E-2</c:v>
                </c:pt>
                <c:pt idx="9">
                  <c:v>3.6854493629946583E-2</c:v>
                </c:pt>
                <c:pt idx="10">
                  <c:v>3.0976189385150277E-2</c:v>
                </c:pt>
              </c:numCache>
            </c:numRef>
          </c:val>
          <c:extLst>
            <c:ext xmlns:c16="http://schemas.microsoft.com/office/drawing/2014/chart" uri="{C3380CC4-5D6E-409C-BE32-E72D297353CC}">
              <c16:uniqueId val="{00000005-A4C4-45AB-9908-09D627D6FA78}"/>
            </c:ext>
          </c:extLst>
        </c:ser>
        <c:ser>
          <c:idx val="6"/>
          <c:order val="6"/>
          <c:tx>
            <c:strRef>
              <c:f>'B3.Banks'!$AT$5</c:f>
              <c:strCache>
                <c:ptCount val="1"/>
                <c:pt idx="0">
                  <c:v>HFC-32</c:v>
                </c:pt>
              </c:strCache>
            </c:strRef>
          </c:tx>
          <c:spPr>
            <a:solidFill>
              <a:schemeClr val="accent1">
                <a:lumMod val="60000"/>
              </a:schemeClr>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'B3.Banks'!$AT$292:$AT$302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4C4-45AB-9908-09D627D6FA78}"/>
            </c:ext>
          </c:extLst>
        </c:ser>
        <c:ser>
          <c:idx val="7"/>
          <c:order val="7"/>
          <c:tx>
            <c:strRef>
              <c:f>'B3.Banks'!$AU$5</c:f>
              <c:strCache>
                <c:ptCount val="1"/>
                <c:pt idx="0">
                  <c:v>HFC-Mix</c:v>
                </c:pt>
              </c:strCache>
            </c:strRef>
          </c:tx>
          <c:spPr>
            <a:solidFill>
              <a:schemeClr val="accent2">
                <a:lumMod val="60000"/>
              </a:schemeClr>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'B3.Banks'!$AU$292:$AU$302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4C4-45AB-9908-09D627D6FA78}"/>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'B3.Banks'!$AV$292:$AV$302</c:f>
              <c:numCache>
                <c:formatCode>#,##0.000</c:formatCode>
                <c:ptCount val="11"/>
                <c:pt idx="0">
                  <c:v>3.0767139626443063E-2</c:v>
                </c:pt>
                <c:pt idx="1">
                  <c:v>3.2465339988920906E-2</c:v>
                </c:pt>
                <c:pt idx="2">
                  <c:v>3.9999677184933788E-2</c:v>
                </c:pt>
                <c:pt idx="3">
                  <c:v>5.3290546545037724E-2</c:v>
                </c:pt>
                <c:pt idx="4">
                  <c:v>6.8490194311637886E-2</c:v>
                </c:pt>
                <c:pt idx="5">
                  <c:v>8.5476983349178623E-2</c:v>
                </c:pt>
                <c:pt idx="6">
                  <c:v>0.1024896669334226</c:v>
                </c:pt>
                <c:pt idx="7">
                  <c:v>0.11937861575040719</c:v>
                </c:pt>
                <c:pt idx="8">
                  <c:v>0.13598013975299411</c:v>
                </c:pt>
                <c:pt idx="9">
                  <c:v>0.15212536968000856</c:v>
                </c:pt>
                <c:pt idx="10">
                  <c:v>0.16765155958823144</c:v>
                </c:pt>
              </c:numCache>
            </c:numRef>
          </c:val>
          <c:extLst>
            <c:ext xmlns:c16="http://schemas.microsoft.com/office/drawing/2014/chart" uri="{C3380CC4-5D6E-409C-BE32-E72D297353CC}">
              <c16:uniqueId val="{00000008-A4C4-45AB-9908-09D627D6FA78}"/>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'B3.Banks'!$AW$292:$AW$302</c:f>
              <c:numCache>
                <c:formatCode>#,##0.000</c:formatCode>
                <c:ptCount val="11"/>
                <c:pt idx="0">
                  <c:v>0</c:v>
                </c:pt>
                <c:pt idx="1">
                  <c:v>1.1923337534906899E-4</c:v>
                </c:pt>
                <c:pt idx="2">
                  <c:v>3.5881976661557768E-4</c:v>
                </c:pt>
                <c:pt idx="3">
                  <c:v>7.1987859041211457E-4</c:v>
                </c:pt>
                <c:pt idx="4">
                  <c:v>1.203488136729713E-3</c:v>
                </c:pt>
                <c:pt idx="5">
                  <c:v>1.8105059196944814E-3</c:v>
                </c:pt>
                <c:pt idx="6">
                  <c:v>2.6515906308559869E-3</c:v>
                </c:pt>
                <c:pt idx="7">
                  <c:v>3.723463891920032E-3</c:v>
                </c:pt>
                <c:pt idx="8">
                  <c:v>5.0186404324850777E-3</c:v>
                </c:pt>
                <c:pt idx="9">
                  <c:v>6.5236237467834104E-3</c:v>
                </c:pt>
                <c:pt idx="10">
                  <c:v>8.2192432349289593E-3</c:v>
                </c:pt>
              </c:numCache>
            </c:numRef>
          </c:val>
          <c:extLst>
            <c:ext xmlns:c16="http://schemas.microsoft.com/office/drawing/2014/chart" uri="{C3380CC4-5D6E-409C-BE32-E72D297353CC}">
              <c16:uniqueId val="{00000009-A4C4-45AB-9908-09D627D6FA78}"/>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'B3.Banks'!$AX$292:$AX$302</c:f>
              <c:numCache>
                <c:formatCode>#,##0.000</c:formatCode>
                <c:ptCount val="11"/>
                <c:pt idx="0">
                  <c:v>0</c:v>
                </c:pt>
                <c:pt idx="1">
                  <c:v>1.4962699594961777E-6</c:v>
                </c:pt>
                <c:pt idx="2">
                  <c:v>4.4912950138941247E-6</c:v>
                </c:pt>
                <c:pt idx="3">
                  <c:v>8.9867417447079202E-6</c:v>
                </c:pt>
                <c:pt idx="4">
                  <c:v>1.4982495997721507E-5</c:v>
                </c:pt>
                <c:pt idx="5">
                  <c:v>2.2474303411068261E-5</c:v>
                </c:pt>
                <c:pt idx="6">
                  <c:v>3.2240091442827563E-5</c:v>
                </c:pt>
                <c:pt idx="7">
                  <c:v>4.4230063896417815E-5</c:v>
                </c:pt>
                <c:pt idx="8">
                  <c:v>5.8354987518164149E-5</c:v>
                </c:pt>
                <c:pt idx="9">
                  <c:v>7.4470907124396835E-5</c:v>
                </c:pt>
                <c:pt idx="10">
                  <c:v>9.2381510222869578E-5</c:v>
                </c:pt>
              </c:numCache>
            </c:numRef>
          </c:val>
          <c:extLst>
            <c:ext xmlns:c16="http://schemas.microsoft.com/office/drawing/2014/chart" uri="{C3380CC4-5D6E-409C-BE32-E72D297353CC}">
              <c16:uniqueId val="{0000000A-A4C4-45AB-9908-09D627D6FA78}"/>
            </c:ext>
          </c:extLst>
        </c:ser>
        <c:dLbls>
          <c:showLegendKey val="0"/>
          <c:showVal val="0"/>
          <c:showCatName val="0"/>
          <c:showSerName val="0"/>
          <c:showPercent val="0"/>
          <c:showBubbleSize val="0"/>
        </c:dLbls>
        <c:axId val="2128932272"/>
        <c:axId val="2128935024"/>
      </c:areaChart>
      <c:catAx>
        <c:axId val="2128932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935024"/>
        <c:crosses val="autoZero"/>
        <c:auto val="1"/>
        <c:lblAlgn val="ctr"/>
        <c:lblOffset val="100"/>
        <c:noMultiLvlLbl val="0"/>
      </c:catAx>
      <c:valAx>
        <c:axId val="2128935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9322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'B3.Banks'!$Z$5</c:f>
              <c:strCache>
                <c:ptCount val="1"/>
                <c:pt idx="0">
                  <c:v>HCFC-22</c:v>
                </c:pt>
              </c:strCache>
            </c:strRef>
          </c:tx>
          <c:spPr>
            <a:solidFill>
              <a:schemeClr val="accent1"/>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'B3.Banks'!$Z$314:$Z$324</c:f>
              <c:numCache>
                <c:formatCode>#,##0</c:formatCode>
                <c:ptCount val="11"/>
                <c:pt idx="0">
                  <c:v>186073.58493651342</c:v>
                </c:pt>
                <c:pt idx="1">
                  <c:v>140811.39806069629</c:v>
                </c:pt>
                <c:pt idx="2">
                  <c:v>95827.508473631315</c:v>
                </c:pt>
                <c:pt idx="3">
                  <c:v>51173.446336822613</c:v>
                </c:pt>
                <c:pt idx="4">
                  <c:v>35497.61974581128</c:v>
                </c:pt>
                <c:pt idx="5">
                  <c:v>23376.898196438</c:v>
                </c:pt>
                <c:pt idx="6">
                  <c:v>14598.920653067697</c:v>
                </c:pt>
                <c:pt idx="7">
                  <c:v>8858.3497020772629</c:v>
                </c:pt>
                <c:pt idx="8">
                  <c:v>5831.2740318883853</c:v>
                </c:pt>
                <c:pt idx="9">
                  <c:v>5233.9976064983293</c:v>
                </c:pt>
                <c:pt idx="10">
                  <c:v>6794.1613755072531</c:v>
                </c:pt>
              </c:numCache>
            </c:numRef>
          </c:val>
          <c:extLst>
            <c:ext xmlns:c16="http://schemas.microsoft.com/office/drawing/2014/chart" uri="{C3380CC4-5D6E-409C-BE32-E72D297353CC}">
              <c16:uniqueId val="{00000000-BA79-4801-92D5-315DBE464261}"/>
            </c:ext>
          </c:extLst>
        </c:ser>
        <c:ser>
          <c:idx val="1"/>
          <c:order val="1"/>
          <c:tx>
            <c:strRef>
              <c:f>'B3.Banks'!$AA$5</c:f>
              <c:strCache>
                <c:ptCount val="1"/>
                <c:pt idx="0">
                  <c:v>HCFC-123</c:v>
                </c:pt>
              </c:strCache>
            </c:strRef>
          </c:tx>
          <c:spPr>
            <a:solidFill>
              <a:schemeClr val="accent2"/>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'B3.Banks'!$AA$314:$AA$324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A79-4801-92D5-315DBE464261}"/>
            </c:ext>
          </c:extLst>
        </c:ser>
        <c:ser>
          <c:idx val="2"/>
          <c:order val="2"/>
          <c:tx>
            <c:strRef>
              <c:f>'B3.Banks'!$AB$5</c:f>
              <c:strCache>
                <c:ptCount val="1"/>
                <c:pt idx="0">
                  <c:v>HFC-134a</c:v>
                </c:pt>
              </c:strCache>
            </c:strRef>
          </c:tx>
          <c:spPr>
            <a:solidFill>
              <a:schemeClr val="accent3"/>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'B3.Banks'!$AB$314:$AB$324</c:f>
              <c:numCache>
                <c:formatCode>#,##0</c:formatCode>
                <c:ptCount val="11"/>
                <c:pt idx="0">
                  <c:v>2075920.8709979854</c:v>
                </c:pt>
                <c:pt idx="1">
                  <c:v>2194504.5069239945</c:v>
                </c:pt>
                <c:pt idx="2">
                  <c:v>2300165.2316902312</c:v>
                </c:pt>
                <c:pt idx="3">
                  <c:v>2392456.0936970236</c:v>
                </c:pt>
                <c:pt idx="4">
                  <c:v>2470727.7428484652</c:v>
                </c:pt>
                <c:pt idx="5">
                  <c:v>2534788.9537082571</c:v>
                </c:pt>
                <c:pt idx="6">
                  <c:v>2468999.3878018735</c:v>
                </c:pt>
                <c:pt idx="7">
                  <c:v>2379040.7071892098</c:v>
                </c:pt>
                <c:pt idx="8">
                  <c:v>2264639.7843744797</c:v>
                </c:pt>
                <c:pt idx="9">
                  <c:v>2125427.4462419874</c:v>
                </c:pt>
                <c:pt idx="10">
                  <c:v>1960845.5872933771</c:v>
                </c:pt>
              </c:numCache>
            </c:numRef>
          </c:val>
          <c:extLst>
            <c:ext xmlns:c16="http://schemas.microsoft.com/office/drawing/2014/chart" uri="{C3380CC4-5D6E-409C-BE32-E72D297353CC}">
              <c16:uniqueId val="{00000002-BA79-4801-92D5-315DBE464261}"/>
            </c:ext>
          </c:extLst>
        </c:ser>
        <c:ser>
          <c:idx val="3"/>
          <c:order val="3"/>
          <c:tx>
            <c:strRef>
              <c:f>'B3.Banks'!$AC$5</c:f>
              <c:strCache>
                <c:ptCount val="1"/>
                <c:pt idx="0">
                  <c:v>HFC-404A</c:v>
                </c:pt>
              </c:strCache>
            </c:strRef>
          </c:tx>
          <c:spPr>
            <a:solidFill>
              <a:schemeClr val="accent4"/>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'B3.Banks'!$AC$314:$AC$324</c:f>
              <c:numCache>
                <c:formatCode>#,##0</c:formatCode>
                <c:ptCount val="11"/>
                <c:pt idx="0">
                  <c:v>4421334.6311115781</c:v>
                </c:pt>
                <c:pt idx="1">
                  <c:v>4261166.7757084668</c:v>
                </c:pt>
                <c:pt idx="2">
                  <c:v>4076955.9016911425</c:v>
                </c:pt>
                <c:pt idx="3">
                  <c:v>3869412.453356809</c:v>
                </c:pt>
                <c:pt idx="4">
                  <c:v>3612807.5164914932</c:v>
                </c:pt>
                <c:pt idx="5">
                  <c:v>3333610.4856238458</c:v>
                </c:pt>
                <c:pt idx="6">
                  <c:v>3117893.9189186962</c:v>
                </c:pt>
                <c:pt idx="7">
                  <c:v>2888528.5956360302</c:v>
                </c:pt>
                <c:pt idx="8">
                  <c:v>2646471.288031335</c:v>
                </c:pt>
                <c:pt idx="9">
                  <c:v>2393082.1678458527</c:v>
                </c:pt>
                <c:pt idx="10">
                  <c:v>2129889.9277421739</c:v>
                </c:pt>
              </c:numCache>
            </c:numRef>
          </c:val>
          <c:extLst>
            <c:ext xmlns:c16="http://schemas.microsoft.com/office/drawing/2014/chart" uri="{C3380CC4-5D6E-409C-BE32-E72D297353CC}">
              <c16:uniqueId val="{00000003-BA79-4801-92D5-315DBE464261}"/>
            </c:ext>
          </c:extLst>
        </c:ser>
        <c:ser>
          <c:idx val="4"/>
          <c:order val="4"/>
          <c:tx>
            <c:strRef>
              <c:f>'B3.Banks'!$AD$5</c:f>
              <c:strCache>
                <c:ptCount val="1"/>
                <c:pt idx="0">
                  <c:v>HFC-410A</c:v>
                </c:pt>
              </c:strCache>
            </c:strRef>
          </c:tx>
          <c:spPr>
            <a:solidFill>
              <a:schemeClr val="accent5"/>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'B3.Banks'!$AD$314:$AD$324</c:f>
              <c:numCache>
                <c:formatCode>#,##0</c:formatCode>
                <c:ptCount val="11"/>
                <c:pt idx="0">
                  <c:v>64147.490201293309</c:v>
                </c:pt>
                <c:pt idx="1">
                  <c:v>74860.22082911458</c:v>
                </c:pt>
                <c:pt idx="2">
                  <c:v>84962.814174629151</c:v>
                </c:pt>
                <c:pt idx="3">
                  <c:v>94333.366092112352</c:v>
                </c:pt>
                <c:pt idx="4">
                  <c:v>102874.65414379688</c:v>
                </c:pt>
                <c:pt idx="5">
                  <c:v>110551.0567635409</c:v>
                </c:pt>
                <c:pt idx="6">
                  <c:v>115867.06317439718</c:v>
                </c:pt>
                <c:pt idx="7">
                  <c:v>118907.6407094575</c:v>
                </c:pt>
                <c:pt idx="8">
                  <c:v>119802.12302335442</c:v>
                </c:pt>
                <c:pt idx="9">
                  <c:v>118634.58540373873</c:v>
                </c:pt>
                <c:pt idx="10">
                  <c:v>115406.5765331397</c:v>
                </c:pt>
              </c:numCache>
            </c:numRef>
          </c:val>
          <c:extLst>
            <c:ext xmlns:c16="http://schemas.microsoft.com/office/drawing/2014/chart" uri="{C3380CC4-5D6E-409C-BE32-E72D297353CC}">
              <c16:uniqueId val="{00000004-BA79-4801-92D5-315DBE464261}"/>
            </c:ext>
          </c:extLst>
        </c:ser>
        <c:ser>
          <c:idx val="5"/>
          <c:order val="5"/>
          <c:tx>
            <c:strRef>
              <c:f>'B3.Banks'!$AE$5</c:f>
              <c:strCache>
                <c:ptCount val="1"/>
                <c:pt idx="0">
                  <c:v>HFC-407C</c:v>
                </c:pt>
              </c:strCache>
            </c:strRef>
          </c:tx>
          <c:spPr>
            <a:solidFill>
              <a:schemeClr val="accent6"/>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'B3.Banks'!$AE$314:$AE$324</c:f>
              <c:numCache>
                <c:formatCode>#,##0</c:formatCode>
                <c:ptCount val="11"/>
                <c:pt idx="0">
                  <c:v>143662.85374354577</c:v>
                </c:pt>
                <c:pt idx="1">
                  <c:v>149454.94007245181</c:v>
                </c:pt>
                <c:pt idx="2">
                  <c:v>154312.22795919096</c:v>
                </c:pt>
                <c:pt idx="3">
                  <c:v>158261.96174998785</c:v>
                </c:pt>
                <c:pt idx="4">
                  <c:v>161303.05602146397</c:v>
                </c:pt>
                <c:pt idx="5">
                  <c:v>163408.69255184592</c:v>
                </c:pt>
                <c:pt idx="6">
                  <c:v>163010.5008873647</c:v>
                </c:pt>
                <c:pt idx="7">
                  <c:v>160191.33287685591</c:v>
                </c:pt>
                <c:pt idx="8">
                  <c:v>155131.51429395427</c:v>
                </c:pt>
                <c:pt idx="9">
                  <c:v>148035.30281745791</c:v>
                </c:pt>
                <c:pt idx="10">
                  <c:v>139083.81479869399</c:v>
                </c:pt>
              </c:numCache>
            </c:numRef>
          </c:val>
          <c:extLst>
            <c:ext xmlns:c16="http://schemas.microsoft.com/office/drawing/2014/chart" uri="{C3380CC4-5D6E-409C-BE32-E72D297353CC}">
              <c16:uniqueId val="{00000005-BA79-4801-92D5-315DBE464261}"/>
            </c:ext>
          </c:extLst>
        </c:ser>
        <c:ser>
          <c:idx val="6"/>
          <c:order val="6"/>
          <c:tx>
            <c:strRef>
              <c:f>'B3.Banks'!$AF$5</c:f>
              <c:strCache>
                <c:ptCount val="1"/>
                <c:pt idx="0">
                  <c:v>HFC-32</c:v>
                </c:pt>
              </c:strCache>
            </c:strRef>
          </c:tx>
          <c:spPr>
            <a:solidFill>
              <a:schemeClr val="accent1">
                <a:lumMod val="60000"/>
              </a:schemeClr>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'B3.Banks'!$AF$314:$AF$324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BA79-4801-92D5-315DBE464261}"/>
            </c:ext>
          </c:extLst>
        </c:ser>
        <c:ser>
          <c:idx val="7"/>
          <c:order val="7"/>
          <c:tx>
            <c:strRef>
              <c:f>'B3.Banks'!$AG$5</c:f>
              <c:strCache>
                <c:ptCount val="1"/>
                <c:pt idx="0">
                  <c:v>HFC-Mix</c:v>
                </c:pt>
              </c:strCache>
            </c:strRef>
          </c:tx>
          <c:spPr>
            <a:solidFill>
              <a:schemeClr val="accent2">
                <a:lumMod val="60000"/>
              </a:schemeClr>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'B3.Banks'!$AG$314:$AG$324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BA79-4801-92D5-315DBE464261}"/>
            </c:ext>
          </c:extLst>
        </c:ser>
        <c:ser>
          <c:idx val="8"/>
          <c:order val="8"/>
          <c:tx>
            <c:strRef>
              <c:f>'B3.Banks'!$AH$5</c:f>
              <c:strCache>
                <c:ptCount val="1"/>
                <c:pt idx="0">
                  <c:v>GWP &lt;2150</c:v>
                </c:pt>
              </c:strCache>
            </c:strRef>
          </c:tx>
          <c:spPr>
            <a:solidFill>
              <a:schemeClr val="accent3">
                <a:lumMod val="60000"/>
              </a:schemeClr>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'B3.Banks'!$AH$314:$AH$324</c:f>
              <c:numCache>
                <c:formatCode>#,##0</c:formatCode>
                <c:ptCount val="11"/>
                <c:pt idx="0">
                  <c:v>199003.25981440855</c:v>
                </c:pt>
                <c:pt idx="1">
                  <c:v>249861.38463373869</c:v>
                </c:pt>
                <c:pt idx="2">
                  <c:v>320971.79521368153</c:v>
                </c:pt>
                <c:pt idx="3">
                  <c:v>412547.81305644242</c:v>
                </c:pt>
                <c:pt idx="4">
                  <c:v>522284.01077313739</c:v>
                </c:pt>
                <c:pt idx="5">
                  <c:v>650345.68016092374</c:v>
                </c:pt>
                <c:pt idx="6">
                  <c:v>787647.74962366919</c:v>
                </c:pt>
                <c:pt idx="7">
                  <c:v>941963.30633403221</c:v>
                </c:pt>
                <c:pt idx="8">
                  <c:v>1113111.8703904534</c:v>
                </c:pt>
                <c:pt idx="9">
                  <c:v>1300792.9683507029</c:v>
                </c:pt>
                <c:pt idx="10">
                  <c:v>1504612.2649809562</c:v>
                </c:pt>
              </c:numCache>
            </c:numRef>
          </c:val>
          <c:extLst>
            <c:ext xmlns:c16="http://schemas.microsoft.com/office/drawing/2014/chart" uri="{C3380CC4-5D6E-409C-BE32-E72D297353CC}">
              <c16:uniqueId val="{00000008-BA79-4801-92D5-315DBE464261}"/>
            </c:ext>
          </c:extLst>
        </c:ser>
        <c:ser>
          <c:idx val="9"/>
          <c:order val="9"/>
          <c:tx>
            <c:strRef>
              <c:f>'B3.Banks'!$AI$5</c:f>
              <c:strCache>
                <c:ptCount val="1"/>
                <c:pt idx="0">
                  <c:v>GWP &lt;1000</c:v>
                </c:pt>
              </c:strCache>
            </c:strRef>
          </c:tx>
          <c:spPr>
            <a:solidFill>
              <a:schemeClr val="accent4">
                <a:lumMod val="60000"/>
              </a:schemeClr>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'B3.Banks'!$AI$314:$AI$324</c:f>
              <c:numCache>
                <c:formatCode>#,##0</c:formatCode>
                <c:ptCount val="11"/>
                <c:pt idx="0">
                  <c:v>25466.24521773044</c:v>
                </c:pt>
                <c:pt idx="1">
                  <c:v>54570.075661600655</c:v>
                </c:pt>
                <c:pt idx="2">
                  <c:v>92916.835752506275</c:v>
                </c:pt>
                <c:pt idx="3">
                  <c:v>140685.33199122621</c:v>
                </c:pt>
                <c:pt idx="4">
                  <c:v>198057.52245519782</c:v>
                </c:pt>
                <c:pt idx="5">
                  <c:v>265218.37287590536</c:v>
                </c:pt>
                <c:pt idx="6">
                  <c:v>350750.12455091148</c:v>
                </c:pt>
                <c:pt idx="7">
                  <c:v>449475.48773163516</c:v>
                </c:pt>
                <c:pt idx="8">
                  <c:v>561474.81185469124</c:v>
                </c:pt>
                <c:pt idx="9">
                  <c:v>686788.17163321027</c:v>
                </c:pt>
                <c:pt idx="10">
                  <c:v>825385.54093633103</c:v>
                </c:pt>
              </c:numCache>
            </c:numRef>
          </c:val>
          <c:extLst>
            <c:ext xmlns:c16="http://schemas.microsoft.com/office/drawing/2014/chart" uri="{C3380CC4-5D6E-409C-BE32-E72D297353CC}">
              <c16:uniqueId val="{00000009-BA79-4801-92D5-315DBE464261}"/>
            </c:ext>
          </c:extLst>
        </c:ser>
        <c:ser>
          <c:idx val="10"/>
          <c:order val="10"/>
          <c:tx>
            <c:strRef>
              <c:f>'B3.Banks'!$AJ$5</c:f>
              <c:strCache>
                <c:ptCount val="1"/>
                <c:pt idx="0">
                  <c:v>GWP &lt;10</c:v>
                </c:pt>
              </c:strCache>
            </c:strRef>
          </c:tx>
          <c:spPr>
            <a:solidFill>
              <a:schemeClr val="accent5">
                <a:lumMod val="60000"/>
              </a:schemeClr>
            </a:solidFill>
            <a:ln>
              <a:noFill/>
            </a:ln>
            <a:effectLst/>
          </c:spPr>
          <c:cat>
            <c:numRef>
              <c:f>'B3.Banks'!$Y$314:$Y$324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'B3.Banks'!$AJ$314:$AJ$324</c:f>
              <c:numCache>
                <c:formatCode>#,##0</c:formatCode>
                <c:ptCount val="11"/>
                <c:pt idx="0">
                  <c:v>297879.97648676316</c:v>
                </c:pt>
                <c:pt idx="1">
                  <c:v>374914.87676302186</c:v>
                </c:pt>
                <c:pt idx="2">
                  <c:v>457899.05814874388</c:v>
                </c:pt>
                <c:pt idx="3">
                  <c:v>546857.73918098398</c:v>
                </c:pt>
                <c:pt idx="4">
                  <c:v>641787.07122166315</c:v>
                </c:pt>
                <c:pt idx="5">
                  <c:v>742663.50617387518</c:v>
                </c:pt>
                <c:pt idx="6">
                  <c:v>881142.38335742138</c:v>
                </c:pt>
                <c:pt idx="7">
                  <c:v>1027656.4611341886</c:v>
                </c:pt>
                <c:pt idx="8">
                  <c:v>1182219.1560264588</c:v>
                </c:pt>
                <c:pt idx="9">
                  <c:v>1344956.0557288826</c:v>
                </c:pt>
                <c:pt idx="10">
                  <c:v>1516009.385111013</c:v>
                </c:pt>
              </c:numCache>
            </c:numRef>
          </c:val>
          <c:extLst>
            <c:ext xmlns:c16="http://schemas.microsoft.com/office/drawing/2014/chart" uri="{C3380CC4-5D6E-409C-BE32-E72D297353CC}">
              <c16:uniqueId val="{0000000A-BA79-4801-92D5-315DBE464261}"/>
            </c:ext>
          </c:extLst>
        </c:ser>
        <c:dLbls>
          <c:showLegendKey val="0"/>
          <c:showVal val="0"/>
          <c:showCatName val="0"/>
          <c:showSerName val="0"/>
          <c:showPercent val="0"/>
          <c:showBubbleSize val="0"/>
        </c:dLbls>
        <c:axId val="2128995680"/>
        <c:axId val="2128998432"/>
      </c:areaChart>
      <c:catAx>
        <c:axId val="21289956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998432"/>
        <c:crosses val="autoZero"/>
        <c:auto val="1"/>
        <c:lblAlgn val="ctr"/>
        <c:lblOffset val="100"/>
        <c:noMultiLvlLbl val="0"/>
      </c:catAx>
      <c:valAx>
        <c:axId val="212899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899568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'B3.Banks'!$AN$5</c:f>
              <c:strCache>
                <c:ptCount val="1"/>
                <c:pt idx="0">
                  <c:v>HCFC-22</c:v>
                </c:pt>
              </c:strCache>
            </c:strRef>
          </c:tx>
          <c:spPr>
            <a:solidFill>
              <a:schemeClr val="accent1"/>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'B3.Banks'!$AN$314:$AN$324</c:f>
              <c:numCache>
                <c:formatCode>#,##0.000</c:formatCode>
                <c:ptCount val="11"/>
                <c:pt idx="0">
                  <c:v>0.33679318873508929</c:v>
                </c:pt>
                <c:pt idx="1">
                  <c:v>0.25486863048986025</c:v>
                </c:pt>
                <c:pt idx="2">
                  <c:v>0.17344779033727267</c:v>
                </c:pt>
                <c:pt idx="3">
                  <c:v>9.262393786964894E-2</c:v>
                </c:pt>
                <c:pt idx="4">
                  <c:v>6.4250691739918417E-2</c:v>
                </c:pt>
                <c:pt idx="5">
                  <c:v>4.2312185735552781E-2</c:v>
                </c:pt>
                <c:pt idx="6">
                  <c:v>2.6424046382052528E-2</c:v>
                </c:pt>
                <c:pt idx="7">
                  <c:v>1.6033612960759846E-2</c:v>
                </c:pt>
                <c:pt idx="8">
                  <c:v>1.0554605997717976E-2</c:v>
                </c:pt>
                <c:pt idx="9">
                  <c:v>9.4735356677619759E-3</c:v>
                </c:pt>
                <c:pt idx="10">
                  <c:v>1.2297432089668129E-2</c:v>
                </c:pt>
              </c:numCache>
            </c:numRef>
          </c:val>
          <c:extLst>
            <c:ext xmlns:c16="http://schemas.microsoft.com/office/drawing/2014/chart" uri="{C3380CC4-5D6E-409C-BE32-E72D297353CC}">
              <c16:uniqueId val="{00000000-81BB-4D50-B79B-D8045DFB56B1}"/>
            </c:ext>
          </c:extLst>
        </c:ser>
        <c:ser>
          <c:idx val="1"/>
          <c:order val="1"/>
          <c:tx>
            <c:strRef>
              <c:f>'B3.Banks'!$AO$5</c:f>
              <c:strCache>
                <c:ptCount val="1"/>
                <c:pt idx="0">
                  <c:v>HCFC-123</c:v>
                </c:pt>
              </c:strCache>
            </c:strRef>
          </c:tx>
          <c:spPr>
            <a:solidFill>
              <a:schemeClr val="accent2"/>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'B3.Banks'!$AO$314:$AO$324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1BB-4D50-B79B-D8045DFB56B1}"/>
            </c:ext>
          </c:extLst>
        </c:ser>
        <c:ser>
          <c:idx val="2"/>
          <c:order val="2"/>
          <c:tx>
            <c:strRef>
              <c:f>'B3.Banks'!$AP$5</c:f>
              <c:strCache>
                <c:ptCount val="1"/>
                <c:pt idx="0">
                  <c:v>HFC-134a</c:v>
                </c:pt>
              </c:strCache>
            </c:strRef>
          </c:tx>
          <c:spPr>
            <a:solidFill>
              <a:schemeClr val="accent3"/>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'B3.Banks'!$AP$314:$AP$324</c:f>
              <c:numCache>
                <c:formatCode>#,##0.000</c:formatCode>
                <c:ptCount val="11"/>
                <c:pt idx="0">
                  <c:v>2.968566845527119</c:v>
                </c:pt>
                <c:pt idx="1">
                  <c:v>3.1381414449013123</c:v>
                </c:pt>
                <c:pt idx="2">
                  <c:v>3.2892362813170308</c:v>
                </c:pt>
                <c:pt idx="3">
                  <c:v>3.421212213986744</c:v>
                </c:pt>
                <c:pt idx="4">
                  <c:v>3.5331406722733054</c:v>
                </c:pt>
                <c:pt idx="5">
                  <c:v>3.6247482038028078</c:v>
                </c:pt>
                <c:pt idx="6">
                  <c:v>3.5306691245566793</c:v>
                </c:pt>
                <c:pt idx="7">
                  <c:v>3.40202821128057</c:v>
                </c:pt>
                <c:pt idx="8">
                  <c:v>3.2384348916555061</c:v>
                </c:pt>
                <c:pt idx="9">
                  <c:v>3.0393612481260419</c:v>
                </c:pt>
                <c:pt idx="10">
                  <c:v>2.8040091898295292</c:v>
                </c:pt>
              </c:numCache>
            </c:numRef>
          </c:val>
          <c:extLst>
            <c:ext xmlns:c16="http://schemas.microsoft.com/office/drawing/2014/chart" uri="{C3380CC4-5D6E-409C-BE32-E72D297353CC}">
              <c16:uniqueId val="{00000002-81BB-4D50-B79B-D8045DFB56B1}"/>
            </c:ext>
          </c:extLst>
        </c:ser>
        <c:ser>
          <c:idx val="3"/>
          <c:order val="3"/>
          <c:tx>
            <c:strRef>
              <c:f>'B3.Banks'!$AQ$5</c:f>
              <c:strCache>
                <c:ptCount val="1"/>
                <c:pt idx="0">
                  <c:v>HFC-404A</c:v>
                </c:pt>
              </c:strCache>
            </c:strRef>
          </c:tx>
          <c:spPr>
            <a:solidFill>
              <a:schemeClr val="accent4"/>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'B3.Banks'!$AQ$314:$AQ$324</c:f>
              <c:numCache>
                <c:formatCode>#,##0.000</c:formatCode>
                <c:ptCount val="11"/>
                <c:pt idx="0">
                  <c:v>17.340474423219607</c:v>
                </c:pt>
                <c:pt idx="1">
                  <c:v>16.712296094328607</c:v>
                </c:pt>
                <c:pt idx="2">
                  <c:v>15.989821046432661</c:v>
                </c:pt>
                <c:pt idx="3">
                  <c:v>15.175835642065405</c:v>
                </c:pt>
                <c:pt idx="4">
                  <c:v>14.169431079679637</c:v>
                </c:pt>
                <c:pt idx="5">
                  <c:v>13.074420324616725</c:v>
                </c:pt>
                <c:pt idx="6">
                  <c:v>12.228379949999127</c:v>
                </c:pt>
                <c:pt idx="7">
                  <c:v>11.32880915208451</c:v>
                </c:pt>
                <c:pt idx="8">
                  <c:v>10.379460391658895</c:v>
                </c:pt>
                <c:pt idx="9">
                  <c:v>9.3856682622914338</c:v>
                </c:pt>
                <c:pt idx="10">
                  <c:v>8.3534282966048057</c:v>
                </c:pt>
              </c:numCache>
            </c:numRef>
          </c:val>
          <c:extLst>
            <c:ext xmlns:c16="http://schemas.microsoft.com/office/drawing/2014/chart" uri="{C3380CC4-5D6E-409C-BE32-E72D297353CC}">
              <c16:uniqueId val="{00000003-81BB-4D50-B79B-D8045DFB56B1}"/>
            </c:ext>
          </c:extLst>
        </c:ser>
        <c:ser>
          <c:idx val="4"/>
          <c:order val="4"/>
          <c:tx>
            <c:strRef>
              <c:f>'B3.Banks'!$AR$5</c:f>
              <c:strCache>
                <c:ptCount val="1"/>
                <c:pt idx="0">
                  <c:v>HFC-410A</c:v>
                </c:pt>
              </c:strCache>
            </c:strRef>
          </c:tx>
          <c:spPr>
            <a:solidFill>
              <a:schemeClr val="accent5"/>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'B3.Banks'!$AR$314:$AR$324</c:f>
              <c:numCache>
                <c:formatCode>#,##0.000</c:formatCode>
                <c:ptCount val="11"/>
                <c:pt idx="0">
                  <c:v>0.13393995954030044</c:v>
                </c:pt>
                <c:pt idx="1">
                  <c:v>0.15630814109119123</c:v>
                </c:pt>
                <c:pt idx="2">
                  <c:v>0.17740235599662565</c:v>
                </c:pt>
                <c:pt idx="3">
                  <c:v>0.1969680684003306</c:v>
                </c:pt>
                <c:pt idx="4">
                  <c:v>0.2148022778522479</c:v>
                </c:pt>
                <c:pt idx="5">
                  <c:v>0.23083060652227338</c:v>
                </c:pt>
                <c:pt idx="6">
                  <c:v>0.24193042790814132</c:v>
                </c:pt>
                <c:pt idx="7">
                  <c:v>0.24827915380134727</c:v>
                </c:pt>
                <c:pt idx="8">
                  <c:v>0.25014683287276401</c:v>
                </c:pt>
                <c:pt idx="9">
                  <c:v>0.24770901432300649</c:v>
                </c:pt>
                <c:pt idx="10">
                  <c:v>0.24096893180119569</c:v>
                </c:pt>
              </c:numCache>
            </c:numRef>
          </c:val>
          <c:extLst>
            <c:ext xmlns:c16="http://schemas.microsoft.com/office/drawing/2014/chart" uri="{C3380CC4-5D6E-409C-BE32-E72D297353CC}">
              <c16:uniqueId val="{00000004-81BB-4D50-B79B-D8045DFB56B1}"/>
            </c:ext>
          </c:extLst>
        </c:ser>
        <c:ser>
          <c:idx val="5"/>
          <c:order val="5"/>
          <c:tx>
            <c:strRef>
              <c:f>'B3.Banks'!$AS$5</c:f>
              <c:strCache>
                <c:ptCount val="1"/>
                <c:pt idx="0">
                  <c:v>HFC-407C</c:v>
                </c:pt>
              </c:strCache>
            </c:strRef>
          </c:tx>
          <c:spPr>
            <a:solidFill>
              <a:schemeClr val="accent6"/>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'B3.Banks'!$AS$314:$AS$324</c:f>
              <c:numCache>
                <c:formatCode>#,##0.000</c:formatCode>
                <c:ptCount val="11"/>
                <c:pt idx="0">
                  <c:v>0.25485790254105017</c:v>
                </c:pt>
                <c:pt idx="1">
                  <c:v>0.26513306368852951</c:v>
                </c:pt>
                <c:pt idx="2">
                  <c:v>0.27374989239960473</c:v>
                </c:pt>
                <c:pt idx="3">
                  <c:v>0.28075672014447844</c:v>
                </c:pt>
                <c:pt idx="4">
                  <c:v>0.28615162138207711</c:v>
                </c:pt>
                <c:pt idx="5">
                  <c:v>0.28988702058697469</c:v>
                </c:pt>
                <c:pt idx="6">
                  <c:v>0.28918062857418497</c:v>
                </c:pt>
                <c:pt idx="7">
                  <c:v>0.28417942452354239</c:v>
                </c:pt>
                <c:pt idx="8">
                  <c:v>0.27520330635747486</c:v>
                </c:pt>
                <c:pt idx="9">
                  <c:v>0.26261462719817036</c:v>
                </c:pt>
                <c:pt idx="10">
                  <c:v>0.24673468745288313</c:v>
                </c:pt>
              </c:numCache>
            </c:numRef>
          </c:val>
          <c:extLst>
            <c:ext xmlns:c16="http://schemas.microsoft.com/office/drawing/2014/chart" uri="{C3380CC4-5D6E-409C-BE32-E72D297353CC}">
              <c16:uniqueId val="{00000005-81BB-4D50-B79B-D8045DFB56B1}"/>
            </c:ext>
          </c:extLst>
        </c:ser>
        <c:ser>
          <c:idx val="6"/>
          <c:order val="6"/>
          <c:tx>
            <c:strRef>
              <c:f>'B3.Banks'!$AT$5</c:f>
              <c:strCache>
                <c:ptCount val="1"/>
                <c:pt idx="0">
                  <c:v>HFC-32</c:v>
                </c:pt>
              </c:strCache>
            </c:strRef>
          </c:tx>
          <c:spPr>
            <a:solidFill>
              <a:schemeClr val="accent1">
                <a:lumMod val="60000"/>
              </a:schemeClr>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'B3.Banks'!$AT$314:$AT$324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81BB-4D50-B79B-D8045DFB56B1}"/>
            </c:ext>
          </c:extLst>
        </c:ser>
        <c:ser>
          <c:idx val="7"/>
          <c:order val="7"/>
          <c:tx>
            <c:strRef>
              <c:f>'B3.Banks'!$AU$5</c:f>
              <c:strCache>
                <c:ptCount val="1"/>
                <c:pt idx="0">
                  <c:v>HFC-Mix</c:v>
                </c:pt>
              </c:strCache>
            </c:strRef>
          </c:tx>
          <c:spPr>
            <a:solidFill>
              <a:schemeClr val="accent2">
                <a:lumMod val="60000"/>
              </a:schemeClr>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'B3.Banks'!$AU$314:$AU$324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81BB-4D50-B79B-D8045DFB56B1}"/>
            </c:ext>
          </c:extLst>
        </c:ser>
        <c:ser>
          <c:idx val="8"/>
          <c:order val="8"/>
          <c:tx>
            <c:strRef>
              <c:f>'B3.Banks'!$AV$5</c:f>
              <c:strCache>
                <c:ptCount val="1"/>
                <c:pt idx="0">
                  <c:v>GWP &lt;2150</c:v>
                </c:pt>
              </c:strCache>
            </c:strRef>
          </c:tx>
          <c:spPr>
            <a:solidFill>
              <a:schemeClr val="accent3">
                <a:lumMod val="60000"/>
              </a:schemeClr>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'B3.Banks'!$AV$314:$AV$324</c:f>
              <c:numCache>
                <c:formatCode>#,##0.000</c:formatCode>
                <c:ptCount val="11"/>
                <c:pt idx="0">
                  <c:v>0.29850488972161282</c:v>
                </c:pt>
                <c:pt idx="1">
                  <c:v>0.37479207695060801</c:v>
                </c:pt>
                <c:pt idx="2">
                  <c:v>0.48145769282052231</c:v>
                </c:pt>
                <c:pt idx="3">
                  <c:v>0.61882171958466359</c:v>
                </c:pt>
                <c:pt idx="4">
                  <c:v>0.78342601615970608</c:v>
                </c:pt>
                <c:pt idx="5">
                  <c:v>0.97551852024138563</c:v>
                </c:pt>
                <c:pt idx="6">
                  <c:v>1.1814716244355037</c:v>
                </c:pt>
                <c:pt idx="7">
                  <c:v>1.4129449595010484</c:v>
                </c:pt>
                <c:pt idx="8">
                  <c:v>1.66966780558568</c:v>
                </c:pt>
                <c:pt idx="9">
                  <c:v>1.9511894525260545</c:v>
                </c:pt>
                <c:pt idx="10">
                  <c:v>2.2569183974714342</c:v>
                </c:pt>
              </c:numCache>
            </c:numRef>
          </c:val>
          <c:extLst>
            <c:ext xmlns:c16="http://schemas.microsoft.com/office/drawing/2014/chart" uri="{C3380CC4-5D6E-409C-BE32-E72D297353CC}">
              <c16:uniqueId val="{00000008-81BB-4D50-B79B-D8045DFB56B1}"/>
            </c:ext>
          </c:extLst>
        </c:ser>
        <c:ser>
          <c:idx val="9"/>
          <c:order val="9"/>
          <c:tx>
            <c:strRef>
              <c:f>'B3.Banks'!$AW$5</c:f>
              <c:strCache>
                <c:ptCount val="1"/>
                <c:pt idx="0">
                  <c:v>GWP &lt;1000</c:v>
                </c:pt>
              </c:strCache>
            </c:strRef>
          </c:tx>
          <c:spPr>
            <a:solidFill>
              <a:schemeClr val="accent4">
                <a:lumMod val="60000"/>
              </a:schemeClr>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'B3.Banks'!$AW$314:$AW$324</c:f>
              <c:numCache>
                <c:formatCode>#,##0.000</c:formatCode>
                <c:ptCount val="11"/>
                <c:pt idx="0">
                  <c:v>1.273312260886522E-2</c:v>
                </c:pt>
                <c:pt idx="1">
                  <c:v>2.7285037830800329E-2</c:v>
                </c:pt>
                <c:pt idx="2">
                  <c:v>4.6458417876253134E-2</c:v>
                </c:pt>
                <c:pt idx="3">
                  <c:v>7.0342665995613105E-2</c:v>
                </c:pt>
                <c:pt idx="4">
                  <c:v>9.9028761227598905E-2</c:v>
                </c:pt>
                <c:pt idx="5">
                  <c:v>0.13260918643795269</c:v>
                </c:pt>
                <c:pt idx="6">
                  <c:v>0.17537506227545574</c:v>
                </c:pt>
                <c:pt idx="7">
                  <c:v>0.22473774386581757</c:v>
                </c:pt>
                <c:pt idx="8">
                  <c:v>0.28073740592734564</c:v>
                </c:pt>
                <c:pt idx="9">
                  <c:v>0.34339408581660513</c:v>
                </c:pt>
                <c:pt idx="10">
                  <c:v>0.41269277046816549</c:v>
                </c:pt>
              </c:numCache>
            </c:numRef>
          </c:val>
          <c:extLst>
            <c:ext xmlns:c16="http://schemas.microsoft.com/office/drawing/2014/chart" uri="{C3380CC4-5D6E-409C-BE32-E72D297353CC}">
              <c16:uniqueId val="{00000009-81BB-4D50-B79B-D8045DFB56B1}"/>
            </c:ext>
          </c:extLst>
        </c:ser>
        <c:ser>
          <c:idx val="10"/>
          <c:order val="10"/>
          <c:tx>
            <c:strRef>
              <c:f>'B3.Banks'!$AX$5</c:f>
              <c:strCache>
                <c:ptCount val="1"/>
                <c:pt idx="0">
                  <c:v>GWP &lt;10</c:v>
                </c:pt>
              </c:strCache>
            </c:strRef>
          </c:tx>
          <c:spPr>
            <a:solidFill>
              <a:schemeClr val="accent5">
                <a:lumMod val="60000"/>
              </a:schemeClr>
            </a:solidFill>
            <a:ln>
              <a:noFill/>
            </a:ln>
            <a:effectLst/>
          </c:spPr>
          <c:cat>
            <c:numRef>
              <c:f>'B3.Banks'!$AM$314:$AM$324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'B3.Banks'!$AX$314:$AX$324</c:f>
              <c:numCache>
                <c:formatCode>#,##0.000</c:formatCode>
                <c:ptCount val="11"/>
                <c:pt idx="0">
                  <c:v>1.1915199059470527E-3</c:v>
                </c:pt>
                <c:pt idx="1">
                  <c:v>1.4996595070520874E-3</c:v>
                </c:pt>
                <c:pt idx="2">
                  <c:v>1.8315962325949754E-3</c:v>
                </c:pt>
                <c:pt idx="3">
                  <c:v>2.1874309567239359E-3</c:v>
                </c:pt>
                <c:pt idx="4">
                  <c:v>2.5671482848866525E-3</c:v>
                </c:pt>
                <c:pt idx="5">
                  <c:v>2.9706540246955009E-3</c:v>
                </c:pt>
                <c:pt idx="6">
                  <c:v>3.5245695334296854E-3</c:v>
                </c:pt>
                <c:pt idx="7">
                  <c:v>4.1106258445367545E-3</c:v>
                </c:pt>
                <c:pt idx="8">
                  <c:v>4.7288766241058355E-3</c:v>
                </c:pt>
                <c:pt idx="9">
                  <c:v>5.3798242229155298E-3</c:v>
                </c:pt>
                <c:pt idx="10">
                  <c:v>6.0640375404440519E-3</c:v>
                </c:pt>
              </c:numCache>
            </c:numRef>
          </c:val>
          <c:extLst>
            <c:ext xmlns:c16="http://schemas.microsoft.com/office/drawing/2014/chart" uri="{C3380CC4-5D6E-409C-BE32-E72D297353CC}">
              <c16:uniqueId val="{0000000A-81BB-4D50-B79B-D8045DFB56B1}"/>
            </c:ext>
          </c:extLst>
        </c:ser>
        <c:dLbls>
          <c:showLegendKey val="0"/>
          <c:showVal val="0"/>
          <c:showCatName val="0"/>
          <c:showSerName val="0"/>
          <c:showPercent val="0"/>
          <c:showBubbleSize val="0"/>
        </c:dLbls>
        <c:axId val="2129060032"/>
        <c:axId val="2129062784"/>
      </c:areaChart>
      <c:catAx>
        <c:axId val="21290600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062784"/>
        <c:crosses val="autoZero"/>
        <c:auto val="1"/>
        <c:lblAlgn val="ctr"/>
        <c:lblOffset val="100"/>
        <c:noMultiLvlLbl val="0"/>
      </c:catAx>
      <c:valAx>
        <c:axId val="21290627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0600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'B3.Banks'!$BB$7</c:f>
              <c:strCache>
                <c:ptCount val="1"/>
                <c:pt idx="0">
                  <c:v>Bank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2A-924A-9419-4BDBA435EB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33-BA4F-98C1-C697BD5819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33-BA4F-98C1-C697BD5819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33-BA4F-98C1-C697BD58191C}"/>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6="http://schemas.microsoft.com/office/drawing/2014/chart" uri="{C3380CC4-5D6E-409C-BE32-E72D297353CC}">
                  <c16:uniqueId val="{00000001-522A-924A-9419-4BDBA435EBB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'B3.Banks'!$BC$6:$BF$6</c:f>
              <c:strCache>
                <c:ptCount val="4"/>
                <c:pt idx="0">
                  <c:v>DR</c:v>
                </c:pt>
                <c:pt idx="1">
                  <c:v>RCFC</c:v>
                </c:pt>
                <c:pt idx="2">
                  <c:v>AC</c:v>
                </c:pt>
                <c:pt idx="3">
                  <c:v>MAC</c:v>
                </c:pt>
              </c:strCache>
            </c:strRef>
          </c:cat>
          <c:val>
            <c:numRef>
              <c:f>'B3.Banks'!$BC$7:$BF$7</c:f>
              <c:numCache>
                <c:formatCode>#,##0</c:formatCode>
                <c:ptCount val="4"/>
                <c:pt idx="0">
                  <c:v>1671.5189683501449</c:v>
                </c:pt>
                <c:pt idx="1">
                  <c:v>7084.8696188623526</c:v>
                </c:pt>
                <c:pt idx="2">
                  <c:v>33190.68874179315</c:v>
                </c:pt>
                <c:pt idx="3">
                  <c:v>11013.989347334011</c:v>
                </c:pt>
              </c:numCache>
            </c:numRef>
          </c:val>
          <c:extLst>
            <c:ext xmlns:c16="http://schemas.microsoft.com/office/drawing/2014/chart" uri="{C3380CC4-5D6E-409C-BE32-E72D297353CC}">
              <c16:uniqueId val="{00000000-522A-924A-9419-4BDBA435EBB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'B3.Banks'!$BK$7</c:f>
              <c:strCache>
                <c:ptCount val="1"/>
                <c:pt idx="0">
                  <c:v>Bank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8D-F343-929B-7E5EABC0AE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EA-C042-A354-5D3F555F40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EA-C042-A354-5D3F555F40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EA-C042-A354-5D3F555F406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1"/>
              <c:showBubbleSize val="0"/>
              <c:extLst>
                <c:ext xmlns:c16="http://schemas.microsoft.com/office/drawing/2014/chart" uri="{C3380CC4-5D6E-409C-BE32-E72D297353CC}">
                  <c16:uniqueId val="{00000001-838D-F343-929B-7E5EABC0AEF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'B3.Banks'!$BL$6:$BO$6</c:f>
              <c:strCache>
                <c:ptCount val="4"/>
                <c:pt idx="0">
                  <c:v>DR</c:v>
                </c:pt>
                <c:pt idx="1">
                  <c:v>RCFC</c:v>
                </c:pt>
                <c:pt idx="2">
                  <c:v>AC</c:v>
                </c:pt>
                <c:pt idx="3">
                  <c:v>MAC</c:v>
                </c:pt>
              </c:strCache>
            </c:strRef>
          </c:cat>
          <c:val>
            <c:numRef>
              <c:f>'B3.Banks'!$BL$7:$BO$7</c:f>
              <c:numCache>
                <c:formatCode>#,##0.0</c:formatCode>
                <c:ptCount val="4"/>
                <c:pt idx="0">
                  <c:v>2.390272124740707</c:v>
                </c:pt>
                <c:pt idx="1">
                  <c:v>21.685925096338249</c:v>
                </c:pt>
                <c:pt idx="2">
                  <c:v>61.823353943936141</c:v>
                </c:pt>
                <c:pt idx="3">
                  <c:v>15.986011724304424</c:v>
                </c:pt>
              </c:numCache>
            </c:numRef>
          </c:val>
          <c:extLst>
            <c:ext xmlns:c16="http://schemas.microsoft.com/office/drawing/2014/chart" uri="{C3380CC4-5D6E-409C-BE32-E72D297353CC}">
              <c16:uniqueId val="{00000000-838D-F343-929B-7E5EABC0AEFA}"/>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'B3.Banks'!$BT$7</c:f>
              <c:strCache>
                <c:ptCount val="1"/>
                <c:pt idx="0">
                  <c:v>Bank</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67F5-9C4D-8C2D-6E07A5DFDF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34-6C48-AD07-7F9E26F9B9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67F5-9C4D-8C2D-6E07A5DFDF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67F5-9C4D-8C2D-6E07A5DFDF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67F5-9C4D-8C2D-6E07A5DFDF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34-6C48-AD07-7F9E26F9B9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67F5-9C4D-8C2D-6E07A5DFDF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6-67F5-9C4D-8C2D-6E07A5DFDF6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534-6C48-AD07-7F9E26F9B91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7-67F5-9C4D-8C2D-6E07A5DFDF6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F41-AA4C-B9FC-F0C326EA0D8B}"/>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3-67F5-9C4D-8C2D-6E07A5DFDF67}"/>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4-67F5-9C4D-8C2D-6E07A5DFDF67}"/>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5-67F5-9C4D-8C2D-6E07A5DFDF67}"/>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2-67F5-9C4D-8C2D-6E07A5DFDF67}"/>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67F5-9C4D-8C2D-6E07A5DFDF67}"/>
                </c:ext>
              </c:extLst>
            </c:dLbl>
            <c:dLbl>
              <c:idx val="7"/>
              <c:delete val="1"/>
              <c:extLst>
                <c:ext xmlns:c15="http://schemas.microsoft.com/office/drawing/2012/chart" uri="{CE6537A1-D6FC-4f65-9D91-7224C49458BB}"/>
                <c:ext xmlns:c16="http://schemas.microsoft.com/office/drawing/2014/chart" uri="{C3380CC4-5D6E-409C-BE32-E72D297353CC}">
                  <c16:uniqueId val="{00000006-67F5-9C4D-8C2D-6E07A5DFDF67}"/>
                </c:ext>
              </c:extLst>
            </c:dLbl>
            <c:dLbl>
              <c:idx val="9"/>
              <c:delete val="1"/>
              <c:extLst>
                <c:ext xmlns:c15="http://schemas.microsoft.com/office/drawing/2012/chart" uri="{CE6537A1-D6FC-4f65-9D91-7224C49458BB}"/>
                <c:ext xmlns:c16="http://schemas.microsoft.com/office/drawing/2014/chart" uri="{C3380CC4-5D6E-409C-BE32-E72D297353CC}">
                  <c16:uniqueId val="{00000007-67F5-9C4D-8C2D-6E07A5DFDF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'B3.Banks'!$BU$6:$CE$6</c:f>
              <c:strCache>
                <c:ptCount val="11"/>
                <c:pt idx="0">
                  <c:v>HCFC-22</c:v>
                </c:pt>
                <c:pt idx="1">
                  <c:v>HCFC-123</c:v>
                </c:pt>
                <c:pt idx="2">
                  <c:v>HFC-134a</c:v>
                </c:pt>
                <c:pt idx="3">
                  <c:v>HFC-404A</c:v>
                </c:pt>
                <c:pt idx="4">
                  <c:v>HFC-410A</c:v>
                </c:pt>
                <c:pt idx="5">
                  <c:v>HFC-407C</c:v>
                </c:pt>
                <c:pt idx="6">
                  <c:v>HFC-32</c:v>
                </c:pt>
                <c:pt idx="7">
                  <c:v>HFC-Mix</c:v>
                </c:pt>
                <c:pt idx="8">
                  <c:v>GWP &lt;2150</c:v>
                </c:pt>
                <c:pt idx="9">
                  <c:v>GWP &lt;1000</c:v>
                </c:pt>
                <c:pt idx="10">
                  <c:v>GWP &lt;10</c:v>
                </c:pt>
              </c:strCache>
            </c:strRef>
          </c:cat>
          <c:val>
            <c:numRef>
              <c:f>'B3.Banks'!$BU$7:$CE$7</c:f>
              <c:numCache>
                <c:formatCode>#,##0</c:formatCode>
                <c:ptCount val="11"/>
                <c:pt idx="0">
                  <c:v>5588890.0504767615</c:v>
                </c:pt>
                <c:pt idx="1">
                  <c:v>198570.12995863659</c:v>
                </c:pt>
                <c:pt idx="2">
                  <c:v>16813806.610740341</c:v>
                </c:pt>
                <c:pt idx="3">
                  <c:v>4561540.3950946126</c:v>
                </c:pt>
                <c:pt idx="4">
                  <c:v>21523638.757839184</c:v>
                </c:pt>
                <c:pt idx="5">
                  <c:v>1493581.9077835686</c:v>
                </c:pt>
                <c:pt idx="6">
                  <c:v>2327389.9608503915</c:v>
                </c:pt>
                <c:pt idx="7">
                  <c:v>0</c:v>
                </c:pt>
                <c:pt idx="8">
                  <c:v>431492.42888163181</c:v>
                </c:pt>
                <c:pt idx="9">
                  <c:v>22156.434714533902</c:v>
                </c:pt>
                <c:pt idx="10">
                  <c:v>901371.63468741532</c:v>
                </c:pt>
              </c:numCache>
            </c:numRef>
          </c:val>
          <c:extLst>
            <c:ext xmlns:c16="http://schemas.microsoft.com/office/drawing/2014/chart" uri="{C3380CC4-5D6E-409C-BE32-E72D297353CC}">
              <c16:uniqueId val="{00000000-67F5-9C4D-8C2D-6E07A5DFDF6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'B5.Usage'!$Z$6:$Z$16</c:f>
              <c:numCache>
                <c:formatCode>#,##0</c:formatCode>
                <c:ptCount val="11"/>
                <c:pt idx="0">
                  <c:v>145329.60076782753</c:v>
                </c:pt>
                <c:pt idx="1">
                  <c:v>114861.32765706294</c:v>
                </c:pt>
                <c:pt idx="2">
                  <c:v>88703.30915058362</c:v>
                </c:pt>
                <c:pt idx="3">
                  <c:v>66639.77855235961</c:v>
                </c:pt>
                <c:pt idx="4">
                  <c:v>51629.146701835336</c:v>
                </c:pt>
                <c:pt idx="5">
                  <c:v>39769.305851771023</c:v>
                </c:pt>
                <c:pt idx="6">
                  <c:v>30496.507863281808</c:v>
                </c:pt>
                <c:pt idx="7">
                  <c:v>23305.300339879785</c:v>
                </c:pt>
                <c:pt idx="8">
                  <c:v>17752.821823645532</c:v>
                </c:pt>
                <c:pt idx="9">
                  <c:v>13459.347408454219</c:v>
                </c:pt>
                <c:pt idx="10">
                  <c:v>10119.00982774076</c:v>
                </c:pt>
              </c:numCache>
            </c:numRef>
          </c:val>
          <c:extLst>
            <c:ext xmlns:c16="http://schemas.microsoft.com/office/drawing/2014/chart" uri="{C3380CC4-5D6E-409C-BE32-E72D297353CC}">
              <c16:uniqueId val="{00000000-6BA4-4C42-9EFC-2EB7C833B7A0}"/>
            </c:ext>
          </c:extLst>
        </c:ser>
        <c:ser>
          <c:idx val="1"/>
          <c:order val="1"/>
          <c:tx>
            <c:strRef>
              <c:f>'B5.Usage'!$AA$5</c:f>
              <c:strCache>
                <c:ptCount val="1"/>
                <c:pt idx="0">
                  <c:v>HCFC-123</c:v>
                </c:pt>
              </c:strCache>
            </c:strRef>
          </c:tx>
          <c:spPr>
            <a:solidFill>
              <a:schemeClr val="accent2"/>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'B5.Usage'!$AA$6:$AA$16</c:f>
              <c:numCache>
                <c:formatCode>#,##0</c:formatCode>
                <c:ptCount val="11"/>
                <c:pt idx="0">
                  <c:v>2131.80315330958</c:v>
                </c:pt>
                <c:pt idx="1">
                  <c:v>2043.9554733589337</c:v>
                </c:pt>
                <c:pt idx="2">
                  <c:v>1955.7867392135872</c:v>
                </c:pt>
                <c:pt idx="3">
                  <c:v>1864.3009541511251</c:v>
                </c:pt>
                <c:pt idx="4">
                  <c:v>1767.4418422174629</c:v>
                </c:pt>
                <c:pt idx="5">
                  <c:v>1665.0767636859737</c:v>
                </c:pt>
                <c:pt idx="6">
                  <c:v>1558.6368324292048</c:v>
                </c:pt>
                <c:pt idx="7">
                  <c:v>1449.7387167163413</c:v>
                </c:pt>
                <c:pt idx="8">
                  <c:v>1338.9487528706177</c:v>
                </c:pt>
                <c:pt idx="9">
                  <c:v>1225.4825668658932</c:v>
                </c:pt>
                <c:pt idx="10">
                  <c:v>1107.7934131515644</c:v>
                </c:pt>
              </c:numCache>
            </c:numRef>
          </c:val>
          <c:extLst>
            <c:ext xmlns:c16="http://schemas.microsoft.com/office/drawing/2014/chart" uri="{C3380CC4-5D6E-409C-BE32-E72D297353CC}">
              <c16:uniqueId val="{00000001-6BA4-4C42-9EFC-2EB7C833B7A0}"/>
            </c:ext>
          </c:extLst>
        </c:ser>
        <c:ser>
          <c:idx val="2"/>
          <c:order val="2"/>
          <c:tx>
            <c:strRef>
              <c:f>'B5.Usage'!$AB$5</c:f>
              <c:strCache>
                <c:ptCount val="1"/>
                <c:pt idx="0">
                  <c:v>HFC-134a</c:v>
                </c:pt>
              </c:strCache>
            </c:strRef>
          </c:tx>
          <c:spPr>
            <a:solidFill>
              <a:schemeClr val="accent3"/>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'B5.Usage'!$AB$6:$AB$16</c:f>
              <c:numCache>
                <c:formatCode>#,##0</c:formatCode>
                <c:ptCount val="11"/>
                <c:pt idx="0">
                  <c:v>1451399.6356643087</c:v>
                </c:pt>
                <c:pt idx="1">
                  <c:v>1431625.825393708</c:v>
                </c:pt>
                <c:pt idx="2">
                  <c:v>1397732.7108506192</c:v>
                </c:pt>
                <c:pt idx="3">
                  <c:v>1355844.2654937063</c:v>
                </c:pt>
                <c:pt idx="4">
                  <c:v>1305810.1858683615</c:v>
                </c:pt>
                <c:pt idx="5">
                  <c:v>1247952.9523209597</c:v>
                </c:pt>
                <c:pt idx="6">
                  <c:v>1170010.6728832545</c:v>
                </c:pt>
                <c:pt idx="7">
                  <c:v>1088994.1002380499</c:v>
                </c:pt>
                <c:pt idx="8">
                  <c:v>1003340.9794171363</c:v>
                </c:pt>
                <c:pt idx="9">
                  <c:v>913036.48935468728</c:v>
                </c:pt>
                <c:pt idx="10">
                  <c:v>817434.57934632536</c:v>
                </c:pt>
              </c:numCache>
            </c:numRef>
          </c:val>
          <c:extLst>
            <c:ext xmlns:c16="http://schemas.microsoft.com/office/drawing/2014/chart" uri="{C3380CC4-5D6E-409C-BE32-E72D297353CC}">
              <c16:uniqueId val="{00000002-6BA4-4C42-9EFC-2EB7C833B7A0}"/>
            </c:ext>
          </c:extLst>
        </c:ser>
        <c:ser>
          <c:idx val="3"/>
          <c:order val="3"/>
          <c:tx>
            <c:strRef>
              <c:f>'B5.Usage'!$AC$5</c:f>
              <c:strCache>
                <c:ptCount val="1"/>
                <c:pt idx="0">
                  <c:v>HFC-404A</c:v>
                </c:pt>
              </c:strCache>
            </c:strRef>
          </c:tx>
          <c:spPr>
            <a:solidFill>
              <a:schemeClr val="accent4"/>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'B5.Usage'!$AC$6:$AC$16</c:f>
              <c:numCache>
                <c:formatCode>#,##0</c:formatCode>
                <c:ptCount val="11"/>
                <c:pt idx="0">
                  <c:v>856100.27025432186</c:v>
                </c:pt>
                <c:pt idx="1">
                  <c:v>821898.29052381439</c:v>
                </c:pt>
                <c:pt idx="2">
                  <c:v>774220.10280685069</c:v>
                </c:pt>
                <c:pt idx="3">
                  <c:v>722428.26918340405</c:v>
                </c:pt>
                <c:pt idx="4">
                  <c:v>664345.46585941722</c:v>
                </c:pt>
                <c:pt idx="5">
                  <c:v>602818.73249080428</c:v>
                </c:pt>
                <c:pt idx="6">
                  <c:v>550466.22044170799</c:v>
                </c:pt>
                <c:pt idx="7">
                  <c:v>495656.86038101872</c:v>
                </c:pt>
                <c:pt idx="8">
                  <c:v>438483.23792683933</c:v>
                </c:pt>
                <c:pt idx="9">
                  <c:v>379133.19927195105</c:v>
                </c:pt>
                <c:pt idx="10">
                  <c:v>317928.70382123522</c:v>
                </c:pt>
              </c:numCache>
            </c:numRef>
          </c:val>
          <c:extLst>
            <c:ext xmlns:c16="http://schemas.microsoft.com/office/drawing/2014/chart" uri="{C3380CC4-5D6E-409C-BE32-E72D297353CC}">
              <c16:uniqueId val="{00000003-6BA4-4C42-9EFC-2EB7C833B7A0}"/>
            </c:ext>
          </c:extLst>
        </c:ser>
        <c:ser>
          <c:idx val="4"/>
          <c:order val="4"/>
          <c:tx>
            <c:strRef>
              <c:f>'B5.Usage'!$AD$5</c:f>
              <c:strCache>
                <c:ptCount val="1"/>
                <c:pt idx="0">
                  <c:v>HFC-410A</c:v>
                </c:pt>
              </c:strCache>
            </c:strRef>
          </c:tx>
          <c:spPr>
            <a:solidFill>
              <a:schemeClr val="accent5"/>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'B5.Usage'!$AD$6:$AD$16</c:f>
              <c:numCache>
                <c:formatCode>#,##0</c:formatCode>
                <c:ptCount val="11"/>
                <c:pt idx="0">
                  <c:v>776306.2792769603</c:v>
                </c:pt>
                <c:pt idx="1">
                  <c:v>793528.3593961905</c:v>
                </c:pt>
                <c:pt idx="2">
                  <c:v>774230.80938541202</c:v>
                </c:pt>
                <c:pt idx="3">
                  <c:v>748396.308391531</c:v>
                </c:pt>
                <c:pt idx="4">
                  <c:v>716804.47049790749</c:v>
                </c:pt>
                <c:pt idx="5">
                  <c:v>680358.07547873433</c:v>
                </c:pt>
                <c:pt idx="6">
                  <c:v>641668.45805472496</c:v>
                </c:pt>
                <c:pt idx="7">
                  <c:v>600620.41279696801</c:v>
                </c:pt>
                <c:pt idx="8">
                  <c:v>557495.28531555168</c:v>
                </c:pt>
                <c:pt idx="9">
                  <c:v>512542.415514516</c:v>
                </c:pt>
                <c:pt idx="10">
                  <c:v>466512.73011280282</c:v>
                </c:pt>
              </c:numCache>
            </c:numRef>
          </c:val>
          <c:extLst>
            <c:ext xmlns:c16="http://schemas.microsoft.com/office/drawing/2014/chart" uri="{C3380CC4-5D6E-409C-BE32-E72D297353CC}">
              <c16:uniqueId val="{00000004-6BA4-4C42-9EFC-2EB7C833B7A0}"/>
            </c:ext>
          </c:extLst>
        </c:ser>
        <c:ser>
          <c:idx val="5"/>
          <c:order val="5"/>
          <c:tx>
            <c:strRef>
              <c:f>'B5.Usage'!$AE$5</c:f>
              <c:strCache>
                <c:ptCount val="1"/>
                <c:pt idx="0">
                  <c:v>HFC-407C</c:v>
                </c:pt>
              </c:strCache>
            </c:strRef>
          </c:tx>
          <c:spPr>
            <a:solidFill>
              <a:schemeClr val="accent6"/>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'B5.Usage'!$AE$6:$AE$16</c:f>
              <c:numCache>
                <c:formatCode>#,##0</c:formatCode>
                <c:ptCount val="11"/>
                <c:pt idx="0">
                  <c:v>177900.90002366621</c:v>
                </c:pt>
                <c:pt idx="1">
                  <c:v>147744.43413208515</c:v>
                </c:pt>
                <c:pt idx="2">
                  <c:v>140881.11812499512</c:v>
                </c:pt>
                <c:pt idx="3">
                  <c:v>133328.43403187476</c:v>
                </c:pt>
                <c:pt idx="4">
                  <c:v>125164.04145791146</c:v>
                </c:pt>
                <c:pt idx="5">
                  <c:v>116410.73129149167</c:v>
                </c:pt>
                <c:pt idx="6">
                  <c:v>107369.62275412948</c:v>
                </c:pt>
                <c:pt idx="7">
                  <c:v>97566.227258628584</c:v>
                </c:pt>
                <c:pt idx="8">
                  <c:v>86974.65078016503</c:v>
                </c:pt>
                <c:pt idx="9">
                  <c:v>75601.416298629265</c:v>
                </c:pt>
                <c:pt idx="10">
                  <c:v>63510.182539745147</c:v>
                </c:pt>
              </c:numCache>
            </c:numRef>
          </c:val>
          <c:extLst>
            <c:ext xmlns:c16="http://schemas.microsoft.com/office/drawing/2014/chart" uri="{C3380CC4-5D6E-409C-BE32-E72D297353CC}">
              <c16:uniqueId val="{00000005-6BA4-4C42-9EFC-2EB7C833B7A0}"/>
            </c:ext>
          </c:extLst>
        </c:ser>
        <c:ser>
          <c:idx val="6"/>
          <c:order val="6"/>
          <c:tx>
            <c:strRef>
              <c:f>'B5.Usage'!$AF$5</c:f>
              <c:strCache>
                <c:ptCount val="1"/>
                <c:pt idx="0">
                  <c:v>HFC-32</c:v>
                </c:pt>
              </c:strCache>
            </c:strRef>
          </c:tx>
          <c:spPr>
            <a:solidFill>
              <a:schemeClr val="accent1">
                <a:lumMod val="60000"/>
              </a:schemeClr>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'B5.Usage'!$AF$6:$AF$16</c:f>
              <c:numCache>
                <c:formatCode>#,##0</c:formatCode>
                <c:ptCount val="11"/>
                <c:pt idx="0">
                  <c:v>50401.363319912431</c:v>
                </c:pt>
                <c:pt idx="1">
                  <c:v>97865.809568511133</c:v>
                </c:pt>
                <c:pt idx="2">
                  <c:v>147795.68787156616</c:v>
                </c:pt>
                <c:pt idx="3">
                  <c:v>181453.78216080982</c:v>
                </c:pt>
                <c:pt idx="4">
                  <c:v>217063.27469901196</c:v>
                </c:pt>
                <c:pt idx="5">
                  <c:v>254474.92803697824</c:v>
                </c:pt>
                <c:pt idx="6">
                  <c:v>291422.29544701334</c:v>
                </c:pt>
                <c:pt idx="7">
                  <c:v>329441.52099585364</c:v>
                </c:pt>
                <c:pt idx="8">
                  <c:v>367935.21298481361</c:v>
                </c:pt>
                <c:pt idx="9">
                  <c:v>406865.69463239913</c:v>
                </c:pt>
                <c:pt idx="10">
                  <c:v>446294.66695663752</c:v>
                </c:pt>
              </c:numCache>
            </c:numRef>
          </c:val>
          <c:extLst>
            <c:ext xmlns:c16="http://schemas.microsoft.com/office/drawing/2014/chart" uri="{C3380CC4-5D6E-409C-BE32-E72D297353CC}">
              <c16:uniqueId val="{00000006-6BA4-4C42-9EFC-2EB7C833B7A0}"/>
            </c:ext>
          </c:extLst>
        </c:ser>
        <c:ser>
          <c:idx val="7"/>
          <c:order val="7"/>
          <c:tx>
            <c:strRef>
              <c:f>'B5.Usage'!$AG$5</c:f>
              <c:strCache>
                <c:ptCount val="1"/>
                <c:pt idx="0">
                  <c:v>HFC-Mix</c:v>
                </c:pt>
              </c:strCache>
            </c:strRef>
          </c:tx>
          <c:spPr>
            <a:solidFill>
              <a:schemeClr val="accent2">
                <a:lumMod val="60000"/>
              </a:schemeClr>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'B5.Usage'!$AG$6:$AG$16</c:f>
              <c:numCache>
                <c:formatCode>#,##0</c:formatCode>
                <c:ptCount val="11"/>
                <c:pt idx="0">
                  <c:v>112682.4</c:v>
                </c:pt>
                <c:pt idx="1">
                  <c:v>89338.23529411765</c:v>
                </c:pt>
                <c:pt idx="2">
                  <c:v>79411.76470588235</c:v>
                </c:pt>
                <c:pt idx="3">
                  <c:v>69485.294117647063</c:v>
                </c:pt>
                <c:pt idx="4">
                  <c:v>69558.823529411762</c:v>
                </c:pt>
                <c:pt idx="5">
                  <c:v>49632.352941176468</c:v>
                </c:pt>
                <c:pt idx="6">
                  <c:v>39705.882352941175</c:v>
                </c:pt>
                <c:pt idx="7">
                  <c:v>29779.411764705881</c:v>
                </c:pt>
                <c:pt idx="8">
                  <c:v>19852.941176470587</c:v>
                </c:pt>
                <c:pt idx="9">
                  <c:v>9926.4705882352937</c:v>
                </c:pt>
                <c:pt idx="10">
                  <c:v>0</c:v>
                </c:pt>
              </c:numCache>
            </c:numRef>
          </c:val>
          <c:extLst>
            <c:ext xmlns:c16="http://schemas.microsoft.com/office/drawing/2014/chart" uri="{C3380CC4-5D6E-409C-BE32-E72D297353CC}">
              <c16:uniqueId val="{00000007-6BA4-4C42-9EFC-2EB7C833B7A0}"/>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'B5.Usage'!$AH$6:$AH$16</c:f>
              <c:numCache>
                <c:formatCode>#,##0</c:formatCode>
                <c:ptCount val="11"/>
                <c:pt idx="0">
                  <c:v>143292.72253264193</c:v>
                </c:pt>
                <c:pt idx="1">
                  <c:v>121773.75282111499</c:v>
                </c:pt>
                <c:pt idx="2">
                  <c:v>138674.01418236055</c:v>
                </c:pt>
                <c:pt idx="3">
                  <c:v>158192.09228943172</c:v>
                </c:pt>
                <c:pt idx="4">
                  <c:v>180488.28713605271</c:v>
                </c:pt>
                <c:pt idx="5">
                  <c:v>205590.51706053712</c:v>
                </c:pt>
                <c:pt idx="6">
                  <c:v>232009.99726132673</c:v>
                </c:pt>
                <c:pt idx="7">
                  <c:v>261097.06556648854</c:v>
                </c:pt>
                <c:pt idx="8">
                  <c:v>292871.42521533393</c:v>
                </c:pt>
                <c:pt idx="9">
                  <c:v>327340.94554431556</c:v>
                </c:pt>
                <c:pt idx="10">
                  <c:v>364487.40550116455</c:v>
                </c:pt>
              </c:numCache>
            </c:numRef>
          </c:val>
          <c:extLst>
            <c:ext xmlns:c16="http://schemas.microsoft.com/office/drawing/2014/chart" uri="{C3380CC4-5D6E-409C-BE32-E72D297353CC}">
              <c16:uniqueId val="{00000008-6BA4-4C42-9EFC-2EB7C833B7A0}"/>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'B5.Usage'!$AI$6:$AI$16</c:f>
              <c:numCache>
                <c:formatCode>#,##0</c:formatCode>
                <c:ptCount val="11"/>
                <c:pt idx="0">
                  <c:v>81294.381796905014</c:v>
                </c:pt>
                <c:pt idx="1">
                  <c:v>108153.88903839426</c:v>
                </c:pt>
                <c:pt idx="2">
                  <c:v>132603.50469991902</c:v>
                </c:pt>
                <c:pt idx="3">
                  <c:v>160177.22078431412</c:v>
                </c:pt>
                <c:pt idx="4">
                  <c:v>190055.99079729855</c:v>
                </c:pt>
                <c:pt idx="5">
                  <c:v>222293.76823561193</c:v>
                </c:pt>
                <c:pt idx="6">
                  <c:v>257843.32554037945</c:v>
                </c:pt>
                <c:pt idx="7">
                  <c:v>293805.74089060101</c:v>
                </c:pt>
                <c:pt idx="8">
                  <c:v>332742.99745538557</c:v>
                </c:pt>
                <c:pt idx="9">
                  <c:v>374711.86961112014</c:v>
                </c:pt>
                <c:pt idx="10">
                  <c:v>417847.89589018474</c:v>
                </c:pt>
              </c:numCache>
            </c:numRef>
          </c:val>
          <c:extLst>
            <c:ext xmlns:c16="http://schemas.microsoft.com/office/drawing/2014/chart" uri="{C3380CC4-5D6E-409C-BE32-E72D297353CC}">
              <c16:uniqueId val="{00000009-6BA4-4C42-9EFC-2EB7C833B7A0}"/>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'B5.Usage'!$Y$6:$Y$16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'B5.Usage'!$AJ$6:$AJ$16</c:f>
              <c:numCache>
                <c:formatCode>#,##0</c:formatCode>
                <c:ptCount val="11"/>
                <c:pt idx="0">
                  <c:v>168815.19804717964</c:v>
                </c:pt>
                <c:pt idx="1">
                  <c:v>202181.24884693164</c:v>
                </c:pt>
                <c:pt idx="2">
                  <c:v>253308.29732423049</c:v>
                </c:pt>
                <c:pt idx="3">
                  <c:v>310309.6396900214</c:v>
                </c:pt>
                <c:pt idx="4">
                  <c:v>363415.79884129495</c:v>
                </c:pt>
                <c:pt idx="5">
                  <c:v>442462.29223919875</c:v>
                </c:pt>
                <c:pt idx="6">
                  <c:v>518702.14583667804</c:v>
                </c:pt>
                <c:pt idx="7">
                  <c:v>597694.10662328755</c:v>
                </c:pt>
                <c:pt idx="8">
                  <c:v>679377.81361167948</c:v>
                </c:pt>
                <c:pt idx="9">
                  <c:v>763505.96446276701</c:v>
                </c:pt>
                <c:pt idx="10">
                  <c:v>851875.89237899578</c:v>
                </c:pt>
              </c:numCache>
            </c:numRef>
          </c:val>
          <c:extLst>
            <c:ext xmlns:c16="http://schemas.microsoft.com/office/drawing/2014/chart" uri="{C3380CC4-5D6E-409C-BE32-E72D297353CC}">
              <c16:uniqueId val="{0000000A-6BA4-4C42-9EFC-2EB7C833B7A0}"/>
            </c:ext>
          </c:extLst>
        </c:ser>
        <c:dLbls>
          <c:showLegendKey val="0"/>
          <c:showVal val="0"/>
          <c:showCatName val="0"/>
          <c:showSerName val="0"/>
          <c:showPercent val="0"/>
          <c:showBubbleSize val="0"/>
        </c:dLbls>
        <c:axId val="2129143840"/>
        <c:axId val="2129146048"/>
      </c:areaChart>
      <c:catAx>
        <c:axId val="21291438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146048"/>
        <c:crosses val="autoZero"/>
        <c:auto val="1"/>
        <c:lblAlgn val="ctr"/>
        <c:lblOffset val="100"/>
        <c:noMultiLvlLbl val="0"/>
      </c:catAx>
      <c:valAx>
        <c:axId val="2129146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14384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'B5.Usage'!$AP$5</c:f>
              <c:strCache>
                <c:ptCount val="1"/>
                <c:pt idx="0">
                  <c:v>HFC-134a</c:v>
                </c:pt>
              </c:strCache>
            </c:strRef>
          </c:tx>
          <c:spPr>
            <a:solidFill>
              <a:schemeClr val="accent3"/>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'B5.Usage'!$AP$6:$AP$16</c:f>
              <c:numCache>
                <c:formatCode>#,##0.000</c:formatCode>
                <c:ptCount val="11"/>
                <c:pt idx="0">
                  <c:v>2.0755014789999615</c:v>
                </c:pt>
                <c:pt idx="1">
                  <c:v>2.0472249303130021</c:v>
                </c:pt>
                <c:pt idx="2">
                  <c:v>1.9987577765163858</c:v>
                </c:pt>
                <c:pt idx="3">
                  <c:v>1.9388572996560001</c:v>
                </c:pt>
                <c:pt idx="4">
                  <c:v>1.8673085657917572</c:v>
                </c:pt>
                <c:pt idx="5">
                  <c:v>1.784572721818972</c:v>
                </c:pt>
                <c:pt idx="6">
                  <c:v>1.6731152622230538</c:v>
                </c:pt>
                <c:pt idx="7">
                  <c:v>1.5572615633404114</c:v>
                </c:pt>
                <c:pt idx="8">
                  <c:v>1.4347776005665049</c:v>
                </c:pt>
                <c:pt idx="9">
                  <c:v>1.3056421797772029</c:v>
                </c:pt>
                <c:pt idx="10">
                  <c:v>1.1689314484652453</c:v>
                </c:pt>
              </c:numCache>
            </c:numRef>
          </c:val>
          <c:extLst>
            <c:ext xmlns:c16="http://schemas.microsoft.com/office/drawing/2014/chart" uri="{C3380CC4-5D6E-409C-BE32-E72D297353CC}">
              <c16:uniqueId val="{00000002-C189-43CF-A941-CFB5B452DD63}"/>
            </c:ext>
          </c:extLst>
        </c:ser>
        <c:ser>
          <c:idx val="3"/>
          <c:order val="1"/>
          <c:tx>
            <c:strRef>
              <c:f>'B5.Usage'!$AQ$5</c:f>
              <c:strCache>
                <c:ptCount val="1"/>
                <c:pt idx="0">
                  <c:v>HFC-404A</c:v>
                </c:pt>
              </c:strCache>
            </c:strRef>
          </c:tx>
          <c:spPr>
            <a:solidFill>
              <a:schemeClr val="accent4"/>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'B5.Usage'!$AQ$6:$AQ$16</c:f>
              <c:numCache>
                <c:formatCode>#,##0.000</c:formatCode>
                <c:ptCount val="11"/>
                <c:pt idx="0">
                  <c:v>3.3576252599374503</c:v>
                </c:pt>
                <c:pt idx="1">
                  <c:v>3.2234850954344001</c:v>
                </c:pt>
                <c:pt idx="2">
                  <c:v>3.0364912432084679</c:v>
                </c:pt>
                <c:pt idx="3">
                  <c:v>2.833363671737311</c:v>
                </c:pt>
                <c:pt idx="4">
                  <c:v>2.6055629171006345</c:v>
                </c:pt>
                <c:pt idx="5">
                  <c:v>2.3642550688289341</c:v>
                </c:pt>
                <c:pt idx="6">
                  <c:v>2.1589285165723791</c:v>
                </c:pt>
                <c:pt idx="7">
                  <c:v>1.9439662064143555</c:v>
                </c:pt>
                <c:pt idx="8">
                  <c:v>1.7197312591490639</c:v>
                </c:pt>
                <c:pt idx="9">
                  <c:v>1.4869604075445921</c:v>
                </c:pt>
                <c:pt idx="10">
                  <c:v>1.2469163763868845</c:v>
                </c:pt>
              </c:numCache>
            </c:numRef>
          </c:val>
          <c:extLst>
            <c:ext xmlns:c16="http://schemas.microsoft.com/office/drawing/2014/chart" uri="{C3380CC4-5D6E-409C-BE32-E72D297353CC}">
              <c16:uniqueId val="{00000003-C189-43CF-A941-CFB5B452DD63}"/>
            </c:ext>
          </c:extLst>
        </c:ser>
        <c:ser>
          <c:idx val="4"/>
          <c:order val="2"/>
          <c:tx>
            <c:strRef>
              <c:f>'B5.Usage'!$AR$5</c:f>
              <c:strCache>
                <c:ptCount val="1"/>
                <c:pt idx="0">
                  <c:v>HFC-410A</c:v>
                </c:pt>
              </c:strCache>
            </c:strRef>
          </c:tx>
          <c:spPr>
            <a:solidFill>
              <a:schemeClr val="accent5"/>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'B5.Usage'!$AR$6:$AR$16</c:f>
              <c:numCache>
                <c:formatCode>#,##0.000</c:formatCode>
                <c:ptCount val="11"/>
                <c:pt idx="0">
                  <c:v>1.6209275111302934</c:v>
                </c:pt>
                <c:pt idx="1">
                  <c:v>1.6568872144192459</c:v>
                </c:pt>
                <c:pt idx="2">
                  <c:v>1.6165939299967402</c:v>
                </c:pt>
                <c:pt idx="3">
                  <c:v>1.5626514919215166</c:v>
                </c:pt>
                <c:pt idx="4">
                  <c:v>1.496687734399631</c:v>
                </c:pt>
                <c:pt idx="5">
                  <c:v>1.4205876615995976</c:v>
                </c:pt>
                <c:pt idx="6">
                  <c:v>1.3398037404182657</c:v>
                </c:pt>
                <c:pt idx="7">
                  <c:v>1.2540954219200693</c:v>
                </c:pt>
                <c:pt idx="8">
                  <c:v>1.1640501557388718</c:v>
                </c:pt>
                <c:pt idx="9">
                  <c:v>1.0701885635943091</c:v>
                </c:pt>
                <c:pt idx="10">
                  <c:v>0.9740785804755322</c:v>
                </c:pt>
              </c:numCache>
            </c:numRef>
          </c:val>
          <c:extLst>
            <c:ext xmlns:c16="http://schemas.microsoft.com/office/drawing/2014/chart" uri="{C3380CC4-5D6E-409C-BE32-E72D297353CC}">
              <c16:uniqueId val="{00000004-C189-43CF-A941-CFB5B452DD63}"/>
            </c:ext>
          </c:extLst>
        </c:ser>
        <c:ser>
          <c:idx val="5"/>
          <c:order val="3"/>
          <c:tx>
            <c:strRef>
              <c:f>'B5.Usage'!$AS$5</c:f>
              <c:strCache>
                <c:ptCount val="1"/>
                <c:pt idx="0">
                  <c:v>HFC-407C</c:v>
                </c:pt>
              </c:strCache>
            </c:strRef>
          </c:tx>
          <c:spPr>
            <a:solidFill>
              <a:schemeClr val="accent6"/>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'B5.Usage'!$AS$6:$AS$16</c:f>
              <c:numCache>
                <c:formatCode>#,##0.000</c:formatCode>
                <c:ptCount val="11"/>
                <c:pt idx="0">
                  <c:v>0.31559619664198391</c:v>
                </c:pt>
                <c:pt idx="1">
                  <c:v>0.26209862615031909</c:v>
                </c:pt>
                <c:pt idx="2">
                  <c:v>0.24992310355374134</c:v>
                </c:pt>
                <c:pt idx="3">
                  <c:v>0.23652464197254583</c:v>
                </c:pt>
                <c:pt idx="4">
                  <c:v>0.22204100954633496</c:v>
                </c:pt>
                <c:pt idx="5">
                  <c:v>0.20651263731110617</c:v>
                </c:pt>
                <c:pt idx="6">
                  <c:v>0.19047371076582567</c:v>
                </c:pt>
                <c:pt idx="7">
                  <c:v>0.1730824871568071</c:v>
                </c:pt>
                <c:pt idx="8">
                  <c:v>0.1542930304840128</c:v>
                </c:pt>
                <c:pt idx="9">
                  <c:v>0.13411691251376834</c:v>
                </c:pt>
                <c:pt idx="10">
                  <c:v>0.11266706382550787</c:v>
                </c:pt>
              </c:numCache>
            </c:numRef>
          </c:val>
          <c:extLst>
            <c:ext xmlns:c16="http://schemas.microsoft.com/office/drawing/2014/chart" uri="{C3380CC4-5D6E-409C-BE32-E72D297353CC}">
              <c16:uniqueId val="{00000005-C189-43CF-A941-CFB5B452DD63}"/>
            </c:ext>
          </c:extLst>
        </c:ser>
        <c:ser>
          <c:idx val="6"/>
          <c:order val="4"/>
          <c:tx>
            <c:strRef>
              <c:f>'B5.Usage'!$AT$5</c:f>
              <c:strCache>
                <c:ptCount val="1"/>
                <c:pt idx="0">
                  <c:v>HFC-32</c:v>
                </c:pt>
              </c:strCache>
            </c:strRef>
          </c:tx>
          <c:spPr>
            <a:solidFill>
              <a:schemeClr val="accent1">
                <a:lumMod val="60000"/>
              </a:schemeClr>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'B5.Usage'!$AT$6:$AT$16</c:f>
              <c:numCache>
                <c:formatCode>#,##0.000</c:formatCode>
                <c:ptCount val="11"/>
                <c:pt idx="0">
                  <c:v>3.4020920240940888E-2</c:v>
                </c:pt>
                <c:pt idx="1">
                  <c:v>6.6059421458745021E-2</c:v>
                </c:pt>
                <c:pt idx="2">
                  <c:v>9.976208931330717E-2</c:v>
                </c:pt>
                <c:pt idx="3">
                  <c:v>0.12248130295854662</c:v>
                </c:pt>
                <c:pt idx="4">
                  <c:v>0.14651771042183306</c:v>
                </c:pt>
                <c:pt idx="5">
                  <c:v>0.1717705764249603</c:v>
                </c:pt>
                <c:pt idx="6">
                  <c:v>0.19671004942673403</c:v>
                </c:pt>
                <c:pt idx="7">
                  <c:v>0.22237302667220124</c:v>
                </c:pt>
                <c:pt idx="8">
                  <c:v>0.24835626876474923</c:v>
                </c:pt>
                <c:pt idx="9">
                  <c:v>0.27463434387686941</c:v>
                </c:pt>
                <c:pt idx="10">
                  <c:v>0.30124890019573025</c:v>
                </c:pt>
              </c:numCache>
            </c:numRef>
          </c:val>
          <c:extLst>
            <c:ext xmlns:c16="http://schemas.microsoft.com/office/drawing/2014/chart" uri="{C3380CC4-5D6E-409C-BE32-E72D297353CC}">
              <c16:uniqueId val="{00000006-C189-43CF-A941-CFB5B452DD63}"/>
            </c:ext>
          </c:extLst>
        </c:ser>
        <c:ser>
          <c:idx val="7"/>
          <c:order val="5"/>
          <c:tx>
            <c:strRef>
              <c:f>'B5.Usage'!$AU$5</c:f>
              <c:strCache>
                <c:ptCount val="1"/>
                <c:pt idx="0">
                  <c:v>HFC-Mix</c:v>
                </c:pt>
              </c:strCache>
            </c:strRef>
          </c:tx>
          <c:spPr>
            <a:solidFill>
              <a:schemeClr val="accent2">
                <a:lumMod val="60000"/>
              </a:schemeClr>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'B5.Usage'!$AU$6:$AU$16</c:f>
              <c:numCache>
                <c:formatCode>#,##0.000</c:formatCode>
                <c:ptCount val="11"/>
                <c:pt idx="0">
                  <c:v>0.36283732799999996</c:v>
                </c:pt>
                <c:pt idx="1">
                  <c:v>0.28766911764705883</c:v>
                </c:pt>
                <c:pt idx="2">
                  <c:v>0.25570588235294117</c:v>
                </c:pt>
                <c:pt idx="3">
                  <c:v>0.22374264705882352</c:v>
                </c:pt>
                <c:pt idx="4">
                  <c:v>0.22397941176470587</c:v>
                </c:pt>
                <c:pt idx="5">
                  <c:v>0.15981617647058824</c:v>
                </c:pt>
                <c:pt idx="6">
                  <c:v>0.12785294117647059</c:v>
                </c:pt>
                <c:pt idx="7">
                  <c:v>9.5889705882352932E-2</c:v>
                </c:pt>
                <c:pt idx="8">
                  <c:v>6.3926470588235293E-2</c:v>
                </c:pt>
                <c:pt idx="9">
                  <c:v>3.1963235294117646E-2</c:v>
                </c:pt>
                <c:pt idx="10">
                  <c:v>0</c:v>
                </c:pt>
              </c:numCache>
            </c:numRef>
          </c:val>
          <c:extLst>
            <c:ext xmlns:c16="http://schemas.microsoft.com/office/drawing/2014/chart" uri="{C3380CC4-5D6E-409C-BE32-E72D297353CC}">
              <c16:uniqueId val="{00000007-C189-43CF-A941-CFB5B452DD63}"/>
            </c:ext>
          </c:extLst>
        </c:ser>
        <c:ser>
          <c:idx val="8"/>
          <c:order val="6"/>
          <c:tx>
            <c:strRef>
              <c:f>'B5.Usage'!$AV$5</c:f>
              <c:strCache>
                <c:ptCount val="1"/>
                <c:pt idx="0">
                  <c:v>GWP &lt;2150</c:v>
                </c:pt>
              </c:strCache>
            </c:strRef>
          </c:tx>
          <c:spPr>
            <a:solidFill>
              <a:schemeClr val="accent3">
                <a:lumMod val="60000"/>
              </a:schemeClr>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'B5.Usage'!$AV$6:$AV$16</c:f>
              <c:numCache>
                <c:formatCode>#,##0.000</c:formatCode>
                <c:ptCount val="11"/>
                <c:pt idx="0">
                  <c:v>0.21493908379896287</c:v>
                </c:pt>
                <c:pt idx="1">
                  <c:v>0.18266062923167248</c:v>
                </c:pt>
                <c:pt idx="2">
                  <c:v>0.20801102127354082</c:v>
                </c:pt>
                <c:pt idx="3">
                  <c:v>0.23728813843414759</c:v>
                </c:pt>
                <c:pt idx="4">
                  <c:v>0.2707324307040791</c:v>
                </c:pt>
                <c:pt idx="5">
                  <c:v>0.30838577559080566</c:v>
                </c:pt>
                <c:pt idx="6">
                  <c:v>0.34801499589199014</c:v>
                </c:pt>
                <c:pt idx="7">
                  <c:v>0.39164559834973284</c:v>
                </c:pt>
                <c:pt idx="8">
                  <c:v>0.4393071378230009</c:v>
                </c:pt>
                <c:pt idx="9">
                  <c:v>0.49101141831647327</c:v>
                </c:pt>
                <c:pt idx="10">
                  <c:v>0.54673110825174676</c:v>
                </c:pt>
              </c:numCache>
            </c:numRef>
          </c:val>
          <c:extLst>
            <c:ext xmlns:c16="http://schemas.microsoft.com/office/drawing/2014/chart" uri="{C3380CC4-5D6E-409C-BE32-E72D297353CC}">
              <c16:uniqueId val="{00000008-C189-43CF-A941-CFB5B452DD63}"/>
            </c:ext>
          </c:extLst>
        </c:ser>
        <c:ser>
          <c:idx val="9"/>
          <c:order val="7"/>
          <c:tx>
            <c:strRef>
              <c:f>'B5.Usage'!$AW$5</c:f>
              <c:strCache>
                <c:ptCount val="1"/>
                <c:pt idx="0">
                  <c:v>GWP &lt;1000</c:v>
                </c:pt>
              </c:strCache>
            </c:strRef>
          </c:tx>
          <c:spPr>
            <a:solidFill>
              <a:schemeClr val="accent4">
                <a:lumMod val="60000"/>
              </a:schemeClr>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'B5.Usage'!$AW$6:$AW$16</c:f>
              <c:numCache>
                <c:formatCode>#,##0.000</c:formatCode>
                <c:ptCount val="11"/>
                <c:pt idx="0">
                  <c:v>4.0647190898452513E-2</c:v>
                </c:pt>
                <c:pt idx="1">
                  <c:v>5.4076944519197132E-2</c:v>
                </c:pt>
                <c:pt idx="2">
                  <c:v>6.6301752349959511E-2</c:v>
                </c:pt>
                <c:pt idx="3">
                  <c:v>8.0088610392157089E-2</c:v>
                </c:pt>
                <c:pt idx="4">
                  <c:v>9.5027995398649284E-2</c:v>
                </c:pt>
                <c:pt idx="5">
                  <c:v>0.11114688411780599</c:v>
                </c:pt>
                <c:pt idx="6">
                  <c:v>0.12892166277018974</c:v>
                </c:pt>
                <c:pt idx="7">
                  <c:v>0.14690287044530045</c:v>
                </c:pt>
                <c:pt idx="8">
                  <c:v>0.1663714987276928</c:v>
                </c:pt>
                <c:pt idx="9">
                  <c:v>0.18735593480556004</c:v>
                </c:pt>
                <c:pt idx="10">
                  <c:v>0.20892394794509234</c:v>
                </c:pt>
              </c:numCache>
            </c:numRef>
          </c:val>
          <c:extLst>
            <c:ext xmlns:c16="http://schemas.microsoft.com/office/drawing/2014/chart" uri="{C3380CC4-5D6E-409C-BE32-E72D297353CC}">
              <c16:uniqueId val="{00000009-C189-43CF-A941-CFB5B452DD63}"/>
            </c:ext>
          </c:extLst>
        </c:ser>
        <c:ser>
          <c:idx val="10"/>
          <c:order val="8"/>
          <c:tx>
            <c:strRef>
              <c:f>'B5.Usage'!$AX$5</c:f>
              <c:strCache>
                <c:ptCount val="1"/>
                <c:pt idx="0">
                  <c:v>GWP &lt;10</c:v>
                </c:pt>
              </c:strCache>
            </c:strRef>
          </c:tx>
          <c:spPr>
            <a:solidFill>
              <a:schemeClr val="accent5">
                <a:lumMod val="60000"/>
              </a:schemeClr>
            </a:solidFill>
            <a:ln>
              <a:noFill/>
            </a:ln>
            <a:effectLst/>
          </c:spP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'B5.Usage'!$AX$6:$AX$16</c:f>
              <c:numCache>
                <c:formatCode>#,##0.000</c:formatCode>
                <c:ptCount val="11"/>
                <c:pt idx="0">
                  <c:v>6.752607921887185E-4</c:v>
                </c:pt>
                <c:pt idx="1">
                  <c:v>8.0872499538772648E-4</c:v>
                </c:pt>
                <c:pt idx="2">
                  <c:v>1.013233189296922E-3</c:v>
                </c:pt>
                <c:pt idx="3">
                  <c:v>1.2412385587600855E-3</c:v>
                </c:pt>
                <c:pt idx="4">
                  <c:v>1.4536631953651798E-3</c:v>
                </c:pt>
                <c:pt idx="5">
                  <c:v>1.7698491689567952E-3</c:v>
                </c:pt>
                <c:pt idx="6">
                  <c:v>2.0748085833467125E-3</c:v>
                </c:pt>
                <c:pt idx="7">
                  <c:v>2.3907764264931497E-3</c:v>
                </c:pt>
                <c:pt idx="8">
                  <c:v>2.7175112544467177E-3</c:v>
                </c:pt>
                <c:pt idx="9">
                  <c:v>3.0540238578510683E-3</c:v>
                </c:pt>
                <c:pt idx="10">
                  <c:v>3.4075035695159835E-3</c:v>
                </c:pt>
              </c:numCache>
            </c:numRef>
          </c:val>
          <c:extLst>
            <c:ext xmlns:c16="http://schemas.microsoft.com/office/drawing/2014/chart" uri="{C3380CC4-5D6E-409C-BE32-E72D297353CC}">
              <c16:uniqueId val="{0000000A-C189-43CF-A941-CFB5B452DD63}"/>
            </c:ext>
          </c:extLst>
        </c:ser>
        <c:dLbls>
          <c:showLegendKey val="0"/>
          <c:showVal val="0"/>
          <c:showCatName val="0"/>
          <c:showSerName val="0"/>
          <c:showPercent val="0"/>
          <c:showBubbleSize val="0"/>
        </c:dLbls>
        <c:axId val="2129208544"/>
        <c:axId val="2129211296"/>
      </c:areaChart>
      <c:lineChart>
        <c:grouping val="standard"/>
        <c:varyColors val="0"/>
        <c:ser>
          <c:idx val="11"/>
          <c:order val="9"/>
          <c:tx>
            <c:strRef>
              <c:f>'B5.Usage'!$AZ$5</c:f>
              <c:strCache>
                <c:ptCount val="1"/>
                <c:pt idx="0">
                  <c:v>AU Phase-down</c:v>
                </c:pt>
              </c:strCache>
            </c:strRef>
          </c:tx>
          <c:spPr>
            <a:ln w="31750" cap="rnd">
              <a:solidFill>
                <a:srgbClr val="FF0000"/>
              </a:solidFill>
              <a:round/>
            </a:ln>
            <a:effectLst/>
          </c:spPr>
          <c:marker>
            <c:symbol val="none"/>
          </c:marke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'B5.Usage'!$AZ$6:$AZ$16</c:f>
              <c:numCache>
                <c:formatCode>#,##0.000</c:formatCode>
                <c:ptCount val="11"/>
                <c:pt idx="0">
                  <c:v>7.25</c:v>
                </c:pt>
                <c:pt idx="1">
                  <c:v>7.25</c:v>
                </c:pt>
                <c:pt idx="2">
                  <c:v>6.25</c:v>
                </c:pt>
                <c:pt idx="3">
                  <c:v>6.25</c:v>
                </c:pt>
                <c:pt idx="4">
                  <c:v>5.25</c:v>
                </c:pt>
                <c:pt idx="5">
                  <c:v>5.25</c:v>
                </c:pt>
                <c:pt idx="6">
                  <c:v>4.25</c:v>
                </c:pt>
                <c:pt idx="7">
                  <c:v>4.25</c:v>
                </c:pt>
                <c:pt idx="8">
                  <c:v>3.2</c:v>
                </c:pt>
                <c:pt idx="9">
                  <c:v>3.2</c:v>
                </c:pt>
                <c:pt idx="10">
                  <c:v>2.9</c:v>
                </c:pt>
              </c:numCache>
            </c:numRef>
          </c:val>
          <c:smooth val="0"/>
          <c:extLst>
            <c:ext xmlns:c16="http://schemas.microsoft.com/office/drawing/2014/chart" uri="{C3380CC4-5D6E-409C-BE32-E72D297353CC}">
              <c16:uniqueId val="{00000001-D7C4-7C41-AA3E-6D0CF49D15EF}"/>
            </c:ext>
          </c:extLst>
        </c:ser>
        <c:ser>
          <c:idx val="13"/>
          <c:order val="10"/>
          <c:tx>
            <c:strRef>
              <c:f>'B5.Usage'!$BA$5</c:f>
              <c:strCache>
                <c:ptCount val="1"/>
                <c:pt idx="0">
                  <c:v>MoP Phase-down</c:v>
                </c:pt>
              </c:strCache>
            </c:strRef>
          </c:tx>
          <c:spPr>
            <a:ln w="31750" cap="rnd">
              <a:solidFill>
                <a:srgbClr val="FFC000"/>
              </a:solidFill>
              <a:round/>
            </a:ln>
            <a:effectLst/>
          </c:spPr>
          <c:marker>
            <c:symbol val="none"/>
          </c:marker>
          <c:cat>
            <c:numRef>
              <c:f>'B5.Usage'!$AM$6:$AM$16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'B5.Usage'!$BA$6:$BA$16</c:f>
              <c:numCache>
                <c:formatCode>#,##0.000</c:formatCode>
                <c:ptCount val="11"/>
                <c:pt idx="0">
                  <c:v>9.7321185000000003</c:v>
                </c:pt>
                <c:pt idx="1">
                  <c:v>9.7321185000000003</c:v>
                </c:pt>
                <c:pt idx="2">
                  <c:v>9.7321185000000003</c:v>
                </c:pt>
                <c:pt idx="3">
                  <c:v>9.7321185000000003</c:v>
                </c:pt>
                <c:pt idx="4">
                  <c:v>6.4880789999999999</c:v>
                </c:pt>
                <c:pt idx="5">
                  <c:v>6.4880789999999999</c:v>
                </c:pt>
                <c:pt idx="6">
                  <c:v>6.4880789999999999</c:v>
                </c:pt>
                <c:pt idx="7">
                  <c:v>6.4880789999999999</c:v>
                </c:pt>
                <c:pt idx="8">
                  <c:v>6.4880789999999999</c:v>
                </c:pt>
                <c:pt idx="9">
                  <c:v>3.2440395000000004</c:v>
                </c:pt>
                <c:pt idx="10">
                  <c:v>3.2440395000000004</c:v>
                </c:pt>
              </c:numCache>
            </c:numRef>
          </c:val>
          <c:smooth val="0"/>
          <c:extLst>
            <c:ext xmlns:c16="http://schemas.microsoft.com/office/drawing/2014/chart" uri="{C3380CC4-5D6E-409C-BE32-E72D297353CC}">
              <c16:uniqueId val="{00000002-D7C4-7C41-AA3E-6D0CF49D15EF}"/>
            </c:ext>
          </c:extLst>
        </c:ser>
        <c:dLbls>
          <c:showLegendKey val="0"/>
          <c:showVal val="0"/>
          <c:showCatName val="0"/>
          <c:showSerName val="0"/>
          <c:showPercent val="0"/>
          <c:showBubbleSize val="0"/>
        </c:dLbls>
        <c:marker val="1"/>
        <c:smooth val="0"/>
        <c:axId val="1529160879"/>
        <c:axId val="1700397823"/>
      </c:lineChart>
      <c:catAx>
        <c:axId val="21292085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211296"/>
        <c:crosses val="autoZero"/>
        <c:auto val="1"/>
        <c:lblAlgn val="ctr"/>
        <c:lblOffset val="100"/>
        <c:noMultiLvlLbl val="0"/>
      </c:catAx>
      <c:valAx>
        <c:axId val="2129211296"/>
        <c:scaling>
          <c:orientation val="minMax"/>
          <c:max val="11"/>
          <c:min val="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208544"/>
        <c:crosses val="autoZero"/>
        <c:crossBetween val="between"/>
        <c:majorUnit val="1"/>
      </c:valAx>
      <c:valAx>
        <c:axId val="1700397823"/>
        <c:scaling>
          <c:orientation val="minMax"/>
        </c:scaling>
        <c:delete val="1"/>
        <c:axPos val="r"/>
        <c:numFmt formatCode="#,##0.000" sourceLinked="1"/>
        <c:majorTickMark val="out"/>
        <c:minorTickMark val="none"/>
        <c:tickLblPos val="nextTo"/>
        <c:crossAx val="1529160879"/>
        <c:crosses val="max"/>
        <c:crossBetween val="between"/>
      </c:valAx>
      <c:catAx>
        <c:axId val="1529160879"/>
        <c:scaling>
          <c:orientation val="minMax"/>
        </c:scaling>
        <c:delete val="1"/>
        <c:axPos val="b"/>
        <c:numFmt formatCode="General" sourceLinked="1"/>
        <c:majorTickMark val="out"/>
        <c:minorTickMark val="none"/>
        <c:tickLblPos val="nextTo"/>
        <c:crossAx val="1700397823"/>
        <c:crosses val="autoZero"/>
        <c:auto val="1"/>
        <c:lblAlgn val="ctr"/>
        <c:lblOffset val="100"/>
        <c:noMultiLvlLbl val="0"/>
      </c:catAx>
      <c:spPr>
        <a:noFill/>
        <a:ln>
          <a:noFill/>
        </a:ln>
        <a:effectLst/>
      </c:spPr>
    </c:plotArea>
    <c:legend>
      <c:legendPos val="r"/>
      <c:layout>
        <c:manualLayout>
          <c:xMode val="edge"/>
          <c:yMode val="edge"/>
          <c:x val="0.85362840963155051"/>
          <c:y val="3.4073242828135987E-2"/>
          <c:w val="0.13750235042735043"/>
          <c:h val="0.817587869765033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'B5.Usage'!$Z$28:$Z$38</c:f>
              <c:numCache>
                <c:formatCode>#,##0</c:formatCode>
                <c:ptCount val="11"/>
                <c:pt idx="0">
                  <c:v>4524.3788440262824</c:v>
                </c:pt>
                <c:pt idx="1">
                  <c:v>3407.2012749616642</c:v>
                </c:pt>
                <c:pt idx="2">
                  <c:v>2490.601945070769</c:v>
                </c:pt>
                <c:pt idx="3">
                  <c:v>1739.5814745749699</c:v>
                </c:pt>
                <c:pt idx="4">
                  <c:v>1139.2036103033606</c:v>
                </c:pt>
                <c:pt idx="5">
                  <c:v>684.03222129474125</c:v>
                </c:pt>
                <c:pt idx="6">
                  <c:v>367.67157513519487</c:v>
                </c:pt>
                <c:pt idx="7">
                  <c:v>172.99378985927706</c:v>
                </c:pt>
                <c:pt idx="8">
                  <c:v>69.957273115684544</c:v>
                </c:pt>
                <c:pt idx="9">
                  <c:v>23.984879761116858</c:v>
                </c:pt>
                <c:pt idx="10">
                  <c:v>6.903156472375132</c:v>
                </c:pt>
              </c:numCache>
            </c:numRef>
          </c:val>
          <c:extLst>
            <c:ext xmlns:c16="http://schemas.microsoft.com/office/drawing/2014/chart" uri="{C3380CC4-5D6E-409C-BE32-E72D297353CC}">
              <c16:uniqueId val="{00000000-D132-4319-97DB-3968F3820767}"/>
            </c:ext>
          </c:extLst>
        </c:ser>
        <c:ser>
          <c:idx val="1"/>
          <c:order val="1"/>
          <c:tx>
            <c:strRef>
              <c:f>'B5.Usage'!$AA$5</c:f>
              <c:strCache>
                <c:ptCount val="1"/>
                <c:pt idx="0">
                  <c:v>HCFC-123</c:v>
                </c:pt>
              </c:strCache>
            </c:strRef>
          </c:tx>
          <c:spPr>
            <a:solidFill>
              <a:schemeClr val="accent2"/>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'B5.Usage'!$AA$28:$AA$38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132-4319-97DB-3968F3820767}"/>
            </c:ext>
          </c:extLst>
        </c:ser>
        <c:ser>
          <c:idx val="2"/>
          <c:order val="2"/>
          <c:tx>
            <c:strRef>
              <c:f>'B5.Usage'!$AB$5</c:f>
              <c:strCache>
                <c:ptCount val="1"/>
                <c:pt idx="0">
                  <c:v>HFC-134a</c:v>
                </c:pt>
              </c:strCache>
            </c:strRef>
          </c:tx>
          <c:spPr>
            <a:solidFill>
              <a:schemeClr val="accent3"/>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'B5.Usage'!$AB$28:$AB$38</c:f>
              <c:numCache>
                <c:formatCode>#,##0</c:formatCode>
                <c:ptCount val="11"/>
                <c:pt idx="0">
                  <c:v>9562.9643376923341</c:v>
                </c:pt>
                <c:pt idx="1">
                  <c:v>9308.6192658261316</c:v>
                </c:pt>
                <c:pt idx="2">
                  <c:v>8993.8909099202137</c:v>
                </c:pt>
                <c:pt idx="3">
                  <c:v>8625.566090315835</c:v>
                </c:pt>
                <c:pt idx="4">
                  <c:v>8213.9216982668841</c:v>
                </c:pt>
                <c:pt idx="5">
                  <c:v>7772.184558167517</c:v>
                </c:pt>
                <c:pt idx="6">
                  <c:v>7300.1025696232264</c:v>
                </c:pt>
                <c:pt idx="7">
                  <c:v>6815.4127046064341</c:v>
                </c:pt>
                <c:pt idx="8">
                  <c:v>6333.5849988943419</c:v>
                </c:pt>
                <c:pt idx="9">
                  <c:v>5860.511370152075</c:v>
                </c:pt>
                <c:pt idx="10">
                  <c:v>5385.0954302295995</c:v>
                </c:pt>
              </c:numCache>
            </c:numRef>
          </c:val>
          <c:extLst>
            <c:ext xmlns:c16="http://schemas.microsoft.com/office/drawing/2014/chart" uri="{C3380CC4-5D6E-409C-BE32-E72D297353CC}">
              <c16:uniqueId val="{00000002-D132-4319-97DB-3968F3820767}"/>
            </c:ext>
          </c:extLst>
        </c:ser>
        <c:ser>
          <c:idx val="3"/>
          <c:order val="3"/>
          <c:tx>
            <c:strRef>
              <c:f>'B5.Usage'!$AC$5</c:f>
              <c:strCache>
                <c:ptCount val="1"/>
                <c:pt idx="0">
                  <c:v>HFC-404A</c:v>
                </c:pt>
              </c:strCache>
            </c:strRef>
          </c:tx>
          <c:spPr>
            <a:solidFill>
              <a:schemeClr val="accent4"/>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'B5.Usage'!$AC$28:$AC$38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132-4319-97DB-3968F3820767}"/>
            </c:ext>
          </c:extLst>
        </c:ser>
        <c:ser>
          <c:idx val="4"/>
          <c:order val="4"/>
          <c:tx>
            <c:strRef>
              <c:f>'B5.Usage'!$AD$5</c:f>
              <c:strCache>
                <c:ptCount val="1"/>
                <c:pt idx="0">
                  <c:v>HFC-410A</c:v>
                </c:pt>
              </c:strCache>
            </c:strRef>
          </c:tx>
          <c:spPr>
            <a:solidFill>
              <a:schemeClr val="accent5"/>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'B5.Usage'!$AD$28:$AD$38</c:f>
              <c:numCache>
                <c:formatCode>#,##0</c:formatCode>
                <c:ptCount val="11"/>
                <c:pt idx="0">
                  <c:v>7920.4617655505317</c:v>
                </c:pt>
                <c:pt idx="1">
                  <c:v>7975.9430598635954</c:v>
                </c:pt>
                <c:pt idx="2">
                  <c:v>7836.897705331301</c:v>
                </c:pt>
                <c:pt idx="3">
                  <c:v>7492.1712453315104</c:v>
                </c:pt>
                <c:pt idx="4">
                  <c:v>6959.3596247131691</c:v>
                </c:pt>
                <c:pt idx="5">
                  <c:v>6281.3683976291586</c:v>
                </c:pt>
                <c:pt idx="6">
                  <c:v>5538.4627969262401</c:v>
                </c:pt>
                <c:pt idx="7">
                  <c:v>4775.3789525627617</c:v>
                </c:pt>
                <c:pt idx="8">
                  <c:v>4021.1911380566603</c:v>
                </c:pt>
                <c:pt idx="9">
                  <c:v>3293.3178720615133</c:v>
                </c:pt>
                <c:pt idx="10">
                  <c:v>2608.8392337006521</c:v>
                </c:pt>
              </c:numCache>
            </c:numRef>
          </c:val>
          <c:extLst>
            <c:ext xmlns:c16="http://schemas.microsoft.com/office/drawing/2014/chart" uri="{C3380CC4-5D6E-409C-BE32-E72D297353CC}">
              <c16:uniqueId val="{00000004-D132-4319-97DB-3968F3820767}"/>
            </c:ext>
          </c:extLst>
        </c:ser>
        <c:ser>
          <c:idx val="5"/>
          <c:order val="5"/>
          <c:tx>
            <c:strRef>
              <c:f>'B5.Usage'!$AE$5</c:f>
              <c:strCache>
                <c:ptCount val="1"/>
                <c:pt idx="0">
                  <c:v>HFC-407C</c:v>
                </c:pt>
              </c:strCache>
            </c:strRef>
          </c:tx>
          <c:spPr>
            <a:solidFill>
              <a:schemeClr val="accent6"/>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'B5.Usage'!$AE$28:$AE$38</c:f>
              <c:numCache>
                <c:formatCode>#,##0</c:formatCode>
                <c:ptCount val="11"/>
                <c:pt idx="0">
                  <c:v>1017.1268592379877</c:v>
                </c:pt>
                <c:pt idx="1">
                  <c:v>841.97023118218817</c:v>
                </c:pt>
                <c:pt idx="2">
                  <c:v>669.46595956174963</c:v>
                </c:pt>
                <c:pt idx="3">
                  <c:v>510.61716148881936</c:v>
                </c:pt>
                <c:pt idx="4">
                  <c:v>373.29585782343901</c:v>
                </c:pt>
                <c:pt idx="5">
                  <c:v>261.53301285731573</c:v>
                </c:pt>
                <c:pt idx="6">
                  <c:v>175.60981735851419</c:v>
                </c:pt>
                <c:pt idx="7">
                  <c:v>112.97508565887338</c:v>
                </c:pt>
                <c:pt idx="8">
                  <c:v>69.530794367823873</c:v>
                </c:pt>
                <c:pt idx="9">
                  <c:v>40.836559895835023</c:v>
                </c:pt>
                <c:pt idx="10">
                  <c:v>22.836981395731193</c:v>
                </c:pt>
              </c:numCache>
            </c:numRef>
          </c:val>
          <c:extLst>
            <c:ext xmlns:c16="http://schemas.microsoft.com/office/drawing/2014/chart" uri="{C3380CC4-5D6E-409C-BE32-E72D297353CC}">
              <c16:uniqueId val="{00000005-D132-4319-97DB-3968F3820767}"/>
            </c:ext>
          </c:extLst>
        </c:ser>
        <c:ser>
          <c:idx val="6"/>
          <c:order val="6"/>
          <c:tx>
            <c:strRef>
              <c:f>'B5.Usage'!$AF$5</c:f>
              <c:strCache>
                <c:ptCount val="1"/>
                <c:pt idx="0">
                  <c:v>HFC-32</c:v>
                </c:pt>
              </c:strCache>
            </c:strRef>
          </c:tx>
          <c:spPr>
            <a:solidFill>
              <a:schemeClr val="accent1">
                <a:lumMod val="60000"/>
              </a:schemeClr>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'B5.Usage'!$AF$28:$AF$38</c:f>
              <c:numCache>
                <c:formatCode>#,##0</c:formatCode>
                <c:ptCount val="11"/>
                <c:pt idx="0">
                  <c:v>1468.6923355738084</c:v>
                </c:pt>
                <c:pt idx="1">
                  <c:v>1811.365650500011</c:v>
                </c:pt>
                <c:pt idx="2">
                  <c:v>2168.9914812704242</c:v>
                </c:pt>
                <c:pt idx="3">
                  <c:v>2536.0725713745428</c:v>
                </c:pt>
                <c:pt idx="4">
                  <c:v>2904.0759379991332</c:v>
                </c:pt>
                <c:pt idx="5">
                  <c:v>3261.3001724640108</c:v>
                </c:pt>
                <c:pt idx="6">
                  <c:v>3572.4619604754389</c:v>
                </c:pt>
                <c:pt idx="7">
                  <c:v>3831.1563027935663</c:v>
                </c:pt>
                <c:pt idx="8">
                  <c:v>4037.2311400659978</c:v>
                </c:pt>
                <c:pt idx="9">
                  <c:v>4195.7344970353342</c:v>
                </c:pt>
                <c:pt idx="10">
                  <c:v>4312.9100380486789</c:v>
                </c:pt>
              </c:numCache>
            </c:numRef>
          </c:val>
          <c:extLst>
            <c:ext xmlns:c16="http://schemas.microsoft.com/office/drawing/2014/chart" uri="{C3380CC4-5D6E-409C-BE32-E72D297353CC}">
              <c16:uniqueId val="{00000006-D132-4319-97DB-3968F3820767}"/>
            </c:ext>
          </c:extLst>
        </c:ser>
        <c:ser>
          <c:idx val="7"/>
          <c:order val="7"/>
          <c:tx>
            <c:strRef>
              <c:f>'B5.Usage'!$AG$5</c:f>
              <c:strCache>
                <c:ptCount val="1"/>
                <c:pt idx="0">
                  <c:v>HFC-Mix</c:v>
                </c:pt>
              </c:strCache>
            </c:strRef>
          </c:tx>
          <c:spPr>
            <a:solidFill>
              <a:schemeClr val="accent2">
                <a:lumMod val="60000"/>
              </a:schemeClr>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'B5.Usage'!$AG$28:$AG$38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D132-4319-97DB-3968F3820767}"/>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'B5.Usage'!$AH$28:$AH$38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D132-4319-97DB-3968F3820767}"/>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'B5.Usage'!$AI$28:$AI$38</c:f>
              <c:numCache>
                <c:formatCode>#,##0</c:formatCode>
                <c:ptCount val="11"/>
                <c:pt idx="0">
                  <c:v>0</c:v>
                </c:pt>
                <c:pt idx="1">
                  <c:v>5.5414471319999743</c:v>
                </c:pt>
                <c:pt idx="2">
                  <c:v>16.568926924678799</c:v>
                </c:pt>
                <c:pt idx="3">
                  <c:v>33.027440515211559</c:v>
                </c:pt>
                <c:pt idx="4">
                  <c:v>54.862401877528626</c:v>
                </c:pt>
                <c:pt idx="5">
                  <c:v>82.019635047482765</c:v>
                </c:pt>
                <c:pt idx="6">
                  <c:v>119.84966044223931</c:v>
                </c:pt>
                <c:pt idx="7">
                  <c:v>168.24506599403176</c:v>
                </c:pt>
                <c:pt idx="8">
                  <c:v>227.09919855682853</c:v>
                </c:pt>
                <c:pt idx="9">
                  <c:v>296.30583024450073</c:v>
                </c:pt>
                <c:pt idx="10">
                  <c:v>375.75725709542496</c:v>
                </c:pt>
              </c:numCache>
            </c:numRef>
          </c:val>
          <c:extLst>
            <c:ext xmlns:c16="http://schemas.microsoft.com/office/drawing/2014/chart" uri="{C3380CC4-5D6E-409C-BE32-E72D297353CC}">
              <c16:uniqueId val="{00000009-D132-4319-97DB-3968F3820767}"/>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'B5.Usage'!$Y$28:$Y$38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'B5.Usage'!$AJ$28:$AJ$38</c:f>
              <c:numCache>
                <c:formatCode>#,##0</c:formatCode>
                <c:ptCount val="11"/>
                <c:pt idx="0">
                  <c:v>1216.799456950243</c:v>
                </c:pt>
                <c:pt idx="1">
                  <c:v>1777.4461699510266</c:v>
                </c:pt>
                <c:pt idx="2">
                  <c:v>2350.5838083490462</c:v>
                </c:pt>
                <c:pt idx="3">
                  <c:v>2935.4539534312071</c:v>
                </c:pt>
                <c:pt idx="4">
                  <c:v>3531.3945528126324</c:v>
                </c:pt>
                <c:pt idx="5">
                  <c:v>4138.0059508200211</c:v>
                </c:pt>
                <c:pt idx="6">
                  <c:v>4762.7037748090816</c:v>
                </c:pt>
                <c:pt idx="7">
                  <c:v>5406.0423803081158</c:v>
                </c:pt>
                <c:pt idx="8">
                  <c:v>6068.960945554737</c:v>
                </c:pt>
                <c:pt idx="9">
                  <c:v>6752.1708680361135</c:v>
                </c:pt>
                <c:pt idx="10">
                  <c:v>7455.4191432555108</c:v>
                </c:pt>
              </c:numCache>
            </c:numRef>
          </c:val>
          <c:extLst>
            <c:ext xmlns:c16="http://schemas.microsoft.com/office/drawing/2014/chart" uri="{C3380CC4-5D6E-409C-BE32-E72D297353CC}">
              <c16:uniqueId val="{0000000A-D132-4319-97DB-3968F3820767}"/>
            </c:ext>
          </c:extLst>
        </c:ser>
        <c:dLbls>
          <c:showLegendKey val="0"/>
          <c:showVal val="0"/>
          <c:showCatName val="0"/>
          <c:showSerName val="0"/>
          <c:showPercent val="0"/>
          <c:showBubbleSize val="0"/>
        </c:dLbls>
        <c:axId val="2129271872"/>
        <c:axId val="2129274624"/>
      </c:areaChart>
      <c:catAx>
        <c:axId val="21292718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274624"/>
        <c:crosses val="autoZero"/>
        <c:auto val="1"/>
        <c:lblAlgn val="ctr"/>
        <c:lblOffset val="100"/>
        <c:noMultiLvlLbl val="0"/>
      </c:catAx>
      <c:valAx>
        <c:axId val="212927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27187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'B5.Usage'!$AN$28:$AN$38</c:f>
              <c:numCache>
                <c:formatCode>#,##0.000</c:formatCode>
                <c:ptCount val="11"/>
                <c:pt idx="0">
                  <c:v>8.189125707687572E-3</c:v>
                </c:pt>
                <c:pt idx="1">
                  <c:v>6.1670343076806128E-3</c:v>
                </c:pt>
                <c:pt idx="2">
                  <c:v>4.5079895205780924E-3</c:v>
                </c:pt>
                <c:pt idx="3">
                  <c:v>3.1486424689806955E-3</c:v>
                </c:pt>
                <c:pt idx="4">
                  <c:v>2.0619585346490828E-3</c:v>
                </c:pt>
                <c:pt idx="5">
                  <c:v>1.2380983205434817E-3</c:v>
                </c:pt>
                <c:pt idx="6">
                  <c:v>6.6548555099470272E-4</c:v>
                </c:pt>
                <c:pt idx="7">
                  <c:v>3.1311875964529147E-4</c:v>
                </c:pt>
                <c:pt idx="8">
                  <c:v>1.2662266433938904E-4</c:v>
                </c:pt>
                <c:pt idx="9">
                  <c:v>4.3412632367621507E-5</c:v>
                </c:pt>
                <c:pt idx="10">
                  <c:v>1.2494713214998988E-5</c:v>
                </c:pt>
              </c:numCache>
            </c:numRef>
          </c:val>
          <c:extLst>
            <c:ext xmlns:c16="http://schemas.microsoft.com/office/drawing/2014/chart" uri="{C3380CC4-5D6E-409C-BE32-E72D297353CC}">
              <c16:uniqueId val="{00000000-A242-477F-9431-F21BB2FDA869}"/>
            </c:ext>
          </c:extLst>
        </c:ser>
        <c:ser>
          <c:idx val="1"/>
          <c:order val="1"/>
          <c:tx>
            <c:strRef>
              <c:f>'B5.Usage'!$AO$5</c:f>
              <c:strCache>
                <c:ptCount val="1"/>
                <c:pt idx="0">
                  <c:v>HCFC-123</c:v>
                </c:pt>
              </c:strCache>
            </c:strRef>
          </c:tx>
          <c:spPr>
            <a:solidFill>
              <a:schemeClr val="accent2"/>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'B5.Usage'!$AO$28:$AO$38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242-477F-9431-F21BB2FDA869}"/>
            </c:ext>
          </c:extLst>
        </c:ser>
        <c:ser>
          <c:idx val="2"/>
          <c:order val="2"/>
          <c:tx>
            <c:strRef>
              <c:f>'B5.Usage'!$AP$5</c:f>
              <c:strCache>
                <c:ptCount val="1"/>
                <c:pt idx="0">
                  <c:v>HFC-134a</c:v>
                </c:pt>
              </c:strCache>
            </c:strRef>
          </c:tx>
          <c:spPr>
            <a:solidFill>
              <a:schemeClr val="accent3"/>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'B5.Usage'!$AP$28:$AP$38</c:f>
              <c:numCache>
                <c:formatCode>#,##0.000</c:formatCode>
                <c:ptCount val="11"/>
                <c:pt idx="0">
                  <c:v>1.3675039002900038E-2</c:v>
                </c:pt>
                <c:pt idx="1">
                  <c:v>1.3311325550131368E-2</c:v>
                </c:pt>
                <c:pt idx="2">
                  <c:v>1.2861264001185905E-2</c:v>
                </c:pt>
                <c:pt idx="3">
                  <c:v>1.2334559509151645E-2</c:v>
                </c:pt>
                <c:pt idx="4">
                  <c:v>1.1745908028521644E-2</c:v>
                </c:pt>
                <c:pt idx="5">
                  <c:v>1.1114223918179549E-2</c:v>
                </c:pt>
                <c:pt idx="6">
                  <c:v>1.0439146674561214E-2</c:v>
                </c:pt>
                <c:pt idx="7">
                  <c:v>9.7460401675872003E-3</c:v>
                </c:pt>
                <c:pt idx="8">
                  <c:v>9.0570265484189085E-3</c:v>
                </c:pt>
                <c:pt idx="9">
                  <c:v>8.3805312593174669E-3</c:v>
                </c:pt>
                <c:pt idx="10">
                  <c:v>7.7006864652283272E-3</c:v>
                </c:pt>
              </c:numCache>
            </c:numRef>
          </c:val>
          <c:extLst>
            <c:ext xmlns:c16="http://schemas.microsoft.com/office/drawing/2014/chart" uri="{C3380CC4-5D6E-409C-BE32-E72D297353CC}">
              <c16:uniqueId val="{00000002-A242-477F-9431-F21BB2FDA869}"/>
            </c:ext>
          </c:extLst>
        </c:ser>
        <c:ser>
          <c:idx val="3"/>
          <c:order val="3"/>
          <c:tx>
            <c:strRef>
              <c:f>'B5.Usage'!$AQ$5</c:f>
              <c:strCache>
                <c:ptCount val="1"/>
                <c:pt idx="0">
                  <c:v>HFC-404A</c:v>
                </c:pt>
              </c:strCache>
            </c:strRef>
          </c:tx>
          <c:spPr>
            <a:solidFill>
              <a:schemeClr val="accent4"/>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'B5.Usage'!$AQ$28:$AQ$38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242-477F-9431-F21BB2FDA869}"/>
            </c:ext>
          </c:extLst>
        </c:ser>
        <c:ser>
          <c:idx val="4"/>
          <c:order val="4"/>
          <c:tx>
            <c:strRef>
              <c:f>'B5.Usage'!$AR$5</c:f>
              <c:strCache>
                <c:ptCount val="1"/>
                <c:pt idx="0">
                  <c:v>HFC-410A</c:v>
                </c:pt>
              </c:strCache>
            </c:strRef>
          </c:tx>
          <c:spPr>
            <a:solidFill>
              <a:schemeClr val="accent5"/>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'B5.Usage'!$AR$28:$AR$38</c:f>
              <c:numCache>
                <c:formatCode>#,##0.000</c:formatCode>
                <c:ptCount val="11"/>
                <c:pt idx="0">
                  <c:v>1.6537924166469511E-2</c:v>
                </c:pt>
                <c:pt idx="1">
                  <c:v>1.6653769108995187E-2</c:v>
                </c:pt>
                <c:pt idx="2">
                  <c:v>1.6363442408731756E-2</c:v>
                </c:pt>
                <c:pt idx="3">
                  <c:v>1.5643653560252192E-2</c:v>
                </c:pt>
                <c:pt idx="4">
                  <c:v>1.4531142896401096E-2</c:v>
                </c:pt>
                <c:pt idx="5">
                  <c:v>1.3115497214249684E-2</c:v>
                </c:pt>
                <c:pt idx="6">
                  <c:v>1.1564310319981988E-2</c:v>
                </c:pt>
                <c:pt idx="7">
                  <c:v>9.9709912529510458E-3</c:v>
                </c:pt>
                <c:pt idx="8">
                  <c:v>8.3962470962623062E-3</c:v>
                </c:pt>
                <c:pt idx="9">
                  <c:v>6.8764477168644393E-3</c:v>
                </c:pt>
                <c:pt idx="10">
                  <c:v>5.4472563199669619E-3</c:v>
                </c:pt>
              </c:numCache>
            </c:numRef>
          </c:val>
          <c:extLst>
            <c:ext xmlns:c16="http://schemas.microsoft.com/office/drawing/2014/chart" uri="{C3380CC4-5D6E-409C-BE32-E72D297353CC}">
              <c16:uniqueId val="{00000004-A242-477F-9431-F21BB2FDA869}"/>
            </c:ext>
          </c:extLst>
        </c:ser>
        <c:ser>
          <c:idx val="5"/>
          <c:order val="5"/>
          <c:tx>
            <c:strRef>
              <c:f>'B5.Usage'!$AS$5</c:f>
              <c:strCache>
                <c:ptCount val="1"/>
                <c:pt idx="0">
                  <c:v>HFC-407C</c:v>
                </c:pt>
              </c:strCache>
            </c:strRef>
          </c:tx>
          <c:spPr>
            <a:solidFill>
              <a:schemeClr val="accent6"/>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'B5.Usage'!$AS$28:$AS$38</c:f>
              <c:numCache>
                <c:formatCode>#,##0.000</c:formatCode>
                <c:ptCount val="11"/>
                <c:pt idx="0">
                  <c:v>1.80438304828819E-3</c:v>
                </c:pt>
                <c:pt idx="1">
                  <c:v>1.4936551901172017E-3</c:v>
                </c:pt>
                <c:pt idx="2">
                  <c:v>1.1876326122625437E-3</c:v>
                </c:pt>
                <c:pt idx="3">
                  <c:v>9.0583484448116555E-4</c:v>
                </c:pt>
                <c:pt idx="4">
                  <c:v>6.6222685177878078E-4</c:v>
                </c:pt>
                <c:pt idx="5">
                  <c:v>4.6395956480887811E-4</c:v>
                </c:pt>
                <c:pt idx="6">
                  <c:v>3.1153181599400417E-4</c:v>
                </c:pt>
                <c:pt idx="7">
                  <c:v>2.0041780195884139E-4</c:v>
                </c:pt>
                <c:pt idx="8">
                  <c:v>1.2334762920851954E-4</c:v>
                </c:pt>
                <c:pt idx="9">
                  <c:v>7.2444057255211327E-5</c:v>
                </c:pt>
                <c:pt idx="10">
                  <c:v>4.0512804996027141E-5</c:v>
                </c:pt>
              </c:numCache>
            </c:numRef>
          </c:val>
          <c:extLst>
            <c:ext xmlns:c16="http://schemas.microsoft.com/office/drawing/2014/chart" uri="{C3380CC4-5D6E-409C-BE32-E72D297353CC}">
              <c16:uniqueId val="{00000005-A242-477F-9431-F21BB2FDA869}"/>
            </c:ext>
          </c:extLst>
        </c:ser>
        <c:ser>
          <c:idx val="6"/>
          <c:order val="6"/>
          <c:tx>
            <c:strRef>
              <c:f>'B5.Usage'!$AT$5</c:f>
              <c:strCache>
                <c:ptCount val="1"/>
                <c:pt idx="0">
                  <c:v>HFC-32</c:v>
                </c:pt>
              </c:strCache>
            </c:strRef>
          </c:tx>
          <c:spPr>
            <a:solidFill>
              <a:schemeClr val="accent1">
                <a:lumMod val="60000"/>
              </a:schemeClr>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'B5.Usage'!$AT$28:$AT$38</c:f>
              <c:numCache>
                <c:formatCode>#,##0.000</c:formatCode>
                <c:ptCount val="11"/>
                <c:pt idx="0">
                  <c:v>9.913673265123206E-4</c:v>
                </c:pt>
                <c:pt idx="1">
                  <c:v>1.2226718140875075E-3</c:v>
                </c:pt>
                <c:pt idx="2">
                  <c:v>1.4640692498575363E-3</c:v>
                </c:pt>
                <c:pt idx="3">
                  <c:v>1.7118489856778165E-3</c:v>
                </c:pt>
                <c:pt idx="4">
                  <c:v>1.9602512581494151E-3</c:v>
                </c:pt>
                <c:pt idx="5">
                  <c:v>2.2013776164132074E-3</c:v>
                </c:pt>
                <c:pt idx="6">
                  <c:v>2.411411823320921E-3</c:v>
                </c:pt>
                <c:pt idx="7">
                  <c:v>2.586030504385657E-3</c:v>
                </c:pt>
                <c:pt idx="8">
                  <c:v>2.7251310195445483E-3</c:v>
                </c:pt>
                <c:pt idx="9">
                  <c:v>2.8321207854988505E-3</c:v>
                </c:pt>
                <c:pt idx="10">
                  <c:v>2.9112142756828581E-3</c:v>
                </c:pt>
              </c:numCache>
            </c:numRef>
          </c:val>
          <c:extLst>
            <c:ext xmlns:c16="http://schemas.microsoft.com/office/drawing/2014/chart" uri="{C3380CC4-5D6E-409C-BE32-E72D297353CC}">
              <c16:uniqueId val="{00000006-A242-477F-9431-F21BB2FDA869}"/>
            </c:ext>
          </c:extLst>
        </c:ser>
        <c:ser>
          <c:idx val="7"/>
          <c:order val="7"/>
          <c:tx>
            <c:strRef>
              <c:f>'B5.Usage'!$AU$5</c:f>
              <c:strCache>
                <c:ptCount val="1"/>
                <c:pt idx="0">
                  <c:v>HFC-Mix</c:v>
                </c:pt>
              </c:strCache>
            </c:strRef>
          </c:tx>
          <c:spPr>
            <a:solidFill>
              <a:schemeClr val="accent2">
                <a:lumMod val="60000"/>
              </a:schemeClr>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'B5.Usage'!$AU$28:$AU$38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242-477F-9431-F21BB2FDA869}"/>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'B5.Usage'!$AV$28:$AV$38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242-477F-9431-F21BB2FDA869}"/>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'B5.Usage'!$AW$28:$AW$38</c:f>
              <c:numCache>
                <c:formatCode>#,##0.000</c:formatCode>
                <c:ptCount val="11"/>
                <c:pt idx="0">
                  <c:v>0</c:v>
                </c:pt>
                <c:pt idx="1">
                  <c:v>2.770723565999987E-6</c:v>
                </c:pt>
                <c:pt idx="2">
                  <c:v>8.2844634623393992E-6</c:v>
                </c:pt>
                <c:pt idx="3">
                  <c:v>1.6513720257605778E-5</c:v>
                </c:pt>
                <c:pt idx="4">
                  <c:v>2.7431200938764311E-5</c:v>
                </c:pt>
                <c:pt idx="5">
                  <c:v>4.1009817523741384E-5</c:v>
                </c:pt>
                <c:pt idx="6">
                  <c:v>5.992483022111966E-5</c:v>
                </c:pt>
                <c:pt idx="7">
                  <c:v>8.4122532997015872E-5</c:v>
                </c:pt>
                <c:pt idx="8">
                  <c:v>1.1354959927841425E-4</c:v>
                </c:pt>
                <c:pt idx="9">
                  <c:v>1.4815291512225036E-4</c:v>
                </c:pt>
                <c:pt idx="10">
                  <c:v>1.8787862854771249E-4</c:v>
                </c:pt>
              </c:numCache>
            </c:numRef>
          </c:val>
          <c:extLst>
            <c:ext xmlns:c16="http://schemas.microsoft.com/office/drawing/2014/chart" uri="{C3380CC4-5D6E-409C-BE32-E72D297353CC}">
              <c16:uniqueId val="{00000009-A242-477F-9431-F21BB2FDA869}"/>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'B5.Usage'!$AM$28:$AM$38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'B5.Usage'!$AX$28:$AX$38</c:f>
              <c:numCache>
                <c:formatCode>#,##0.000</c:formatCode>
                <c:ptCount val="11"/>
                <c:pt idx="0">
                  <c:v>4.8671978278009717E-6</c:v>
                </c:pt>
                <c:pt idx="1">
                  <c:v>7.1097846798041063E-6</c:v>
                </c:pt>
                <c:pt idx="2">
                  <c:v>9.4023352333961852E-6</c:v>
                </c:pt>
                <c:pt idx="3">
                  <c:v>1.1741815813724828E-5</c:v>
                </c:pt>
                <c:pt idx="4">
                  <c:v>1.4125578211250529E-5</c:v>
                </c:pt>
                <c:pt idx="5">
                  <c:v>1.6552023803280083E-5</c:v>
                </c:pt>
                <c:pt idx="6">
                  <c:v>1.9050815099236325E-5</c:v>
                </c:pt>
                <c:pt idx="7">
                  <c:v>2.1624169521232462E-5</c:v>
                </c:pt>
                <c:pt idx="8">
                  <c:v>2.4275843782218948E-5</c:v>
                </c:pt>
                <c:pt idx="9">
                  <c:v>2.7008683472144453E-5</c:v>
                </c:pt>
                <c:pt idx="10">
                  <c:v>2.9821676573022045E-5</c:v>
                </c:pt>
              </c:numCache>
            </c:numRef>
          </c:val>
          <c:extLst>
            <c:ext xmlns:c16="http://schemas.microsoft.com/office/drawing/2014/chart" uri="{C3380CC4-5D6E-409C-BE32-E72D297353CC}">
              <c16:uniqueId val="{0000000A-A242-477F-9431-F21BB2FDA869}"/>
            </c:ext>
          </c:extLst>
        </c:ser>
        <c:dLbls>
          <c:showLegendKey val="0"/>
          <c:showVal val="0"/>
          <c:showCatName val="0"/>
          <c:showSerName val="0"/>
          <c:showPercent val="0"/>
          <c:showBubbleSize val="0"/>
        </c:dLbls>
        <c:axId val="2129336720"/>
        <c:axId val="2129339472"/>
      </c:areaChart>
      <c:catAx>
        <c:axId val="2129336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339472"/>
        <c:crosses val="autoZero"/>
        <c:auto val="1"/>
        <c:lblAlgn val="ctr"/>
        <c:lblOffset val="100"/>
        <c:noMultiLvlLbl val="0"/>
      </c:catAx>
      <c:valAx>
        <c:axId val="2129339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3367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'B5.Usage'!$Z$50:$Z$60</c:f>
              <c:numCache>
                <c:formatCode>#,##0</c:formatCode>
                <c:ptCount val="11"/>
                <c:pt idx="0">
                  <c:v>14396.228291904563</c:v>
                </c:pt>
                <c:pt idx="1">
                  <c:v>8169.655215908957</c:v>
                </c:pt>
                <c:pt idx="2">
                  <c:v>4249.0014529279033</c:v>
                </c:pt>
                <c:pt idx="3">
                  <c:v>2000.6409579955523</c:v>
                </c:pt>
                <c:pt idx="4">
                  <c:v>838.53369870770712</c:v>
                </c:pt>
                <c:pt idx="5">
                  <c:v>307.16289097877461</c:v>
                </c:pt>
                <c:pt idx="6">
                  <c:v>96.712591499045445</c:v>
                </c:pt>
                <c:pt idx="7">
                  <c:v>25.826738330376767</c:v>
                </c:pt>
                <c:pt idx="8">
                  <c:v>5.7907420739946911</c:v>
                </c:pt>
                <c:pt idx="9">
                  <c:v>1.0815349174202034</c:v>
                </c:pt>
                <c:pt idx="10">
                  <c:v>0.16711193282176864</c:v>
                </c:pt>
              </c:numCache>
            </c:numRef>
          </c:val>
          <c:extLst>
            <c:ext xmlns:c16="http://schemas.microsoft.com/office/drawing/2014/chart" uri="{C3380CC4-5D6E-409C-BE32-E72D297353CC}">
              <c16:uniqueId val="{00000000-159C-413B-A73D-A7FD83FDAB78}"/>
            </c:ext>
          </c:extLst>
        </c:ser>
        <c:ser>
          <c:idx val="1"/>
          <c:order val="1"/>
          <c:tx>
            <c:strRef>
              <c:f>'B5.Usage'!$AA$5</c:f>
              <c:strCache>
                <c:ptCount val="1"/>
                <c:pt idx="0">
                  <c:v>HCFC-123</c:v>
                </c:pt>
              </c:strCache>
            </c:strRef>
          </c:tx>
          <c:spPr>
            <a:solidFill>
              <a:schemeClr val="accent2"/>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'B5.Usage'!$AA$50:$AA$60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59C-413B-A73D-A7FD83FDAB78}"/>
            </c:ext>
          </c:extLst>
        </c:ser>
        <c:ser>
          <c:idx val="2"/>
          <c:order val="2"/>
          <c:tx>
            <c:strRef>
              <c:f>'B5.Usage'!$AB$5</c:f>
              <c:strCache>
                <c:ptCount val="1"/>
                <c:pt idx="0">
                  <c:v>HFC-134a</c:v>
                </c:pt>
              </c:strCache>
            </c:strRef>
          </c:tx>
          <c:spPr>
            <a:solidFill>
              <a:schemeClr val="accent3"/>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'B5.Usage'!$AB$50:$AB$60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159C-413B-A73D-A7FD83FDAB78}"/>
            </c:ext>
          </c:extLst>
        </c:ser>
        <c:ser>
          <c:idx val="3"/>
          <c:order val="3"/>
          <c:tx>
            <c:strRef>
              <c:f>'B5.Usage'!$AC$5</c:f>
              <c:strCache>
                <c:ptCount val="1"/>
                <c:pt idx="0">
                  <c:v>HFC-404A</c:v>
                </c:pt>
              </c:strCache>
            </c:strRef>
          </c:tx>
          <c:spPr>
            <a:solidFill>
              <a:schemeClr val="accent4"/>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'B5.Usage'!$AC$50:$AC$60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59C-413B-A73D-A7FD83FDAB78}"/>
            </c:ext>
          </c:extLst>
        </c:ser>
        <c:ser>
          <c:idx val="4"/>
          <c:order val="4"/>
          <c:tx>
            <c:strRef>
              <c:f>'B5.Usage'!$AD$5</c:f>
              <c:strCache>
                <c:ptCount val="1"/>
                <c:pt idx="0">
                  <c:v>HFC-410A</c:v>
                </c:pt>
              </c:strCache>
            </c:strRef>
          </c:tx>
          <c:spPr>
            <a:solidFill>
              <a:schemeClr val="accent5"/>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'B5.Usage'!$AD$50:$AD$60</c:f>
              <c:numCache>
                <c:formatCode>#,##0</c:formatCode>
                <c:ptCount val="11"/>
                <c:pt idx="0">
                  <c:v>239083.3625128429</c:v>
                </c:pt>
                <c:pt idx="1">
                  <c:v>234960.7674550261</c:v>
                </c:pt>
                <c:pt idx="2">
                  <c:v>217195.47993292322</c:v>
                </c:pt>
                <c:pt idx="3">
                  <c:v>196909.25072781742</c:v>
                </c:pt>
                <c:pt idx="4">
                  <c:v>174938.87936652437</c:v>
                </c:pt>
                <c:pt idx="5">
                  <c:v>152065.89153746603</c:v>
                </c:pt>
                <c:pt idx="6">
                  <c:v>129975.95163739326</c:v>
                </c:pt>
                <c:pt idx="7">
                  <c:v>108842.34141429284</c:v>
                </c:pt>
                <c:pt idx="8">
                  <c:v>88815.824759875846</c:v>
                </c:pt>
                <c:pt idx="9">
                  <c:v>70128.896951611008</c:v>
                </c:pt>
                <c:pt idx="10">
                  <c:v>53265.971921245509</c:v>
                </c:pt>
              </c:numCache>
            </c:numRef>
          </c:val>
          <c:extLst>
            <c:ext xmlns:c16="http://schemas.microsoft.com/office/drawing/2014/chart" uri="{C3380CC4-5D6E-409C-BE32-E72D297353CC}">
              <c16:uniqueId val="{00000004-159C-413B-A73D-A7FD83FDAB78}"/>
            </c:ext>
          </c:extLst>
        </c:ser>
        <c:ser>
          <c:idx val="5"/>
          <c:order val="5"/>
          <c:tx>
            <c:strRef>
              <c:f>'B5.Usage'!$AE$5</c:f>
              <c:strCache>
                <c:ptCount val="1"/>
                <c:pt idx="0">
                  <c:v>HFC-407C</c:v>
                </c:pt>
              </c:strCache>
            </c:strRef>
          </c:tx>
          <c:spPr>
            <a:solidFill>
              <a:schemeClr val="accent6"/>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'B5.Usage'!$AE$50:$AE$60</c:f>
              <c:numCache>
                <c:formatCode>#,##0</c:formatCode>
                <c:ptCount val="11"/>
                <c:pt idx="0">
                  <c:v>1843.7869607292339</c:v>
                </c:pt>
                <c:pt idx="1">
                  <c:v>1378.1611423055983</c:v>
                </c:pt>
                <c:pt idx="2">
                  <c:v>945.86953120106773</c:v>
                </c:pt>
                <c:pt idx="3">
                  <c:v>583.72596039927419</c:v>
                </c:pt>
                <c:pt idx="4">
                  <c:v>316.92701156297562</c:v>
                </c:pt>
                <c:pt idx="5">
                  <c:v>148.32476669251079</c:v>
                </c:pt>
                <c:pt idx="6">
                  <c:v>58.777735641434845</c:v>
                </c:pt>
                <c:pt idx="7">
                  <c:v>19.427457176215338</c:v>
                </c:pt>
                <c:pt idx="8">
                  <c:v>5.2894313544934981</c:v>
                </c:pt>
                <c:pt idx="9">
                  <c:v>1.1742152630489933</c:v>
                </c:pt>
                <c:pt idx="10">
                  <c:v>0.21076525856242601</c:v>
                </c:pt>
              </c:numCache>
            </c:numRef>
          </c:val>
          <c:extLst>
            <c:ext xmlns:c16="http://schemas.microsoft.com/office/drawing/2014/chart" uri="{C3380CC4-5D6E-409C-BE32-E72D297353CC}">
              <c16:uniqueId val="{00000005-159C-413B-A73D-A7FD83FDAB78}"/>
            </c:ext>
          </c:extLst>
        </c:ser>
        <c:ser>
          <c:idx val="6"/>
          <c:order val="6"/>
          <c:tx>
            <c:strRef>
              <c:f>'B5.Usage'!$AF$5</c:f>
              <c:strCache>
                <c:ptCount val="1"/>
                <c:pt idx="0">
                  <c:v>HFC-32</c:v>
                </c:pt>
              </c:strCache>
            </c:strRef>
          </c:tx>
          <c:spPr>
            <a:solidFill>
              <a:schemeClr val="accent1">
                <a:lumMod val="60000"/>
              </a:schemeClr>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'B5.Usage'!$AF$50:$AF$60</c:f>
              <c:numCache>
                <c:formatCode>#,##0</c:formatCode>
                <c:ptCount val="11"/>
                <c:pt idx="0">
                  <c:v>29455.899303337603</c:v>
                </c:pt>
                <c:pt idx="1">
                  <c:v>54672.391856308495</c:v>
                </c:pt>
                <c:pt idx="2">
                  <c:v>86419.922751038612</c:v>
                </c:pt>
                <c:pt idx="3">
                  <c:v>100359.77066895217</c:v>
                </c:pt>
                <c:pt idx="4">
                  <c:v>114644.87367974516</c:v>
                </c:pt>
                <c:pt idx="5">
                  <c:v>129053.37843705127</c:v>
                </c:pt>
                <c:pt idx="6">
                  <c:v>142594.54021334226</c:v>
                </c:pt>
                <c:pt idx="7">
                  <c:v>155257.23586303357</c:v>
                </c:pt>
                <c:pt idx="8">
                  <c:v>166811.67355349721</c:v>
                </c:pt>
                <c:pt idx="9">
                  <c:v>177133.22622945867</c:v>
                </c:pt>
                <c:pt idx="10">
                  <c:v>186196.16733984565</c:v>
                </c:pt>
              </c:numCache>
            </c:numRef>
          </c:val>
          <c:extLst>
            <c:ext xmlns:c16="http://schemas.microsoft.com/office/drawing/2014/chart" uri="{C3380CC4-5D6E-409C-BE32-E72D297353CC}">
              <c16:uniqueId val="{00000006-159C-413B-A73D-A7FD83FDAB78}"/>
            </c:ext>
          </c:extLst>
        </c:ser>
        <c:ser>
          <c:idx val="7"/>
          <c:order val="7"/>
          <c:tx>
            <c:strRef>
              <c:f>'B5.Usage'!$AG$5</c:f>
              <c:strCache>
                <c:ptCount val="1"/>
                <c:pt idx="0">
                  <c:v>HFC-Mix</c:v>
                </c:pt>
              </c:strCache>
            </c:strRef>
          </c:tx>
          <c:spPr>
            <a:solidFill>
              <a:schemeClr val="accent2">
                <a:lumMod val="60000"/>
              </a:schemeClr>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'B5.Usage'!$AG$50:$AG$60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159C-413B-A73D-A7FD83FDAB78}"/>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'B5.Usage'!$AH$50:$AH$60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59C-413B-A73D-A7FD83FDAB78}"/>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'B5.Usage'!$AI$50:$AI$60</c:f>
              <c:numCache>
                <c:formatCode>#,##0</c:formatCode>
                <c:ptCount val="11"/>
                <c:pt idx="0">
                  <c:v>0</c:v>
                </c:pt>
                <c:pt idx="1">
                  <c:v>129.2806648739807</c:v>
                </c:pt>
                <c:pt idx="2">
                  <c:v>379.47792686368615</c:v>
                </c:pt>
                <c:pt idx="3">
                  <c:v>754.19018735452903</c:v>
                </c:pt>
                <c:pt idx="4">
                  <c:v>1257.0964917807335</c:v>
                </c:pt>
                <c:pt idx="5">
                  <c:v>1891.9572192737401</c:v>
                </c:pt>
                <c:pt idx="6">
                  <c:v>2616.1847539479418</c:v>
                </c:pt>
                <c:pt idx="7">
                  <c:v>3436.6562826508398</c:v>
                </c:pt>
                <c:pt idx="8">
                  <c:v>4355.8149649171173</c:v>
                </c:pt>
                <c:pt idx="9">
                  <c:v>5375.3548648654696</c:v>
                </c:pt>
                <c:pt idx="10">
                  <c:v>6494.8232940757443</c:v>
                </c:pt>
              </c:numCache>
            </c:numRef>
          </c:val>
          <c:extLst>
            <c:ext xmlns:c16="http://schemas.microsoft.com/office/drawing/2014/chart" uri="{C3380CC4-5D6E-409C-BE32-E72D297353CC}">
              <c16:uniqueId val="{00000009-159C-413B-A73D-A7FD83FDAB78}"/>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'B5.Usage'!$Y$50:$Y$60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'B5.Usage'!$AJ$50:$AJ$60</c:f>
              <c:numCache>
                <c:formatCode>#,##0</c:formatCode>
                <c:ptCount val="11"/>
                <c:pt idx="0">
                  <c:v>8.0916151697502681</c:v>
                </c:pt>
                <c:pt idx="1">
                  <c:v>51.426095632668833</c:v>
                </c:pt>
                <c:pt idx="2">
                  <c:v>129.93215570155522</c:v>
                </c:pt>
                <c:pt idx="3">
                  <c:v>244.63668836574431</c:v>
                </c:pt>
                <c:pt idx="4">
                  <c:v>396.60737749698643</c:v>
                </c:pt>
                <c:pt idx="5">
                  <c:v>586.93338160911571</c:v>
                </c:pt>
                <c:pt idx="6">
                  <c:v>804.18415531078062</c:v>
                </c:pt>
                <c:pt idx="7">
                  <c:v>1050.2660510083115</c:v>
                </c:pt>
                <c:pt idx="8">
                  <c:v>1325.844942719137</c:v>
                </c:pt>
                <c:pt idx="9">
                  <c:v>1631.3029305737323</c:v>
                </c:pt>
                <c:pt idx="10">
                  <c:v>1966.3164352476213</c:v>
                </c:pt>
              </c:numCache>
            </c:numRef>
          </c:val>
          <c:extLst>
            <c:ext xmlns:c16="http://schemas.microsoft.com/office/drawing/2014/chart" uri="{C3380CC4-5D6E-409C-BE32-E72D297353CC}">
              <c16:uniqueId val="{0000000A-159C-413B-A73D-A7FD83FDAB78}"/>
            </c:ext>
          </c:extLst>
        </c:ser>
        <c:dLbls>
          <c:showLegendKey val="0"/>
          <c:showVal val="0"/>
          <c:showCatName val="0"/>
          <c:showSerName val="0"/>
          <c:showPercent val="0"/>
          <c:showBubbleSize val="0"/>
        </c:dLbls>
        <c:axId val="2129400272"/>
        <c:axId val="2129403024"/>
      </c:areaChart>
      <c:catAx>
        <c:axId val="212940027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403024"/>
        <c:crosses val="autoZero"/>
        <c:auto val="1"/>
        <c:lblAlgn val="ctr"/>
        <c:lblOffset val="100"/>
        <c:noMultiLvlLbl val="0"/>
      </c:catAx>
      <c:valAx>
        <c:axId val="2129403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40027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'B5.Usage'!$AN$50:$AN$60</c:f>
              <c:numCache>
                <c:formatCode>#,##0.000</c:formatCode>
                <c:ptCount val="11"/>
                <c:pt idx="0">
                  <c:v>2.6057173208347256E-2</c:v>
                </c:pt>
                <c:pt idx="1">
                  <c:v>1.4787075940795213E-2</c:v>
                </c:pt>
                <c:pt idx="2">
                  <c:v>7.6906926297995049E-3</c:v>
                </c:pt>
                <c:pt idx="3">
                  <c:v>3.6211601339719494E-3</c:v>
                </c:pt>
                <c:pt idx="4">
                  <c:v>1.5177459946609498E-3</c:v>
                </c:pt>
                <c:pt idx="5">
                  <c:v>5.5596483267158201E-4</c:v>
                </c:pt>
                <c:pt idx="6">
                  <c:v>1.7504979061327226E-4</c:v>
                </c:pt>
                <c:pt idx="7">
                  <c:v>4.6746396377981947E-5</c:v>
                </c:pt>
                <c:pt idx="8">
                  <c:v>1.0481243153930391E-5</c:v>
                </c:pt>
                <c:pt idx="9">
                  <c:v>1.9575782005305681E-6</c:v>
                </c:pt>
                <c:pt idx="10">
                  <c:v>3.0247259840740123E-7</c:v>
                </c:pt>
              </c:numCache>
            </c:numRef>
          </c:val>
          <c:extLst>
            <c:ext xmlns:c16="http://schemas.microsoft.com/office/drawing/2014/chart" uri="{C3380CC4-5D6E-409C-BE32-E72D297353CC}">
              <c16:uniqueId val="{00000000-BEF5-4A61-9022-9F2D4D41D398}"/>
            </c:ext>
          </c:extLst>
        </c:ser>
        <c:ser>
          <c:idx val="1"/>
          <c:order val="1"/>
          <c:tx>
            <c:strRef>
              <c:f>'B5.Usage'!$AO$5</c:f>
              <c:strCache>
                <c:ptCount val="1"/>
                <c:pt idx="0">
                  <c:v>HCFC-123</c:v>
                </c:pt>
              </c:strCache>
            </c:strRef>
          </c:tx>
          <c:spPr>
            <a:solidFill>
              <a:schemeClr val="accent2"/>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'B5.Usage'!$AO$50:$AO$60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EF5-4A61-9022-9F2D4D41D398}"/>
            </c:ext>
          </c:extLst>
        </c:ser>
        <c:ser>
          <c:idx val="2"/>
          <c:order val="2"/>
          <c:tx>
            <c:strRef>
              <c:f>'B5.Usage'!$AP$5</c:f>
              <c:strCache>
                <c:ptCount val="1"/>
                <c:pt idx="0">
                  <c:v>HFC-134a</c:v>
                </c:pt>
              </c:strCache>
            </c:strRef>
          </c:tx>
          <c:spPr>
            <a:solidFill>
              <a:schemeClr val="accent3"/>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'B5.Usage'!$AP$50:$AP$60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EF5-4A61-9022-9F2D4D41D398}"/>
            </c:ext>
          </c:extLst>
        </c:ser>
        <c:ser>
          <c:idx val="3"/>
          <c:order val="3"/>
          <c:tx>
            <c:strRef>
              <c:f>'B5.Usage'!$AQ$5</c:f>
              <c:strCache>
                <c:ptCount val="1"/>
                <c:pt idx="0">
                  <c:v>HFC-404A</c:v>
                </c:pt>
              </c:strCache>
            </c:strRef>
          </c:tx>
          <c:spPr>
            <a:solidFill>
              <a:schemeClr val="accent4"/>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'B5.Usage'!$AQ$50:$AQ$60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EF5-4A61-9022-9F2D4D41D398}"/>
            </c:ext>
          </c:extLst>
        </c:ser>
        <c:ser>
          <c:idx val="4"/>
          <c:order val="4"/>
          <c:tx>
            <c:strRef>
              <c:f>'B5.Usage'!$AR$5</c:f>
              <c:strCache>
                <c:ptCount val="1"/>
                <c:pt idx="0">
                  <c:v>HFC-410A</c:v>
                </c:pt>
              </c:strCache>
            </c:strRef>
          </c:tx>
          <c:spPr>
            <a:solidFill>
              <a:schemeClr val="accent5"/>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'B5.Usage'!$AR$50:$AR$60</c:f>
              <c:numCache>
                <c:formatCode>#,##0.000</c:formatCode>
                <c:ptCount val="11"/>
                <c:pt idx="0">
                  <c:v>0.49920606092681596</c:v>
                </c:pt>
                <c:pt idx="1">
                  <c:v>0.49059808244609449</c:v>
                </c:pt>
                <c:pt idx="2">
                  <c:v>0.45350416209994371</c:v>
                </c:pt>
                <c:pt idx="3">
                  <c:v>0.41114651551968279</c:v>
                </c:pt>
                <c:pt idx="4">
                  <c:v>0.3652723801173029</c:v>
                </c:pt>
                <c:pt idx="5">
                  <c:v>0.31751358153022907</c:v>
                </c:pt>
                <c:pt idx="6">
                  <c:v>0.27138978701887717</c:v>
                </c:pt>
                <c:pt idx="7">
                  <c:v>0.22726280887304345</c:v>
                </c:pt>
                <c:pt idx="8">
                  <c:v>0.18544744209862077</c:v>
                </c:pt>
                <c:pt idx="9">
                  <c:v>0.14642913683496381</c:v>
                </c:pt>
                <c:pt idx="10">
                  <c:v>0.11121934937156062</c:v>
                </c:pt>
              </c:numCache>
            </c:numRef>
          </c:val>
          <c:extLst>
            <c:ext xmlns:c16="http://schemas.microsoft.com/office/drawing/2014/chart" uri="{C3380CC4-5D6E-409C-BE32-E72D297353CC}">
              <c16:uniqueId val="{00000004-BEF5-4A61-9022-9F2D4D41D398}"/>
            </c:ext>
          </c:extLst>
        </c:ser>
        <c:ser>
          <c:idx val="5"/>
          <c:order val="5"/>
          <c:tx>
            <c:strRef>
              <c:f>'B5.Usage'!$AS$5</c:f>
              <c:strCache>
                <c:ptCount val="1"/>
                <c:pt idx="0">
                  <c:v>HFC-407C</c:v>
                </c:pt>
              </c:strCache>
            </c:strRef>
          </c:tx>
          <c:spPr>
            <a:solidFill>
              <a:schemeClr val="accent6"/>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'B5.Usage'!$AS$50:$AS$60</c:f>
              <c:numCache>
                <c:formatCode>#,##0.000</c:formatCode>
                <c:ptCount val="11"/>
                <c:pt idx="0">
                  <c:v>3.2708780683336608E-3</c:v>
                </c:pt>
                <c:pt idx="1">
                  <c:v>2.4448578664501312E-3</c:v>
                </c:pt>
                <c:pt idx="2">
                  <c:v>1.6779725483506941E-3</c:v>
                </c:pt>
                <c:pt idx="3">
                  <c:v>1.0355298537483124E-3</c:v>
                </c:pt>
                <c:pt idx="4">
                  <c:v>5.6222851851271878E-4</c:v>
                </c:pt>
                <c:pt idx="5">
                  <c:v>2.6312813611251411E-4</c:v>
                </c:pt>
                <c:pt idx="6">
                  <c:v>1.0427170302790541E-4</c:v>
                </c:pt>
                <c:pt idx="7">
                  <c:v>3.446430903060601E-5</c:v>
                </c:pt>
                <c:pt idx="8">
                  <c:v>9.3834512228714651E-6</c:v>
                </c:pt>
                <c:pt idx="9">
                  <c:v>2.0830578766489137E-6</c:v>
                </c:pt>
                <c:pt idx="10">
                  <c:v>3.7389756868974369E-7</c:v>
                </c:pt>
              </c:numCache>
            </c:numRef>
          </c:val>
          <c:extLst>
            <c:ext xmlns:c16="http://schemas.microsoft.com/office/drawing/2014/chart" uri="{C3380CC4-5D6E-409C-BE32-E72D297353CC}">
              <c16:uniqueId val="{00000005-BEF5-4A61-9022-9F2D4D41D398}"/>
            </c:ext>
          </c:extLst>
        </c:ser>
        <c:ser>
          <c:idx val="6"/>
          <c:order val="6"/>
          <c:tx>
            <c:strRef>
              <c:f>'B5.Usage'!$AT$5</c:f>
              <c:strCache>
                <c:ptCount val="1"/>
                <c:pt idx="0">
                  <c:v>HFC-32</c:v>
                </c:pt>
              </c:strCache>
            </c:strRef>
          </c:tx>
          <c:spPr>
            <a:solidFill>
              <a:schemeClr val="accent1">
                <a:lumMod val="60000"/>
              </a:schemeClr>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'B5.Usage'!$AT$50:$AT$60</c:f>
              <c:numCache>
                <c:formatCode>#,##0.000</c:formatCode>
                <c:ptCount val="11"/>
                <c:pt idx="0">
                  <c:v>1.9882732029752881E-2</c:v>
                </c:pt>
                <c:pt idx="1">
                  <c:v>3.6903864503008234E-2</c:v>
                </c:pt>
                <c:pt idx="2">
                  <c:v>5.8333447856951062E-2</c:v>
                </c:pt>
                <c:pt idx="3">
                  <c:v>6.7742845201542723E-2</c:v>
                </c:pt>
                <c:pt idx="4">
                  <c:v>7.738528973382798E-2</c:v>
                </c:pt>
                <c:pt idx="5">
                  <c:v>8.7111030445009605E-2</c:v>
                </c:pt>
                <c:pt idx="6">
                  <c:v>9.6251314644006034E-2</c:v>
                </c:pt>
                <c:pt idx="7">
                  <c:v>0.10479863420754765</c:v>
                </c:pt>
                <c:pt idx="8">
                  <c:v>0.11259787964861062</c:v>
                </c:pt>
                <c:pt idx="9">
                  <c:v>0.11956492770488461</c:v>
                </c:pt>
                <c:pt idx="10">
                  <c:v>0.12568241295439581</c:v>
                </c:pt>
              </c:numCache>
            </c:numRef>
          </c:val>
          <c:extLst>
            <c:ext xmlns:c16="http://schemas.microsoft.com/office/drawing/2014/chart" uri="{C3380CC4-5D6E-409C-BE32-E72D297353CC}">
              <c16:uniqueId val="{00000006-BEF5-4A61-9022-9F2D4D41D398}"/>
            </c:ext>
          </c:extLst>
        </c:ser>
        <c:ser>
          <c:idx val="7"/>
          <c:order val="7"/>
          <c:tx>
            <c:strRef>
              <c:f>'B5.Usage'!$AU$5</c:f>
              <c:strCache>
                <c:ptCount val="1"/>
                <c:pt idx="0">
                  <c:v>HFC-Mix</c:v>
                </c:pt>
              </c:strCache>
            </c:strRef>
          </c:tx>
          <c:spPr>
            <a:solidFill>
              <a:schemeClr val="accent2">
                <a:lumMod val="60000"/>
              </a:schemeClr>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'B5.Usage'!$AU$50:$AU$60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BEF5-4A61-9022-9F2D4D41D398}"/>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'B5.Usage'!$AV$50:$AV$60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BEF5-4A61-9022-9F2D4D41D398}"/>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'B5.Usage'!$AW$50:$AW$60</c:f>
              <c:numCache>
                <c:formatCode>#,##0.000</c:formatCode>
                <c:ptCount val="11"/>
                <c:pt idx="0">
                  <c:v>0</c:v>
                </c:pt>
                <c:pt idx="1">
                  <c:v>6.4640332436990348E-5</c:v>
                </c:pt>
                <c:pt idx="2">
                  <c:v>1.8973896343184307E-4</c:v>
                </c:pt>
                <c:pt idx="3">
                  <c:v>3.7709509367726455E-4</c:v>
                </c:pt>
                <c:pt idx="4">
                  <c:v>6.285482458903667E-4</c:v>
                </c:pt>
                <c:pt idx="5">
                  <c:v>9.4597860963686995E-4</c:v>
                </c:pt>
                <c:pt idx="6">
                  <c:v>1.3080923769739708E-3</c:v>
                </c:pt>
                <c:pt idx="7">
                  <c:v>1.71832814132542E-3</c:v>
                </c:pt>
                <c:pt idx="8">
                  <c:v>2.177907482458559E-3</c:v>
                </c:pt>
                <c:pt idx="9">
                  <c:v>2.6876774324327349E-3</c:v>
                </c:pt>
                <c:pt idx="10">
                  <c:v>3.247411647037872E-3</c:v>
                </c:pt>
              </c:numCache>
            </c:numRef>
          </c:val>
          <c:extLst>
            <c:ext xmlns:c16="http://schemas.microsoft.com/office/drawing/2014/chart" uri="{C3380CC4-5D6E-409C-BE32-E72D297353CC}">
              <c16:uniqueId val="{00000009-BEF5-4A61-9022-9F2D4D41D398}"/>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'B5.Usage'!$AM$50:$AM$60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'B5.Usage'!$AX$50:$AX$60</c:f>
              <c:numCache>
                <c:formatCode>#,##0.000</c:formatCode>
                <c:ptCount val="11"/>
                <c:pt idx="0">
                  <c:v>3.2366460679001074E-8</c:v>
                </c:pt>
                <c:pt idx="1">
                  <c:v>2.0570438253067534E-7</c:v>
                </c:pt>
                <c:pt idx="2">
                  <c:v>5.1972862280622082E-7</c:v>
                </c:pt>
                <c:pt idx="3">
                  <c:v>9.7854675346297731E-7</c:v>
                </c:pt>
                <c:pt idx="4">
                  <c:v>1.5864295099879457E-6</c:v>
                </c:pt>
                <c:pt idx="5">
                  <c:v>2.3477335264364628E-6</c:v>
                </c:pt>
                <c:pt idx="6">
                  <c:v>3.2167366212431224E-6</c:v>
                </c:pt>
                <c:pt idx="7">
                  <c:v>4.2010642040332457E-6</c:v>
                </c:pt>
                <c:pt idx="8">
                  <c:v>5.3033797708765478E-6</c:v>
                </c:pt>
                <c:pt idx="9">
                  <c:v>6.525211722294929E-6</c:v>
                </c:pt>
                <c:pt idx="10">
                  <c:v>7.8652657409904853E-6</c:v>
                </c:pt>
              </c:numCache>
            </c:numRef>
          </c:val>
          <c:extLst>
            <c:ext xmlns:c16="http://schemas.microsoft.com/office/drawing/2014/chart" uri="{C3380CC4-5D6E-409C-BE32-E72D297353CC}">
              <c16:uniqueId val="{0000000A-BEF5-4A61-9022-9F2D4D41D398}"/>
            </c:ext>
          </c:extLst>
        </c:ser>
        <c:dLbls>
          <c:showLegendKey val="0"/>
          <c:showVal val="0"/>
          <c:showCatName val="0"/>
          <c:showSerName val="0"/>
          <c:showPercent val="0"/>
          <c:showBubbleSize val="0"/>
        </c:dLbls>
        <c:axId val="2129464896"/>
        <c:axId val="2129467648"/>
      </c:areaChart>
      <c:catAx>
        <c:axId val="2129464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467648"/>
        <c:crosses val="autoZero"/>
        <c:auto val="1"/>
        <c:lblAlgn val="ctr"/>
        <c:lblOffset val="100"/>
        <c:noMultiLvlLbl val="0"/>
      </c:catAx>
      <c:valAx>
        <c:axId val="21294676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4648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'B5.Usage'!$Z$72:$Z$82</c:f>
              <c:numCache>
                <c:formatCode>#,##0</c:formatCode>
                <c:ptCount val="11"/>
                <c:pt idx="0">
                  <c:v>56903.82450139556</c:v>
                </c:pt>
                <c:pt idx="1">
                  <c:v>44878.08955190194</c:v>
                </c:pt>
                <c:pt idx="2">
                  <c:v>33903.840198633327</c:v>
                </c:pt>
                <c:pt idx="3">
                  <c:v>24525.921301127146</c:v>
                </c:pt>
                <c:pt idx="4">
                  <c:v>16995.316907053275</c:v>
                </c:pt>
                <c:pt idx="5">
                  <c:v>11274.04717363803</c:v>
                </c:pt>
                <c:pt idx="6">
                  <c:v>7143.1473886018457</c:v>
                </c:pt>
                <c:pt idx="7">
                  <c:v>4308.6814012869481</c:v>
                </c:pt>
                <c:pt idx="8">
                  <c:v>2464.824745338572</c:v>
                </c:pt>
                <c:pt idx="9">
                  <c:v>1329.7351999738153</c:v>
                </c:pt>
                <c:pt idx="10">
                  <c:v>669.75669489350003</c:v>
                </c:pt>
              </c:numCache>
            </c:numRef>
          </c:val>
          <c:extLst>
            <c:ext xmlns:c16="http://schemas.microsoft.com/office/drawing/2014/chart" uri="{C3380CC4-5D6E-409C-BE32-E72D297353CC}">
              <c16:uniqueId val="{00000000-A6A5-40B5-9265-3E71B5DB5E94}"/>
            </c:ext>
          </c:extLst>
        </c:ser>
        <c:ser>
          <c:idx val="1"/>
          <c:order val="1"/>
          <c:tx>
            <c:strRef>
              <c:f>'B5.Usage'!$AA$5</c:f>
              <c:strCache>
                <c:ptCount val="1"/>
                <c:pt idx="0">
                  <c:v>HCFC-123</c:v>
                </c:pt>
              </c:strCache>
            </c:strRef>
          </c:tx>
          <c:spPr>
            <a:solidFill>
              <a:schemeClr val="accent2"/>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'B5.Usage'!$AA$72:$AA$82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6A5-40B5-9265-3E71B5DB5E94}"/>
            </c:ext>
          </c:extLst>
        </c:ser>
        <c:ser>
          <c:idx val="2"/>
          <c:order val="2"/>
          <c:tx>
            <c:strRef>
              <c:f>'B5.Usage'!$AB$5</c:f>
              <c:strCache>
                <c:ptCount val="1"/>
                <c:pt idx="0">
                  <c:v>HFC-134a</c:v>
                </c:pt>
              </c:strCache>
            </c:strRef>
          </c:tx>
          <c:spPr>
            <a:solidFill>
              <a:schemeClr val="accent3"/>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'B5.Usage'!$AB$72:$AB$82</c:f>
              <c:numCache>
                <c:formatCode>#,##0</c:formatCode>
                <c:ptCount val="11"/>
                <c:pt idx="0">
                  <c:v>13.52217054851211</c:v>
                </c:pt>
                <c:pt idx="1">
                  <c:v>13.522149829589383</c:v>
                </c:pt>
                <c:pt idx="2">
                  <c:v>13.52200223254586</c:v>
                </c:pt>
                <c:pt idx="3">
                  <c:v>13.521177235651155</c:v>
                </c:pt>
                <c:pt idx="4">
                  <c:v>13.517543564728944</c:v>
                </c:pt>
                <c:pt idx="5">
                  <c:v>13.504813031845256</c:v>
                </c:pt>
                <c:pt idx="6">
                  <c:v>13.468621400369454</c:v>
                </c:pt>
                <c:pt idx="7">
                  <c:v>13.381942753153858</c:v>
                </c:pt>
                <c:pt idx="8">
                  <c:v>13.197258474941066</c:v>
                </c:pt>
                <c:pt idx="9">
                  <c:v>12.830883306066267</c:v>
                </c:pt>
                <c:pt idx="10">
                  <c:v>12.155574445037082</c:v>
                </c:pt>
              </c:numCache>
            </c:numRef>
          </c:val>
          <c:extLst>
            <c:ext xmlns:c16="http://schemas.microsoft.com/office/drawing/2014/chart" uri="{C3380CC4-5D6E-409C-BE32-E72D297353CC}">
              <c16:uniqueId val="{00000002-A6A5-40B5-9265-3E71B5DB5E94}"/>
            </c:ext>
          </c:extLst>
        </c:ser>
        <c:ser>
          <c:idx val="3"/>
          <c:order val="3"/>
          <c:tx>
            <c:strRef>
              <c:f>'B5.Usage'!$AC$5</c:f>
              <c:strCache>
                <c:ptCount val="1"/>
                <c:pt idx="0">
                  <c:v>HFC-404A</c:v>
                </c:pt>
              </c:strCache>
            </c:strRef>
          </c:tx>
          <c:spPr>
            <a:solidFill>
              <a:schemeClr val="accent4"/>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'B5.Usage'!$AC$72:$AC$82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6A5-40B5-9265-3E71B5DB5E94}"/>
            </c:ext>
          </c:extLst>
        </c:ser>
        <c:ser>
          <c:idx val="4"/>
          <c:order val="4"/>
          <c:tx>
            <c:strRef>
              <c:f>'B5.Usage'!$AD$5</c:f>
              <c:strCache>
                <c:ptCount val="1"/>
                <c:pt idx="0">
                  <c:v>HFC-410A</c:v>
                </c:pt>
              </c:strCache>
            </c:strRef>
          </c:tx>
          <c:spPr>
            <a:solidFill>
              <a:schemeClr val="accent5"/>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'B5.Usage'!$AD$72:$AD$82</c:f>
              <c:numCache>
                <c:formatCode>#,##0</c:formatCode>
                <c:ptCount val="11"/>
                <c:pt idx="0">
                  <c:v>506727.73219543829</c:v>
                </c:pt>
                <c:pt idx="1">
                  <c:v>523854.93990695273</c:v>
                </c:pt>
                <c:pt idx="2">
                  <c:v>521851.14404229412</c:v>
                </c:pt>
                <c:pt idx="3">
                  <c:v>516244.75993868336</c:v>
                </c:pt>
                <c:pt idx="4">
                  <c:v>506985.29786289152</c:v>
                </c:pt>
                <c:pt idx="5">
                  <c:v>494172.09192676231</c:v>
                </c:pt>
                <c:pt idx="6">
                  <c:v>478388.69413540117</c:v>
                </c:pt>
                <c:pt idx="7">
                  <c:v>459622.69848932349</c:v>
                </c:pt>
                <c:pt idx="8">
                  <c:v>437974.45813299221</c:v>
                </c:pt>
                <c:pt idx="9">
                  <c:v>413442.31149091182</c:v>
                </c:pt>
                <c:pt idx="10">
                  <c:v>386277.08488227508</c:v>
                </c:pt>
              </c:numCache>
            </c:numRef>
          </c:val>
          <c:extLst>
            <c:ext xmlns:c16="http://schemas.microsoft.com/office/drawing/2014/chart" uri="{C3380CC4-5D6E-409C-BE32-E72D297353CC}">
              <c16:uniqueId val="{00000004-A6A5-40B5-9265-3E71B5DB5E94}"/>
            </c:ext>
          </c:extLst>
        </c:ser>
        <c:ser>
          <c:idx val="5"/>
          <c:order val="5"/>
          <c:tx>
            <c:strRef>
              <c:f>'B5.Usage'!$AE$5</c:f>
              <c:strCache>
                <c:ptCount val="1"/>
                <c:pt idx="0">
                  <c:v>HFC-407C</c:v>
                </c:pt>
              </c:strCache>
            </c:strRef>
          </c:tx>
          <c:spPr>
            <a:solidFill>
              <a:schemeClr val="accent6"/>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'B5.Usage'!$AE$72:$AE$82</c:f>
              <c:numCache>
                <c:formatCode>#,##0</c:formatCode>
                <c:ptCount val="11"/>
                <c:pt idx="0">
                  <c:v>81085.686685501991</c:v>
                </c:pt>
                <c:pt idx="1">
                  <c:v>61902.847312356746</c:v>
                </c:pt>
                <c:pt idx="2">
                  <c:v>55887.302418832711</c:v>
                </c:pt>
                <c:pt idx="3">
                  <c:v>49594.336020326984</c:v>
                </c:pt>
                <c:pt idx="4">
                  <c:v>43074.752160813427</c:v>
                </c:pt>
                <c:pt idx="5">
                  <c:v>36352.321499566169</c:v>
                </c:pt>
                <c:pt idx="6">
                  <c:v>31499.86996134642</c:v>
                </c:pt>
                <c:pt idx="7">
                  <c:v>26539.521397634839</c:v>
                </c:pt>
                <c:pt idx="8">
                  <c:v>21410.455806192687</c:v>
                </c:pt>
                <c:pt idx="9">
                  <c:v>16061.978091604067</c:v>
                </c:pt>
                <c:pt idx="10">
                  <c:v>10494.086449714445</c:v>
                </c:pt>
              </c:numCache>
            </c:numRef>
          </c:val>
          <c:extLst>
            <c:ext xmlns:c16="http://schemas.microsoft.com/office/drawing/2014/chart" uri="{C3380CC4-5D6E-409C-BE32-E72D297353CC}">
              <c16:uniqueId val="{00000005-A6A5-40B5-9265-3E71B5DB5E94}"/>
            </c:ext>
          </c:extLst>
        </c:ser>
        <c:ser>
          <c:idx val="6"/>
          <c:order val="6"/>
          <c:tx>
            <c:strRef>
              <c:f>'B5.Usage'!$AF$5</c:f>
              <c:strCache>
                <c:ptCount val="1"/>
                <c:pt idx="0">
                  <c:v>HFC-32</c:v>
                </c:pt>
              </c:strCache>
            </c:strRef>
          </c:tx>
          <c:spPr>
            <a:solidFill>
              <a:schemeClr val="accent1">
                <a:lumMod val="60000"/>
              </a:schemeClr>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'B5.Usage'!$AF$72:$AF$82</c:f>
              <c:numCache>
                <c:formatCode>#,##0</c:formatCode>
                <c:ptCount val="11"/>
                <c:pt idx="0">
                  <c:v>18838.036513718551</c:v>
                </c:pt>
                <c:pt idx="1">
                  <c:v>35574.257695680513</c:v>
                </c:pt>
                <c:pt idx="2">
                  <c:v>52244.85680335691</c:v>
                </c:pt>
                <c:pt idx="3">
                  <c:v>70337.51304948781</c:v>
                </c:pt>
                <c:pt idx="4">
                  <c:v>89929.333704066506</c:v>
                </c:pt>
                <c:pt idx="5">
                  <c:v>111102.97247410276</c:v>
                </c:pt>
                <c:pt idx="6">
                  <c:v>133209.3566852248</c:v>
                </c:pt>
                <c:pt idx="7">
                  <c:v>156774.13552498439</c:v>
                </c:pt>
                <c:pt idx="8">
                  <c:v>181874.7689806683</c:v>
                </c:pt>
                <c:pt idx="9">
                  <c:v>208592.13450492726</c:v>
                </c:pt>
                <c:pt idx="10">
                  <c:v>237006.51430685434</c:v>
                </c:pt>
              </c:numCache>
            </c:numRef>
          </c:val>
          <c:extLst>
            <c:ext xmlns:c16="http://schemas.microsoft.com/office/drawing/2014/chart" uri="{C3380CC4-5D6E-409C-BE32-E72D297353CC}">
              <c16:uniqueId val="{00000006-A6A5-40B5-9265-3E71B5DB5E94}"/>
            </c:ext>
          </c:extLst>
        </c:ser>
        <c:ser>
          <c:idx val="7"/>
          <c:order val="7"/>
          <c:tx>
            <c:strRef>
              <c:f>'B5.Usage'!$AG$5</c:f>
              <c:strCache>
                <c:ptCount val="1"/>
                <c:pt idx="0">
                  <c:v>HFC-Mix</c:v>
                </c:pt>
              </c:strCache>
            </c:strRef>
          </c:tx>
          <c:spPr>
            <a:solidFill>
              <a:schemeClr val="accent2">
                <a:lumMod val="60000"/>
              </a:schemeClr>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'B5.Usage'!$AG$72:$AG$82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6A5-40B5-9265-3E71B5DB5E94}"/>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'B5.Usage'!$AH$72:$AH$82</c:f>
              <c:numCache>
                <c:formatCode>#,##0</c:formatCode>
                <c:ptCount val="11"/>
                <c:pt idx="0">
                  <c:v>62142.857142857145</c:v>
                </c:pt>
                <c:pt idx="1">
                  <c:v>55928.571428571428</c:v>
                </c:pt>
                <c:pt idx="2">
                  <c:v>49714.285714285717</c:v>
                </c:pt>
                <c:pt idx="3">
                  <c:v>43500</c:v>
                </c:pt>
                <c:pt idx="4">
                  <c:v>37285.71428571429</c:v>
                </c:pt>
                <c:pt idx="5">
                  <c:v>31071.428571428565</c:v>
                </c:pt>
                <c:pt idx="6">
                  <c:v>24857.142857142855</c:v>
                </c:pt>
                <c:pt idx="7">
                  <c:v>18642.857142857145</c:v>
                </c:pt>
                <c:pt idx="8">
                  <c:v>12428.571428571435</c:v>
                </c:pt>
                <c:pt idx="9">
                  <c:v>6214.2857142857101</c:v>
                </c:pt>
                <c:pt idx="10">
                  <c:v>0</c:v>
                </c:pt>
              </c:numCache>
            </c:numRef>
          </c:val>
          <c:extLst>
            <c:ext xmlns:c16="http://schemas.microsoft.com/office/drawing/2014/chart" uri="{C3380CC4-5D6E-409C-BE32-E72D297353CC}">
              <c16:uniqueId val="{00000008-A6A5-40B5-9265-3E71B5DB5E94}"/>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'B5.Usage'!$AI$72:$AI$82</c:f>
              <c:numCache>
                <c:formatCode>#,##0</c:formatCode>
                <c:ptCount val="11"/>
                <c:pt idx="0">
                  <c:v>0</c:v>
                </c:pt>
                <c:pt idx="1">
                  <c:v>7742.6752545908257</c:v>
                </c:pt>
                <c:pt idx="2">
                  <c:v>15842.76791696773</c:v>
                </c:pt>
                <c:pt idx="3">
                  <c:v>24318.845763150443</c:v>
                </c:pt>
                <c:pt idx="4">
                  <c:v>33190.895960811475</c:v>
                </c:pt>
                <c:pt idx="5">
                  <c:v>42480.44461972882</c:v>
                </c:pt>
                <c:pt idx="6">
                  <c:v>52299.917774282745</c:v>
                </c:pt>
                <c:pt idx="7">
                  <c:v>62634.784253833423</c:v>
                </c:pt>
                <c:pt idx="8">
                  <c:v>73513.609230076967</c:v>
                </c:pt>
                <c:pt idx="9">
                  <c:v>84967.020605655227</c:v>
                </c:pt>
                <c:pt idx="10">
                  <c:v>97027.652979310005</c:v>
                </c:pt>
              </c:numCache>
            </c:numRef>
          </c:val>
          <c:extLst>
            <c:ext xmlns:c16="http://schemas.microsoft.com/office/drawing/2014/chart" uri="{C3380CC4-5D6E-409C-BE32-E72D297353CC}">
              <c16:uniqueId val="{00000009-A6A5-40B5-9265-3E71B5DB5E94}"/>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'B5.Usage'!$Y$72:$Y$82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'B5.Usage'!$AJ$72:$AJ$82</c:f>
              <c:numCache>
                <c:formatCode>#,##0</c:formatCode>
                <c:ptCount val="11"/>
                <c:pt idx="0">
                  <c:v>44.80772327289786</c:v>
                </c:pt>
                <c:pt idx="1">
                  <c:v>65.097302792925873</c:v>
                </c:pt>
                <c:pt idx="2">
                  <c:v>91.517285757294019</c:v>
                </c:pt>
                <c:pt idx="3">
                  <c:v>124.19608296829341</c:v>
                </c:pt>
                <c:pt idx="4">
                  <c:v>163.26137966447348</c:v>
                </c:pt>
                <c:pt idx="5">
                  <c:v>208.83812901792419</c:v>
                </c:pt>
                <c:pt idx="6">
                  <c:v>294.19334719550778</c:v>
                </c:pt>
                <c:pt idx="7">
                  <c:v>420.26773087907577</c:v>
                </c:pt>
                <c:pt idx="8">
                  <c:v>588.01109873159953</c:v>
                </c:pt>
                <c:pt idx="9">
                  <c:v>798.3894798010183</c:v>
                </c:pt>
                <c:pt idx="10">
                  <c:v>909.04857168947524</c:v>
                </c:pt>
              </c:numCache>
            </c:numRef>
          </c:val>
          <c:extLst>
            <c:ext xmlns:c16="http://schemas.microsoft.com/office/drawing/2014/chart" uri="{C3380CC4-5D6E-409C-BE32-E72D297353CC}">
              <c16:uniqueId val="{0000000A-A6A5-40B5-9265-3E71B5DB5E94}"/>
            </c:ext>
          </c:extLst>
        </c:ser>
        <c:dLbls>
          <c:showLegendKey val="0"/>
          <c:showVal val="0"/>
          <c:showCatName val="0"/>
          <c:showSerName val="0"/>
          <c:showPercent val="0"/>
          <c:showBubbleSize val="0"/>
        </c:dLbls>
        <c:axId val="2129527952"/>
        <c:axId val="2129530704"/>
      </c:areaChart>
      <c:catAx>
        <c:axId val="2129527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530704"/>
        <c:crosses val="autoZero"/>
        <c:auto val="1"/>
        <c:lblAlgn val="ctr"/>
        <c:lblOffset val="100"/>
        <c:noMultiLvlLbl val="0"/>
      </c:catAx>
      <c:valAx>
        <c:axId val="2129530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52795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'B5.Usage'!$AN$72:$AN$82</c:f>
              <c:numCache>
                <c:formatCode>#,##0.000</c:formatCode>
                <c:ptCount val="11"/>
                <c:pt idx="0">
                  <c:v>0.10299592234752597</c:v>
                </c:pt>
                <c:pt idx="1">
                  <c:v>8.1229342088942516E-2</c:v>
                </c:pt>
                <c:pt idx="2">
                  <c:v>6.1365950759526319E-2</c:v>
                </c:pt>
                <c:pt idx="3">
                  <c:v>4.4391917555040135E-2</c:v>
                </c:pt>
                <c:pt idx="4">
                  <c:v>3.0761523601766427E-2</c:v>
                </c:pt>
                <c:pt idx="5">
                  <c:v>2.0406025384284834E-2</c:v>
                </c:pt>
                <c:pt idx="6">
                  <c:v>1.292909677336934E-2</c:v>
                </c:pt>
                <c:pt idx="7">
                  <c:v>7.7987133363293763E-3</c:v>
                </c:pt>
                <c:pt idx="8">
                  <c:v>4.4613327890628161E-3</c:v>
                </c:pt>
                <c:pt idx="9">
                  <c:v>2.4068207119526059E-3</c:v>
                </c:pt>
                <c:pt idx="10">
                  <c:v>1.2122596177572349E-3</c:v>
                </c:pt>
              </c:numCache>
            </c:numRef>
          </c:val>
          <c:extLst>
            <c:ext xmlns:c16="http://schemas.microsoft.com/office/drawing/2014/chart" uri="{C3380CC4-5D6E-409C-BE32-E72D297353CC}">
              <c16:uniqueId val="{00000000-5C0A-44FA-A6F0-132B30B8580C}"/>
            </c:ext>
          </c:extLst>
        </c:ser>
        <c:ser>
          <c:idx val="1"/>
          <c:order val="1"/>
          <c:tx>
            <c:strRef>
              <c:f>'B5.Usage'!$AO$5</c:f>
              <c:strCache>
                <c:ptCount val="1"/>
                <c:pt idx="0">
                  <c:v>HCFC-123</c:v>
                </c:pt>
              </c:strCache>
            </c:strRef>
          </c:tx>
          <c:spPr>
            <a:solidFill>
              <a:schemeClr val="accent2"/>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'B5.Usage'!$AO$72:$AO$82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C0A-44FA-A6F0-132B30B8580C}"/>
            </c:ext>
          </c:extLst>
        </c:ser>
        <c:ser>
          <c:idx val="2"/>
          <c:order val="2"/>
          <c:tx>
            <c:strRef>
              <c:f>'B5.Usage'!$AP$5</c:f>
              <c:strCache>
                <c:ptCount val="1"/>
                <c:pt idx="0">
                  <c:v>HFC-134a</c:v>
                </c:pt>
              </c:strCache>
            </c:strRef>
          </c:tx>
          <c:spPr>
            <a:solidFill>
              <a:schemeClr val="accent3"/>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'B5.Usage'!$AP$72:$AP$82</c:f>
              <c:numCache>
                <c:formatCode>#,##0.000</c:formatCode>
                <c:ptCount val="11"/>
                <c:pt idx="0">
                  <c:v>1.9336703884372317E-5</c:v>
                </c:pt>
                <c:pt idx="1">
                  <c:v>1.9336674256312817E-5</c:v>
                </c:pt>
                <c:pt idx="2">
                  <c:v>1.933646319254058E-5</c:v>
                </c:pt>
                <c:pt idx="3">
                  <c:v>1.9335283446981154E-5</c:v>
                </c:pt>
                <c:pt idx="4">
                  <c:v>1.9330087297562391E-5</c:v>
                </c:pt>
                <c:pt idx="5">
                  <c:v>1.9311882635538718E-5</c:v>
                </c:pt>
                <c:pt idx="6">
                  <c:v>1.9260128602528321E-5</c:v>
                </c:pt>
                <c:pt idx="7">
                  <c:v>1.9136178137010017E-5</c:v>
                </c:pt>
                <c:pt idx="8">
                  <c:v>1.8872079619165724E-5</c:v>
                </c:pt>
                <c:pt idx="9">
                  <c:v>1.8348163127674761E-5</c:v>
                </c:pt>
                <c:pt idx="10">
                  <c:v>1.7382471456403028E-5</c:v>
                </c:pt>
              </c:numCache>
            </c:numRef>
          </c:val>
          <c:extLst>
            <c:ext xmlns:c16="http://schemas.microsoft.com/office/drawing/2014/chart" uri="{C3380CC4-5D6E-409C-BE32-E72D297353CC}">
              <c16:uniqueId val="{00000002-5C0A-44FA-A6F0-132B30B8580C}"/>
            </c:ext>
          </c:extLst>
        </c:ser>
        <c:ser>
          <c:idx val="3"/>
          <c:order val="3"/>
          <c:tx>
            <c:strRef>
              <c:f>'B5.Usage'!$AQ$5</c:f>
              <c:strCache>
                <c:ptCount val="1"/>
                <c:pt idx="0">
                  <c:v>HFC-404A</c:v>
                </c:pt>
              </c:strCache>
            </c:strRef>
          </c:tx>
          <c:spPr>
            <a:solidFill>
              <a:schemeClr val="accent4"/>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'B5.Usage'!$AQ$72:$AQ$82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C0A-44FA-A6F0-132B30B8580C}"/>
            </c:ext>
          </c:extLst>
        </c:ser>
        <c:ser>
          <c:idx val="4"/>
          <c:order val="4"/>
          <c:tx>
            <c:strRef>
              <c:f>'B5.Usage'!$AR$5</c:f>
              <c:strCache>
                <c:ptCount val="1"/>
                <c:pt idx="0">
                  <c:v>HFC-410A</c:v>
                </c:pt>
              </c:strCache>
            </c:strRef>
          </c:tx>
          <c:spPr>
            <a:solidFill>
              <a:schemeClr val="accent5"/>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'B5.Usage'!$AR$72:$AR$82</c:f>
              <c:numCache>
                <c:formatCode>#,##0.000</c:formatCode>
                <c:ptCount val="11"/>
                <c:pt idx="0">
                  <c:v>1.0580475048240752</c:v>
                </c:pt>
                <c:pt idx="1">
                  <c:v>1.0938091145257172</c:v>
                </c:pt>
                <c:pt idx="2">
                  <c:v>1.0896251887603101</c:v>
                </c:pt>
                <c:pt idx="3">
                  <c:v>1.0779190587519707</c:v>
                </c:pt>
                <c:pt idx="4">
                  <c:v>1.0585853019377174</c:v>
                </c:pt>
                <c:pt idx="5">
                  <c:v>1.0318313279430797</c:v>
                </c:pt>
                <c:pt idx="6">
                  <c:v>0.99887559335471765</c:v>
                </c:pt>
                <c:pt idx="7">
                  <c:v>0.95969219444570741</c:v>
                </c:pt>
                <c:pt idx="8">
                  <c:v>0.9144906685816877</c:v>
                </c:pt>
                <c:pt idx="9">
                  <c:v>0.86326754639302383</c:v>
                </c:pt>
                <c:pt idx="10">
                  <c:v>0.80654655323419033</c:v>
                </c:pt>
              </c:numCache>
            </c:numRef>
          </c:val>
          <c:extLst>
            <c:ext xmlns:c16="http://schemas.microsoft.com/office/drawing/2014/chart" uri="{C3380CC4-5D6E-409C-BE32-E72D297353CC}">
              <c16:uniqueId val="{00000004-5C0A-44FA-A6F0-132B30B8580C}"/>
            </c:ext>
          </c:extLst>
        </c:ser>
        <c:ser>
          <c:idx val="5"/>
          <c:order val="5"/>
          <c:tx>
            <c:strRef>
              <c:f>'B5.Usage'!$AS$5</c:f>
              <c:strCache>
                <c:ptCount val="1"/>
                <c:pt idx="0">
                  <c:v>HFC-407C</c:v>
                </c:pt>
              </c:strCache>
            </c:strRef>
          </c:tx>
          <c:spPr>
            <a:solidFill>
              <a:schemeClr val="accent6"/>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'B5.Usage'!$AS$72:$AS$82</c:f>
              <c:numCache>
                <c:formatCode>#,##0.000</c:formatCode>
                <c:ptCount val="11"/>
                <c:pt idx="0">
                  <c:v>0.14384600818008053</c:v>
                </c:pt>
                <c:pt idx="1">
                  <c:v>0.10981565113212086</c:v>
                </c:pt>
                <c:pt idx="2">
                  <c:v>9.9144074491009232E-2</c:v>
                </c:pt>
                <c:pt idx="3">
                  <c:v>8.7980352100060069E-2</c:v>
                </c:pt>
                <c:pt idx="4">
                  <c:v>7.641461033328302E-2</c:v>
                </c:pt>
                <c:pt idx="5">
                  <c:v>6.4489018340230381E-2</c:v>
                </c:pt>
                <c:pt idx="6">
                  <c:v>5.5880769311428546E-2</c:v>
                </c:pt>
                <c:pt idx="7">
                  <c:v>4.7081110959404197E-2</c:v>
                </c:pt>
                <c:pt idx="8">
                  <c:v>3.7982148600185825E-2</c:v>
                </c:pt>
                <c:pt idx="9">
                  <c:v>2.8493949134505616E-2</c:v>
                </c:pt>
                <c:pt idx="10">
                  <c:v>1.8616509361793425E-2</c:v>
                </c:pt>
              </c:numCache>
            </c:numRef>
          </c:val>
          <c:extLst>
            <c:ext xmlns:c16="http://schemas.microsoft.com/office/drawing/2014/chart" uri="{C3380CC4-5D6E-409C-BE32-E72D297353CC}">
              <c16:uniqueId val="{00000005-5C0A-44FA-A6F0-132B30B8580C}"/>
            </c:ext>
          </c:extLst>
        </c:ser>
        <c:ser>
          <c:idx val="6"/>
          <c:order val="6"/>
          <c:tx>
            <c:strRef>
              <c:f>'B5.Usage'!$AT$5</c:f>
              <c:strCache>
                <c:ptCount val="1"/>
                <c:pt idx="0">
                  <c:v>HFC-32</c:v>
                </c:pt>
              </c:strCache>
            </c:strRef>
          </c:tx>
          <c:spPr>
            <a:solidFill>
              <a:schemeClr val="accent1">
                <a:lumMod val="60000"/>
              </a:schemeClr>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'B5.Usage'!$AT$72:$AT$82</c:f>
              <c:numCache>
                <c:formatCode>#,##0.000</c:formatCode>
                <c:ptCount val="11"/>
                <c:pt idx="0">
                  <c:v>1.2715674646760022E-2</c:v>
                </c:pt>
                <c:pt idx="1">
                  <c:v>2.4012623944584349E-2</c:v>
                </c:pt>
                <c:pt idx="2">
                  <c:v>3.5265278342265914E-2</c:v>
                </c:pt>
                <c:pt idx="3">
                  <c:v>4.7477821308404278E-2</c:v>
                </c:pt>
                <c:pt idx="4">
                  <c:v>6.0702300250244895E-2</c:v>
                </c:pt>
                <c:pt idx="5">
                  <c:v>7.4994506420019355E-2</c:v>
                </c:pt>
                <c:pt idx="6">
                  <c:v>8.9916315762526733E-2</c:v>
                </c:pt>
                <c:pt idx="7">
                  <c:v>0.10582254147936447</c:v>
                </c:pt>
                <c:pt idx="8">
                  <c:v>0.1227654690619511</c:v>
                </c:pt>
                <c:pt idx="9">
                  <c:v>0.14079969079082591</c:v>
                </c:pt>
                <c:pt idx="10">
                  <c:v>0.15997939715712667</c:v>
                </c:pt>
              </c:numCache>
            </c:numRef>
          </c:val>
          <c:extLst>
            <c:ext xmlns:c16="http://schemas.microsoft.com/office/drawing/2014/chart" uri="{C3380CC4-5D6E-409C-BE32-E72D297353CC}">
              <c16:uniqueId val="{00000006-5C0A-44FA-A6F0-132B30B8580C}"/>
            </c:ext>
          </c:extLst>
        </c:ser>
        <c:ser>
          <c:idx val="7"/>
          <c:order val="7"/>
          <c:tx>
            <c:strRef>
              <c:f>'B5.Usage'!$AU$5</c:f>
              <c:strCache>
                <c:ptCount val="1"/>
                <c:pt idx="0">
                  <c:v>HFC-Mix</c:v>
                </c:pt>
              </c:strCache>
            </c:strRef>
          </c:tx>
          <c:spPr>
            <a:solidFill>
              <a:schemeClr val="accent2">
                <a:lumMod val="60000"/>
              </a:schemeClr>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'B5.Usage'!$AU$72:$AU$82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C0A-44FA-A6F0-132B30B8580C}"/>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'B5.Usage'!$AV$72:$AV$82</c:f>
              <c:numCache>
                <c:formatCode>#,##0.000</c:formatCode>
                <c:ptCount val="11"/>
                <c:pt idx="0">
                  <c:v>9.3214285714285722E-2</c:v>
                </c:pt>
                <c:pt idx="1">
                  <c:v>8.389285714285713E-2</c:v>
                </c:pt>
                <c:pt idx="2">
                  <c:v>7.457142857142858E-2</c:v>
                </c:pt>
                <c:pt idx="3">
                  <c:v>6.5250000000000002E-2</c:v>
                </c:pt>
                <c:pt idx="4">
                  <c:v>5.5928571428571432E-2</c:v>
                </c:pt>
                <c:pt idx="5">
                  <c:v>4.6607142857142854E-2</c:v>
                </c:pt>
                <c:pt idx="6">
                  <c:v>3.7285714285714283E-2</c:v>
                </c:pt>
                <c:pt idx="7">
                  <c:v>2.7964285714285716E-2</c:v>
                </c:pt>
                <c:pt idx="8">
                  <c:v>1.8642857142857152E-2</c:v>
                </c:pt>
                <c:pt idx="9">
                  <c:v>9.3214285714285656E-3</c:v>
                </c:pt>
                <c:pt idx="10">
                  <c:v>0</c:v>
                </c:pt>
              </c:numCache>
            </c:numRef>
          </c:val>
          <c:extLst>
            <c:ext xmlns:c16="http://schemas.microsoft.com/office/drawing/2014/chart" uri="{C3380CC4-5D6E-409C-BE32-E72D297353CC}">
              <c16:uniqueId val="{00000008-5C0A-44FA-A6F0-132B30B8580C}"/>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'B5.Usage'!$AW$72:$AW$82</c:f>
              <c:numCache>
                <c:formatCode>#,##0.000</c:formatCode>
                <c:ptCount val="11"/>
                <c:pt idx="0">
                  <c:v>0</c:v>
                </c:pt>
                <c:pt idx="1">
                  <c:v>3.871337627295413E-3</c:v>
                </c:pt>
                <c:pt idx="2">
                  <c:v>7.9213839584838658E-3</c:v>
                </c:pt>
                <c:pt idx="3">
                  <c:v>1.215942288157522E-2</c:v>
                </c:pt>
                <c:pt idx="4">
                  <c:v>1.6595447980405735E-2</c:v>
                </c:pt>
                <c:pt idx="5">
                  <c:v>2.1240222309864408E-2</c:v>
                </c:pt>
                <c:pt idx="6">
                  <c:v>2.6149958887141372E-2</c:v>
                </c:pt>
                <c:pt idx="7">
                  <c:v>3.1317392126916713E-2</c:v>
                </c:pt>
                <c:pt idx="8">
                  <c:v>3.6756804615038483E-2</c:v>
                </c:pt>
                <c:pt idx="9">
                  <c:v>4.2483510302827612E-2</c:v>
                </c:pt>
                <c:pt idx="10">
                  <c:v>4.8513826489655E-2</c:v>
                </c:pt>
              </c:numCache>
            </c:numRef>
          </c:val>
          <c:extLst>
            <c:ext xmlns:c16="http://schemas.microsoft.com/office/drawing/2014/chart" uri="{C3380CC4-5D6E-409C-BE32-E72D297353CC}">
              <c16:uniqueId val="{00000009-5C0A-44FA-A6F0-132B30B8580C}"/>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'B5.Usage'!$AM$72:$AM$82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'B5.Usage'!$AX$72:$AX$82</c:f>
              <c:numCache>
                <c:formatCode>#,##0.000</c:formatCode>
                <c:ptCount val="11"/>
                <c:pt idx="0">
                  <c:v>1.7923089309159143E-7</c:v>
                </c:pt>
                <c:pt idx="1">
                  <c:v>2.6038921117170349E-7</c:v>
                </c:pt>
                <c:pt idx="2">
                  <c:v>3.6606914302917606E-7</c:v>
                </c:pt>
                <c:pt idx="3">
                  <c:v>4.9678433187317362E-7</c:v>
                </c:pt>
                <c:pt idx="4">
                  <c:v>6.5304551865789397E-7</c:v>
                </c:pt>
                <c:pt idx="5">
                  <c:v>8.3535251607169678E-7</c:v>
                </c:pt>
                <c:pt idx="6">
                  <c:v>1.1767733887820311E-6</c:v>
                </c:pt>
                <c:pt idx="7">
                  <c:v>1.6810709235163032E-6</c:v>
                </c:pt>
                <c:pt idx="8">
                  <c:v>2.3520443949263982E-6</c:v>
                </c:pt>
                <c:pt idx="9">
                  <c:v>3.1935579192040733E-6</c:v>
                </c:pt>
                <c:pt idx="10">
                  <c:v>3.6361942867579008E-6</c:v>
                </c:pt>
              </c:numCache>
            </c:numRef>
          </c:val>
          <c:extLst>
            <c:ext xmlns:c16="http://schemas.microsoft.com/office/drawing/2014/chart" uri="{C3380CC4-5D6E-409C-BE32-E72D297353CC}">
              <c16:uniqueId val="{0000000A-5C0A-44FA-A6F0-132B30B8580C}"/>
            </c:ext>
          </c:extLst>
        </c:ser>
        <c:dLbls>
          <c:showLegendKey val="0"/>
          <c:showVal val="0"/>
          <c:showCatName val="0"/>
          <c:showSerName val="0"/>
          <c:showPercent val="0"/>
          <c:showBubbleSize val="0"/>
        </c:dLbls>
        <c:axId val="2129591200"/>
        <c:axId val="2129593952"/>
      </c:areaChart>
      <c:catAx>
        <c:axId val="2129591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593952"/>
        <c:crosses val="autoZero"/>
        <c:auto val="1"/>
        <c:lblAlgn val="ctr"/>
        <c:lblOffset val="100"/>
        <c:noMultiLvlLbl val="0"/>
      </c:catAx>
      <c:valAx>
        <c:axId val="21295939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5912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'B5.Usage'!$Z$94:$Z$104</c:f>
              <c:numCache>
                <c:formatCode>#,##0</c:formatCode>
                <c:ptCount val="11"/>
                <c:pt idx="0">
                  <c:v>33118.975645179315</c:v>
                </c:pt>
                <c:pt idx="1">
                  <c:v>29573.749669610028</c:v>
                </c:pt>
                <c:pt idx="2">
                  <c:v>26396.331049495675</c:v>
                </c:pt>
                <c:pt idx="3">
                  <c:v>23485.002732911766</c:v>
                </c:pt>
                <c:pt idx="4">
                  <c:v>20748.895841910031</c:v>
                </c:pt>
                <c:pt idx="5">
                  <c:v>18142.647265333144</c:v>
                </c:pt>
                <c:pt idx="6">
                  <c:v>15669.25359007519</c:v>
                </c:pt>
                <c:pt idx="7">
                  <c:v>13352.958996300489</c:v>
                </c:pt>
                <c:pt idx="8">
                  <c:v>11210.28243345472</c:v>
                </c:pt>
                <c:pt idx="9">
                  <c:v>9241.955887407199</c:v>
                </c:pt>
                <c:pt idx="10">
                  <c:v>7442.056803492208</c:v>
                </c:pt>
              </c:numCache>
            </c:numRef>
          </c:val>
          <c:extLst>
            <c:ext xmlns:c16="http://schemas.microsoft.com/office/drawing/2014/chart" uri="{C3380CC4-5D6E-409C-BE32-E72D297353CC}">
              <c16:uniqueId val="{00000000-25F2-4E1A-95E9-1AE63B671CFD}"/>
            </c:ext>
          </c:extLst>
        </c:ser>
        <c:ser>
          <c:idx val="1"/>
          <c:order val="1"/>
          <c:tx>
            <c:strRef>
              <c:f>'B5.Usage'!$AA$5</c:f>
              <c:strCache>
                <c:ptCount val="1"/>
                <c:pt idx="0">
                  <c:v>HCFC-123</c:v>
                </c:pt>
              </c:strCache>
            </c:strRef>
          </c:tx>
          <c:spPr>
            <a:solidFill>
              <a:schemeClr val="accent2"/>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'B5.Usage'!$AA$94:$AA$104</c:f>
              <c:numCache>
                <c:formatCode>#,##0</c:formatCode>
                <c:ptCount val="11"/>
                <c:pt idx="0">
                  <c:v>2131.80315330958</c:v>
                </c:pt>
                <c:pt idx="1">
                  <c:v>2043.9554733589337</c:v>
                </c:pt>
                <c:pt idx="2">
                  <c:v>1955.7867392135872</c:v>
                </c:pt>
                <c:pt idx="3">
                  <c:v>1864.3009541511251</c:v>
                </c:pt>
                <c:pt idx="4">
                  <c:v>1767.4418422174629</c:v>
                </c:pt>
                <c:pt idx="5">
                  <c:v>1665.0767636859737</c:v>
                </c:pt>
                <c:pt idx="6">
                  <c:v>1558.6368324292048</c:v>
                </c:pt>
                <c:pt idx="7">
                  <c:v>1449.7387167163413</c:v>
                </c:pt>
                <c:pt idx="8">
                  <c:v>1338.9487528706177</c:v>
                </c:pt>
                <c:pt idx="9">
                  <c:v>1225.4825668658932</c:v>
                </c:pt>
                <c:pt idx="10">
                  <c:v>1107.7934131515644</c:v>
                </c:pt>
              </c:numCache>
            </c:numRef>
          </c:val>
          <c:extLst>
            <c:ext xmlns:c16="http://schemas.microsoft.com/office/drawing/2014/chart" uri="{C3380CC4-5D6E-409C-BE32-E72D297353CC}">
              <c16:uniqueId val="{00000001-25F2-4E1A-95E9-1AE63B671CFD}"/>
            </c:ext>
          </c:extLst>
        </c:ser>
        <c:ser>
          <c:idx val="2"/>
          <c:order val="2"/>
          <c:tx>
            <c:strRef>
              <c:f>'B5.Usage'!$AB$5</c:f>
              <c:strCache>
                <c:ptCount val="1"/>
                <c:pt idx="0">
                  <c:v>HFC-134a</c:v>
                </c:pt>
              </c:strCache>
            </c:strRef>
          </c:tx>
          <c:spPr>
            <a:solidFill>
              <a:schemeClr val="accent3"/>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'B5.Usage'!$AB$94:$AB$104</c:f>
              <c:numCache>
                <c:formatCode>#,##0</c:formatCode>
                <c:ptCount val="11"/>
                <c:pt idx="0">
                  <c:v>282908.38882843679</c:v>
                </c:pt>
                <c:pt idx="1">
                  <c:v>270185.8433189693</c:v>
                </c:pt>
                <c:pt idx="2">
                  <c:v>258919.22643290405</c:v>
                </c:pt>
                <c:pt idx="3">
                  <c:v>245409.17226490594</c:v>
                </c:pt>
                <c:pt idx="4">
                  <c:v>230655.65396183677</c:v>
                </c:pt>
                <c:pt idx="5">
                  <c:v>214811.58702710929</c:v>
                </c:pt>
                <c:pt idx="6">
                  <c:v>197455.88677790316</c:v>
                </c:pt>
                <c:pt idx="7">
                  <c:v>180755.14595896949</c:v>
                </c:pt>
                <c:pt idx="8">
                  <c:v>163084.41970586666</c:v>
                </c:pt>
                <c:pt idx="9">
                  <c:v>144397.42183477135</c:v>
                </c:pt>
                <c:pt idx="10">
                  <c:v>124582.97547590543</c:v>
                </c:pt>
              </c:numCache>
            </c:numRef>
          </c:val>
          <c:extLst>
            <c:ext xmlns:c16="http://schemas.microsoft.com/office/drawing/2014/chart" uri="{C3380CC4-5D6E-409C-BE32-E72D297353CC}">
              <c16:uniqueId val="{00000002-25F2-4E1A-95E9-1AE63B671CFD}"/>
            </c:ext>
          </c:extLst>
        </c:ser>
        <c:ser>
          <c:idx val="3"/>
          <c:order val="3"/>
          <c:tx>
            <c:strRef>
              <c:f>'B5.Usage'!$AC$5</c:f>
              <c:strCache>
                <c:ptCount val="1"/>
                <c:pt idx="0">
                  <c:v>HFC-404A</c:v>
                </c:pt>
              </c:strCache>
            </c:strRef>
          </c:tx>
          <c:spPr>
            <a:solidFill>
              <a:schemeClr val="accent4"/>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'B5.Usage'!$AC$94:$AC$104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5F2-4E1A-95E9-1AE63B671CFD}"/>
            </c:ext>
          </c:extLst>
        </c:ser>
        <c:ser>
          <c:idx val="4"/>
          <c:order val="4"/>
          <c:tx>
            <c:strRef>
              <c:f>'B5.Usage'!$AD$5</c:f>
              <c:strCache>
                <c:ptCount val="1"/>
                <c:pt idx="0">
                  <c:v>HFC-410A</c:v>
                </c:pt>
              </c:strCache>
            </c:strRef>
          </c:tx>
          <c:spPr>
            <a:solidFill>
              <a:schemeClr val="accent5"/>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'B5.Usage'!$AD$94:$AD$104</c:f>
              <c:numCache>
                <c:formatCode>#,##0</c:formatCode>
                <c:ptCount val="11"/>
                <c:pt idx="0">
                  <c:v>9338.7924853800396</c:v>
                </c:pt>
                <c:pt idx="1">
                  <c:v>9299.2237959944177</c:v>
                </c:pt>
                <c:pt idx="2">
                  <c:v>9182.960467298497</c:v>
                </c:pt>
                <c:pt idx="3">
                  <c:v>8989.1213122943172</c:v>
                </c:pt>
                <c:pt idx="4">
                  <c:v>8716.4808651406565</c:v>
                </c:pt>
                <c:pt idx="5">
                  <c:v>8363.4200410678095</c:v>
                </c:pt>
                <c:pt idx="6">
                  <c:v>8295.109014924903</c:v>
                </c:pt>
                <c:pt idx="7">
                  <c:v>8192.7991961696043</c:v>
                </c:pt>
                <c:pt idx="8">
                  <c:v>8050.9569339011296</c:v>
                </c:pt>
                <c:pt idx="9">
                  <c:v>7861.4303222416765</c:v>
                </c:pt>
                <c:pt idx="10">
                  <c:v>7614.2574028233294</c:v>
                </c:pt>
              </c:numCache>
            </c:numRef>
          </c:val>
          <c:extLst>
            <c:ext xmlns:c16="http://schemas.microsoft.com/office/drawing/2014/chart" uri="{C3380CC4-5D6E-409C-BE32-E72D297353CC}">
              <c16:uniqueId val="{00000004-25F2-4E1A-95E9-1AE63B671CFD}"/>
            </c:ext>
          </c:extLst>
        </c:ser>
        <c:ser>
          <c:idx val="5"/>
          <c:order val="5"/>
          <c:tx>
            <c:strRef>
              <c:f>'B5.Usage'!$AE$5</c:f>
              <c:strCache>
                <c:ptCount val="1"/>
                <c:pt idx="0">
                  <c:v>HFC-407C</c:v>
                </c:pt>
              </c:strCache>
            </c:strRef>
          </c:tx>
          <c:spPr>
            <a:solidFill>
              <a:schemeClr val="accent6"/>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'B5.Usage'!$AE$94:$AE$104</c:f>
              <c:numCache>
                <c:formatCode>#,##0</c:formatCode>
                <c:ptCount val="11"/>
                <c:pt idx="0">
                  <c:v>2071.3318126040699</c:v>
                </c:pt>
                <c:pt idx="1">
                  <c:v>2051.7992524444562</c:v>
                </c:pt>
                <c:pt idx="2">
                  <c:v>2012.8016980970328</c:v>
                </c:pt>
                <c:pt idx="3">
                  <c:v>1954.1901764610989</c:v>
                </c:pt>
                <c:pt idx="4">
                  <c:v>1875.7102386129093</c:v>
                </c:pt>
                <c:pt idx="5">
                  <c:v>1776.9879936495449</c:v>
                </c:pt>
                <c:pt idx="6">
                  <c:v>1772.8784416270241</c:v>
                </c:pt>
                <c:pt idx="7">
                  <c:v>1766.0164665345687</c:v>
                </c:pt>
                <c:pt idx="8">
                  <c:v>1754.7631870722043</c:v>
                </c:pt>
                <c:pt idx="9">
                  <c:v>1736.7343754129231</c:v>
                </c:pt>
                <c:pt idx="10">
                  <c:v>1709.0277385615268</c:v>
                </c:pt>
              </c:numCache>
            </c:numRef>
          </c:val>
          <c:extLst>
            <c:ext xmlns:c16="http://schemas.microsoft.com/office/drawing/2014/chart" uri="{C3380CC4-5D6E-409C-BE32-E72D297353CC}">
              <c16:uniqueId val="{00000005-25F2-4E1A-95E9-1AE63B671CFD}"/>
            </c:ext>
          </c:extLst>
        </c:ser>
        <c:ser>
          <c:idx val="6"/>
          <c:order val="6"/>
          <c:tx>
            <c:strRef>
              <c:f>'B5.Usage'!$AF$5</c:f>
              <c:strCache>
                <c:ptCount val="1"/>
                <c:pt idx="0">
                  <c:v>HFC-32</c:v>
                </c:pt>
              </c:strCache>
            </c:strRef>
          </c:tx>
          <c:spPr>
            <a:solidFill>
              <a:schemeClr val="accent1">
                <a:lumMod val="60000"/>
              </a:schemeClr>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'B5.Usage'!$AF$94:$AF$104</c:f>
              <c:numCache>
                <c:formatCode>#,##0</c:formatCode>
                <c:ptCount val="11"/>
                <c:pt idx="0">
                  <c:v>638.73516728247205</c:v>
                </c:pt>
                <c:pt idx="1">
                  <c:v>1047.806126506734</c:v>
                </c:pt>
                <c:pt idx="2">
                  <c:v>1503.858352521944</c:v>
                </c:pt>
                <c:pt idx="3">
                  <c:v>2006.9083825231273</c:v>
                </c:pt>
                <c:pt idx="4">
                  <c:v>2556.9291726612028</c:v>
                </c:pt>
                <c:pt idx="5">
                  <c:v>3153.8493796575917</c:v>
                </c:pt>
                <c:pt idx="6">
                  <c:v>3204.549342953369</c:v>
                </c:pt>
                <c:pt idx="7">
                  <c:v>3735.2393850417066</c:v>
                </c:pt>
                <c:pt idx="8">
                  <c:v>4299.162395389023</c:v>
                </c:pt>
                <c:pt idx="9">
                  <c:v>4895.4750968927001</c:v>
                </c:pt>
                <c:pt idx="10">
                  <c:v>5523.2735429140412</c:v>
                </c:pt>
              </c:numCache>
            </c:numRef>
          </c:val>
          <c:extLst>
            <c:ext xmlns:c16="http://schemas.microsoft.com/office/drawing/2014/chart" uri="{C3380CC4-5D6E-409C-BE32-E72D297353CC}">
              <c16:uniqueId val="{00000006-25F2-4E1A-95E9-1AE63B671CFD}"/>
            </c:ext>
          </c:extLst>
        </c:ser>
        <c:ser>
          <c:idx val="7"/>
          <c:order val="7"/>
          <c:tx>
            <c:strRef>
              <c:f>'B5.Usage'!$AG$5</c:f>
              <c:strCache>
                <c:ptCount val="1"/>
                <c:pt idx="0">
                  <c:v>HFC-Mix</c:v>
                </c:pt>
              </c:strCache>
            </c:strRef>
          </c:tx>
          <c:spPr>
            <a:solidFill>
              <a:schemeClr val="accent2">
                <a:lumMod val="60000"/>
              </a:schemeClr>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'B5.Usage'!$AG$94:$AG$104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5F2-4E1A-95E9-1AE63B671CFD}"/>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'B5.Usage'!$AH$94:$AH$104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25F2-4E1A-95E9-1AE63B671CFD}"/>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'B5.Usage'!$AI$94:$AI$104</c:f>
              <c:numCache>
                <c:formatCode>#,##0</c:formatCode>
                <c:ptCount val="11"/>
                <c:pt idx="0">
                  <c:v>8643.4797778727807</c:v>
                </c:pt>
                <c:pt idx="1">
                  <c:v>2799.3788927479832</c:v>
                </c:pt>
                <c:pt idx="2">
                  <c:v>5292.2564554715173</c:v>
                </c:pt>
                <c:pt idx="3">
                  <c:v>9015.3142579933919</c:v>
                </c:pt>
                <c:pt idx="4">
                  <c:v>12971.352735149007</c:v>
                </c:pt>
                <c:pt idx="5">
                  <c:v>17162.755041119548</c:v>
                </c:pt>
                <c:pt idx="6">
                  <c:v>18823.40656830341</c:v>
                </c:pt>
                <c:pt idx="7">
                  <c:v>18098.787845630872</c:v>
                </c:pt>
                <c:pt idx="8">
                  <c:v>17488.19161293107</c:v>
                </c:pt>
                <c:pt idx="9">
                  <c:v>16990.668616673094</c:v>
                </c:pt>
                <c:pt idx="10">
                  <c:v>16605.029943488407</c:v>
                </c:pt>
              </c:numCache>
            </c:numRef>
          </c:val>
          <c:extLst>
            <c:ext xmlns:c16="http://schemas.microsoft.com/office/drawing/2014/chart" uri="{C3380CC4-5D6E-409C-BE32-E72D297353CC}">
              <c16:uniqueId val="{00000009-25F2-4E1A-95E9-1AE63B671CFD}"/>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'B5.Usage'!$Y$94:$Y$104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'B5.Usage'!$AJ$94:$AJ$104</c:f>
              <c:numCache>
                <c:formatCode>#,##0</c:formatCode>
                <c:ptCount val="11"/>
                <c:pt idx="0">
                  <c:v>5345.1935383357404</c:v>
                </c:pt>
                <c:pt idx="1">
                  <c:v>16737.649290986457</c:v>
                </c:pt>
                <c:pt idx="2">
                  <c:v>28472.161350457383</c:v>
                </c:pt>
                <c:pt idx="3">
                  <c:v>40553.179794179283</c:v>
                </c:pt>
                <c:pt idx="4">
                  <c:v>52984.504232709951</c:v>
                </c:pt>
                <c:pt idx="5">
                  <c:v>65769.261033498027</c:v>
                </c:pt>
                <c:pt idx="6">
                  <c:v>79568.232694607665</c:v>
                </c:pt>
                <c:pt idx="7">
                  <c:v>94121.197222083254</c:v>
                </c:pt>
                <c:pt idx="8">
                  <c:v>109432.61405539249</c:v>
                </c:pt>
                <c:pt idx="9">
                  <c:v>125505.30391153444</c:v>
                </c:pt>
                <c:pt idx="10">
                  <c:v>142340.42782444213</c:v>
                </c:pt>
              </c:numCache>
            </c:numRef>
          </c:val>
          <c:extLst>
            <c:ext xmlns:c16="http://schemas.microsoft.com/office/drawing/2014/chart" uri="{C3380CC4-5D6E-409C-BE32-E72D297353CC}">
              <c16:uniqueId val="{0000000A-25F2-4E1A-95E9-1AE63B671CFD}"/>
            </c:ext>
          </c:extLst>
        </c:ser>
        <c:dLbls>
          <c:showLegendKey val="0"/>
          <c:showVal val="0"/>
          <c:showCatName val="0"/>
          <c:showSerName val="0"/>
          <c:showPercent val="0"/>
          <c:showBubbleSize val="0"/>
        </c:dLbls>
        <c:axId val="2129671008"/>
        <c:axId val="2129673760"/>
      </c:areaChart>
      <c:catAx>
        <c:axId val="21296710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673760"/>
        <c:crosses val="autoZero"/>
        <c:auto val="1"/>
        <c:lblAlgn val="ctr"/>
        <c:lblOffset val="100"/>
        <c:noMultiLvlLbl val="0"/>
      </c:catAx>
      <c:valAx>
        <c:axId val="2129673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67100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'B5.Usage'!$AN$94:$AN$104</c:f>
              <c:numCache>
                <c:formatCode>#,##0.000</c:formatCode>
                <c:ptCount val="11"/>
                <c:pt idx="0">
                  <c:v>5.9945345917774555E-2</c:v>
                </c:pt>
                <c:pt idx="1">
                  <c:v>5.3528486901994153E-2</c:v>
                </c:pt>
                <c:pt idx="2">
                  <c:v>4.7777359199587172E-2</c:v>
                </c:pt>
                <c:pt idx="3">
                  <c:v>4.2507854946570292E-2</c:v>
                </c:pt>
                <c:pt idx="4">
                  <c:v>3.755550147385716E-2</c:v>
                </c:pt>
                <c:pt idx="5">
                  <c:v>3.2838191550252992E-2</c:v>
                </c:pt>
                <c:pt idx="6">
                  <c:v>2.8361348998036093E-2</c:v>
                </c:pt>
                <c:pt idx="7">
                  <c:v>2.4168855783303887E-2</c:v>
                </c:pt>
                <c:pt idx="8">
                  <c:v>2.0290611204553045E-2</c:v>
                </c:pt>
                <c:pt idx="9">
                  <c:v>1.672794015620703E-2</c:v>
                </c:pt>
                <c:pt idx="10">
                  <c:v>1.3470122814320896E-2</c:v>
                </c:pt>
              </c:numCache>
            </c:numRef>
          </c:val>
          <c:extLst>
            <c:ext xmlns:c16="http://schemas.microsoft.com/office/drawing/2014/chart" uri="{C3380CC4-5D6E-409C-BE32-E72D297353CC}">
              <c16:uniqueId val="{00000000-63F2-428C-827D-8488034A7569}"/>
            </c:ext>
          </c:extLst>
        </c:ser>
        <c:ser>
          <c:idx val="1"/>
          <c:order val="1"/>
          <c:tx>
            <c:strRef>
              <c:f>'B5.Usage'!$AO$5</c:f>
              <c:strCache>
                <c:ptCount val="1"/>
                <c:pt idx="0">
                  <c:v>HCFC-123</c:v>
                </c:pt>
              </c:strCache>
            </c:strRef>
          </c:tx>
          <c:spPr>
            <a:solidFill>
              <a:schemeClr val="accent2"/>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'B5.Usage'!$AO$94:$AO$104</c:f>
              <c:numCache>
                <c:formatCode>#,##0.000</c:formatCode>
                <c:ptCount val="11"/>
                <c:pt idx="0">
                  <c:v>1.6414884280483764E-4</c:v>
                </c:pt>
                <c:pt idx="1">
                  <c:v>1.5738457144863789E-4</c:v>
                </c:pt>
                <c:pt idx="2">
                  <c:v>1.5059557891944621E-4</c:v>
                </c:pt>
                <c:pt idx="3">
                  <c:v>1.4355117346963661E-4</c:v>
                </c:pt>
                <c:pt idx="4">
                  <c:v>1.3609302185074463E-4</c:v>
                </c:pt>
                <c:pt idx="5">
                  <c:v>1.2821091080381997E-4</c:v>
                </c:pt>
                <c:pt idx="6">
                  <c:v>1.2001503609704877E-4</c:v>
                </c:pt>
                <c:pt idx="7">
                  <c:v>1.1162988118715827E-4</c:v>
                </c:pt>
                <c:pt idx="8">
                  <c:v>1.0309905397103756E-4</c:v>
                </c:pt>
                <c:pt idx="9">
                  <c:v>9.4362157648673781E-5</c:v>
                </c:pt>
                <c:pt idx="10">
                  <c:v>8.5300092812670472E-5</c:v>
                </c:pt>
              </c:numCache>
            </c:numRef>
          </c:val>
          <c:extLst>
            <c:ext xmlns:c16="http://schemas.microsoft.com/office/drawing/2014/chart" uri="{C3380CC4-5D6E-409C-BE32-E72D297353CC}">
              <c16:uniqueId val="{00000001-63F2-428C-827D-8488034A7569}"/>
            </c:ext>
          </c:extLst>
        </c:ser>
        <c:ser>
          <c:idx val="2"/>
          <c:order val="2"/>
          <c:tx>
            <c:strRef>
              <c:f>'B5.Usage'!$AP$5</c:f>
              <c:strCache>
                <c:ptCount val="1"/>
                <c:pt idx="0">
                  <c:v>HFC-134a</c:v>
                </c:pt>
              </c:strCache>
            </c:strRef>
          </c:tx>
          <c:spPr>
            <a:solidFill>
              <a:schemeClr val="accent3"/>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'B5.Usage'!$AP$94:$AP$104</c:f>
              <c:numCache>
                <c:formatCode>#,##0.000</c:formatCode>
                <c:ptCount val="11"/>
                <c:pt idx="0">
                  <c:v>0.40455899602466461</c:v>
                </c:pt>
                <c:pt idx="1">
                  <c:v>0.3863657559461261</c:v>
                </c:pt>
                <c:pt idx="2">
                  <c:v>0.37025449379905279</c:v>
                </c:pt>
                <c:pt idx="3">
                  <c:v>0.35093511633881552</c:v>
                </c:pt>
                <c:pt idx="4">
                  <c:v>0.32983758516542655</c:v>
                </c:pt>
                <c:pt idx="5">
                  <c:v>0.30718056944876632</c:v>
                </c:pt>
                <c:pt idx="6">
                  <c:v>0.28236191809240152</c:v>
                </c:pt>
                <c:pt idx="7">
                  <c:v>0.25847985872132634</c:v>
                </c:pt>
                <c:pt idx="8">
                  <c:v>0.23321072017938932</c:v>
                </c:pt>
                <c:pt idx="9">
                  <c:v>0.20648831322372302</c:v>
                </c:pt>
                <c:pt idx="10">
                  <c:v>0.17815365493054477</c:v>
                </c:pt>
              </c:numCache>
            </c:numRef>
          </c:val>
          <c:extLst>
            <c:ext xmlns:c16="http://schemas.microsoft.com/office/drawing/2014/chart" uri="{C3380CC4-5D6E-409C-BE32-E72D297353CC}">
              <c16:uniqueId val="{00000002-63F2-428C-827D-8488034A7569}"/>
            </c:ext>
          </c:extLst>
        </c:ser>
        <c:ser>
          <c:idx val="3"/>
          <c:order val="3"/>
          <c:tx>
            <c:strRef>
              <c:f>'B5.Usage'!$AQ$5</c:f>
              <c:strCache>
                <c:ptCount val="1"/>
                <c:pt idx="0">
                  <c:v>HFC-404A</c:v>
                </c:pt>
              </c:strCache>
            </c:strRef>
          </c:tx>
          <c:spPr>
            <a:solidFill>
              <a:schemeClr val="accent4"/>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'B5.Usage'!$AQ$94:$AQ$104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63F2-428C-827D-8488034A7569}"/>
            </c:ext>
          </c:extLst>
        </c:ser>
        <c:ser>
          <c:idx val="4"/>
          <c:order val="4"/>
          <c:tx>
            <c:strRef>
              <c:f>'B5.Usage'!$AR$5</c:f>
              <c:strCache>
                <c:ptCount val="1"/>
                <c:pt idx="0">
                  <c:v>HFC-410A</c:v>
                </c:pt>
              </c:strCache>
            </c:strRef>
          </c:tx>
          <c:spPr>
            <a:solidFill>
              <a:schemeClr val="accent5"/>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'B5.Usage'!$AR$94:$AR$104</c:f>
              <c:numCache>
                <c:formatCode>#,##0.000</c:formatCode>
                <c:ptCount val="11"/>
                <c:pt idx="0">
                  <c:v>1.9499398709473523E-2</c:v>
                </c:pt>
                <c:pt idx="1">
                  <c:v>1.9416779286036343E-2</c:v>
                </c:pt>
                <c:pt idx="2">
                  <c:v>1.9174021455719264E-2</c:v>
                </c:pt>
                <c:pt idx="3">
                  <c:v>1.8769285300070535E-2</c:v>
                </c:pt>
                <c:pt idx="4">
                  <c:v>1.820001204641369E-2</c:v>
                </c:pt>
                <c:pt idx="5">
                  <c:v>1.7462821045749585E-2</c:v>
                </c:pt>
                <c:pt idx="6">
                  <c:v>1.7320187623163199E-2</c:v>
                </c:pt>
                <c:pt idx="7">
                  <c:v>1.7106564721602133E-2</c:v>
                </c:pt>
                <c:pt idx="8">
                  <c:v>1.681039807798556E-2</c:v>
                </c:pt>
                <c:pt idx="9">
                  <c:v>1.6414666512840622E-2</c:v>
                </c:pt>
                <c:pt idx="10">
                  <c:v>1.589856945709511E-2</c:v>
                </c:pt>
              </c:numCache>
            </c:numRef>
          </c:val>
          <c:extLst>
            <c:ext xmlns:c16="http://schemas.microsoft.com/office/drawing/2014/chart" uri="{C3380CC4-5D6E-409C-BE32-E72D297353CC}">
              <c16:uniqueId val="{00000004-63F2-428C-827D-8488034A7569}"/>
            </c:ext>
          </c:extLst>
        </c:ser>
        <c:ser>
          <c:idx val="5"/>
          <c:order val="5"/>
          <c:tx>
            <c:strRef>
              <c:f>'B5.Usage'!$AS$5</c:f>
              <c:strCache>
                <c:ptCount val="1"/>
                <c:pt idx="0">
                  <c:v>HFC-407C</c:v>
                </c:pt>
              </c:strCache>
            </c:strRef>
          </c:tx>
          <c:spPr>
            <a:solidFill>
              <a:schemeClr val="accent6"/>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'B5.Usage'!$AS$94:$AS$104</c:f>
              <c:numCache>
                <c:formatCode>#,##0.000</c:formatCode>
                <c:ptCount val="11"/>
                <c:pt idx="0">
                  <c:v>3.6745426355596199E-3</c:v>
                </c:pt>
                <c:pt idx="1">
                  <c:v>3.6398918738364651E-3</c:v>
                </c:pt>
                <c:pt idx="2">
                  <c:v>3.5707102124241364E-3</c:v>
                </c:pt>
                <c:pt idx="3">
                  <c:v>3.4667333730419893E-3</c:v>
                </c:pt>
                <c:pt idx="4">
                  <c:v>3.3275099632993012E-3</c:v>
                </c:pt>
                <c:pt idx="5">
                  <c:v>3.1523767007342928E-3</c:v>
                </c:pt>
                <c:pt idx="6">
                  <c:v>3.1450863554463408E-3</c:v>
                </c:pt>
                <c:pt idx="7">
                  <c:v>3.1329132116323247E-3</c:v>
                </c:pt>
                <c:pt idx="8">
                  <c:v>3.1129498938660904E-3</c:v>
                </c:pt>
                <c:pt idx="9">
                  <c:v>3.0809667819825257E-3</c:v>
                </c:pt>
                <c:pt idx="10">
                  <c:v>3.0318152082081484E-3</c:v>
                </c:pt>
              </c:numCache>
            </c:numRef>
          </c:val>
          <c:extLst>
            <c:ext xmlns:c16="http://schemas.microsoft.com/office/drawing/2014/chart" uri="{C3380CC4-5D6E-409C-BE32-E72D297353CC}">
              <c16:uniqueId val="{00000005-63F2-428C-827D-8488034A7569}"/>
            </c:ext>
          </c:extLst>
        </c:ser>
        <c:ser>
          <c:idx val="6"/>
          <c:order val="6"/>
          <c:tx>
            <c:strRef>
              <c:f>'B5.Usage'!$AT$5</c:f>
              <c:strCache>
                <c:ptCount val="1"/>
                <c:pt idx="0">
                  <c:v>HFC-32</c:v>
                </c:pt>
              </c:strCache>
            </c:strRef>
          </c:tx>
          <c:spPr>
            <a:solidFill>
              <a:schemeClr val="accent1">
                <a:lumMod val="60000"/>
              </a:schemeClr>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'B5.Usage'!$AT$94:$AT$104</c:f>
              <c:numCache>
                <c:formatCode>#,##0.000</c:formatCode>
                <c:ptCount val="11"/>
                <c:pt idx="0">
                  <c:v>4.3114623791566865E-4</c:v>
                </c:pt>
                <c:pt idx="1">
                  <c:v>7.0726913539204551E-4</c:v>
                </c:pt>
                <c:pt idx="2">
                  <c:v>1.0151043879523122E-3</c:v>
                </c:pt>
                <c:pt idx="3">
                  <c:v>1.3546631582031111E-3</c:v>
                </c:pt>
                <c:pt idx="4">
                  <c:v>1.7259271915463117E-3</c:v>
                </c:pt>
                <c:pt idx="5">
                  <c:v>2.1288483312688743E-3</c:v>
                </c:pt>
                <c:pt idx="6">
                  <c:v>2.1630708064935239E-3</c:v>
                </c:pt>
                <c:pt idx="7">
                  <c:v>2.5212865849031517E-3</c:v>
                </c:pt>
                <c:pt idx="8">
                  <c:v>2.9019346168875902E-3</c:v>
                </c:pt>
                <c:pt idx="9">
                  <c:v>3.3044456904025724E-3</c:v>
                </c:pt>
                <c:pt idx="10">
                  <c:v>3.7282096414669782E-3</c:v>
                </c:pt>
              </c:numCache>
            </c:numRef>
          </c:val>
          <c:extLst>
            <c:ext xmlns:c16="http://schemas.microsoft.com/office/drawing/2014/chart" uri="{C3380CC4-5D6E-409C-BE32-E72D297353CC}">
              <c16:uniqueId val="{00000006-63F2-428C-827D-8488034A7569}"/>
            </c:ext>
          </c:extLst>
        </c:ser>
        <c:ser>
          <c:idx val="7"/>
          <c:order val="7"/>
          <c:tx>
            <c:strRef>
              <c:f>'B5.Usage'!$AU$5</c:f>
              <c:strCache>
                <c:ptCount val="1"/>
                <c:pt idx="0">
                  <c:v>HFC-Mix</c:v>
                </c:pt>
              </c:strCache>
            </c:strRef>
          </c:tx>
          <c:spPr>
            <a:solidFill>
              <a:schemeClr val="accent2">
                <a:lumMod val="60000"/>
              </a:schemeClr>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'B5.Usage'!$AU$94:$AU$104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63F2-428C-827D-8488034A7569}"/>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'B5.Usage'!$AV$94:$AV$104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63F2-428C-827D-8488034A7569}"/>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'B5.Usage'!$AW$94:$AW$104</c:f>
              <c:numCache>
                <c:formatCode>#,##0.000</c:formatCode>
                <c:ptCount val="11"/>
                <c:pt idx="0">
                  <c:v>4.3217398889363904E-3</c:v>
                </c:pt>
                <c:pt idx="1">
                  <c:v>1.3996894463739918E-3</c:v>
                </c:pt>
                <c:pt idx="2">
                  <c:v>2.6461282277357588E-3</c:v>
                </c:pt>
                <c:pt idx="3">
                  <c:v>4.5076571289966961E-3</c:v>
                </c:pt>
                <c:pt idx="4">
                  <c:v>6.4856763675745039E-3</c:v>
                </c:pt>
                <c:pt idx="5">
                  <c:v>8.5813775205597752E-3</c:v>
                </c:pt>
                <c:pt idx="6">
                  <c:v>9.4117032841517043E-3</c:v>
                </c:pt>
                <c:pt idx="7">
                  <c:v>9.0493939228154362E-3</c:v>
                </c:pt>
                <c:pt idx="8">
                  <c:v>8.7440958064655353E-3</c:v>
                </c:pt>
                <c:pt idx="9">
                  <c:v>8.4953343083365475E-3</c:v>
                </c:pt>
                <c:pt idx="10">
                  <c:v>8.3025149717442046E-3</c:v>
                </c:pt>
              </c:numCache>
            </c:numRef>
          </c:val>
          <c:extLst>
            <c:ext xmlns:c16="http://schemas.microsoft.com/office/drawing/2014/chart" uri="{C3380CC4-5D6E-409C-BE32-E72D297353CC}">
              <c16:uniqueId val="{00000009-63F2-428C-827D-8488034A7569}"/>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'B5.Usage'!$AM$94:$AM$104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'B5.Usage'!$AX$94:$AX$104</c:f>
              <c:numCache>
                <c:formatCode>#,##0.000</c:formatCode>
                <c:ptCount val="11"/>
                <c:pt idx="0">
                  <c:v>2.1380774153342961E-5</c:v>
                </c:pt>
                <c:pt idx="1">
                  <c:v>6.695059716394583E-5</c:v>
                </c:pt>
                <c:pt idx="2">
                  <c:v>1.1388864540182953E-4</c:v>
                </c:pt>
                <c:pt idx="3">
                  <c:v>1.6221271917671713E-4</c:v>
                </c:pt>
                <c:pt idx="4">
                  <c:v>2.1193801693083982E-4</c:v>
                </c:pt>
                <c:pt idx="5">
                  <c:v>2.630770441339921E-4</c:v>
                </c:pt>
                <c:pt idx="6">
                  <c:v>3.1827293077843065E-4</c:v>
                </c:pt>
                <c:pt idx="7">
                  <c:v>3.7648478888833303E-4</c:v>
                </c:pt>
                <c:pt idx="8">
                  <c:v>4.3773045622156996E-4</c:v>
                </c:pt>
                <c:pt idx="9">
                  <c:v>5.0202121564613773E-4</c:v>
                </c:pt>
                <c:pt idx="10">
                  <c:v>5.6936171129776851E-4</c:v>
                </c:pt>
              </c:numCache>
            </c:numRef>
          </c:val>
          <c:extLst>
            <c:ext xmlns:c16="http://schemas.microsoft.com/office/drawing/2014/chart" uri="{C3380CC4-5D6E-409C-BE32-E72D297353CC}">
              <c16:uniqueId val="{0000000A-63F2-428C-827D-8488034A7569}"/>
            </c:ext>
          </c:extLst>
        </c:ser>
        <c:dLbls>
          <c:showLegendKey val="0"/>
          <c:showVal val="0"/>
          <c:showCatName val="0"/>
          <c:showSerName val="0"/>
          <c:showPercent val="0"/>
          <c:showBubbleSize val="0"/>
        </c:dLbls>
        <c:axId val="2129735632"/>
        <c:axId val="2129738384"/>
      </c:areaChart>
      <c:catAx>
        <c:axId val="212973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738384"/>
        <c:crosses val="autoZero"/>
        <c:auto val="1"/>
        <c:lblAlgn val="ctr"/>
        <c:lblOffset val="100"/>
        <c:noMultiLvlLbl val="0"/>
      </c:catAx>
      <c:valAx>
        <c:axId val="2129738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7356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'B5.Usage'!$Z$116:$Z$126</c:f>
              <c:numCache>
                <c:formatCode>#,##0</c:formatCode>
                <c:ptCount val="11"/>
                <c:pt idx="0">
                  <c:v>108943.40728250571</c:v>
                </c:pt>
                <c:pt idx="1">
                  <c:v>86028.695712382585</c:v>
                </c:pt>
                <c:pt idx="2">
                  <c:v>67039.774646127684</c:v>
                </c:pt>
                <c:pt idx="3">
                  <c:v>51751.146466609433</c:v>
                </c:pt>
                <c:pt idx="4">
                  <c:v>39721.950057974376</c:v>
                </c:pt>
                <c:pt idx="5">
                  <c:v>30407.889551244691</c:v>
                </c:pt>
                <c:pt idx="6">
                  <c:v>23276.785145311274</c:v>
                </c:pt>
                <c:pt idx="7">
                  <c:v>17860.46092577709</c:v>
                </c:pt>
                <c:pt idx="8">
                  <c:v>13750.855193982972</c:v>
                </c:pt>
                <c:pt idx="9">
                  <c:v>10596.75750205955</c:v>
                </c:pt>
                <c:pt idx="10">
                  <c:v>8118.8837667909047</c:v>
                </c:pt>
              </c:numCache>
            </c:numRef>
          </c:val>
          <c:extLst>
            <c:ext xmlns:c16="http://schemas.microsoft.com/office/drawing/2014/chart" uri="{C3380CC4-5D6E-409C-BE32-E72D297353CC}">
              <c16:uniqueId val="{00000000-2EA9-460F-AD68-A26F47827B45}"/>
            </c:ext>
          </c:extLst>
        </c:ser>
        <c:ser>
          <c:idx val="1"/>
          <c:order val="1"/>
          <c:tx>
            <c:strRef>
              <c:f>'B5.Usage'!$AA$5</c:f>
              <c:strCache>
                <c:ptCount val="1"/>
                <c:pt idx="0">
                  <c:v>HCFC-123</c:v>
                </c:pt>
              </c:strCache>
            </c:strRef>
          </c:tx>
          <c:spPr>
            <a:solidFill>
              <a:schemeClr val="accent2"/>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'B5.Usage'!$AA$116:$AA$126</c:f>
              <c:numCache>
                <c:formatCode>#,##0</c:formatCode>
                <c:ptCount val="11"/>
                <c:pt idx="0">
                  <c:v>2131.80315330958</c:v>
                </c:pt>
                <c:pt idx="1">
                  <c:v>2043.9554733589337</c:v>
                </c:pt>
                <c:pt idx="2">
                  <c:v>1955.7867392135872</c:v>
                </c:pt>
                <c:pt idx="3">
                  <c:v>1864.3009541511251</c:v>
                </c:pt>
                <c:pt idx="4">
                  <c:v>1767.4418422174629</c:v>
                </c:pt>
                <c:pt idx="5">
                  <c:v>1665.0767636859737</c:v>
                </c:pt>
                <c:pt idx="6">
                  <c:v>1558.6368324292048</c:v>
                </c:pt>
                <c:pt idx="7">
                  <c:v>1449.7387167163413</c:v>
                </c:pt>
                <c:pt idx="8">
                  <c:v>1338.9487528706177</c:v>
                </c:pt>
                <c:pt idx="9">
                  <c:v>1225.4825668658932</c:v>
                </c:pt>
                <c:pt idx="10">
                  <c:v>1107.7934131515644</c:v>
                </c:pt>
              </c:numCache>
            </c:numRef>
          </c:val>
          <c:extLst>
            <c:ext xmlns:c16="http://schemas.microsoft.com/office/drawing/2014/chart" uri="{C3380CC4-5D6E-409C-BE32-E72D297353CC}">
              <c16:uniqueId val="{00000001-2EA9-460F-AD68-A26F47827B45}"/>
            </c:ext>
          </c:extLst>
        </c:ser>
        <c:ser>
          <c:idx val="2"/>
          <c:order val="2"/>
          <c:tx>
            <c:strRef>
              <c:f>'B5.Usage'!$AB$5</c:f>
              <c:strCache>
                <c:ptCount val="1"/>
                <c:pt idx="0">
                  <c:v>HFC-134a</c:v>
                </c:pt>
              </c:strCache>
            </c:strRef>
          </c:tx>
          <c:spPr>
            <a:solidFill>
              <a:schemeClr val="accent3"/>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'B5.Usage'!$AB$116:$AB$126</c:f>
              <c:numCache>
                <c:formatCode>#,##0</c:formatCode>
                <c:ptCount val="11"/>
                <c:pt idx="0">
                  <c:v>292484.87533667765</c:v>
                </c:pt>
                <c:pt idx="1">
                  <c:v>279507.98473462503</c:v>
                </c:pt>
                <c:pt idx="2">
                  <c:v>267926.63934505678</c:v>
                </c:pt>
                <c:pt idx="3">
                  <c:v>254048.25953245742</c:v>
                </c:pt>
                <c:pt idx="4">
                  <c:v>238883.09320366837</c:v>
                </c:pt>
                <c:pt idx="5">
                  <c:v>222597.27639830866</c:v>
                </c:pt>
                <c:pt idx="6">
                  <c:v>204769.45796892676</c:v>
                </c:pt>
                <c:pt idx="7">
                  <c:v>187583.94060632907</c:v>
                </c:pt>
                <c:pt idx="8">
                  <c:v>169431.20196323594</c:v>
                </c:pt>
                <c:pt idx="9">
                  <c:v>150270.76408822948</c:v>
                </c:pt>
                <c:pt idx="10">
                  <c:v>129980.22648058007</c:v>
                </c:pt>
              </c:numCache>
            </c:numRef>
          </c:val>
          <c:extLst>
            <c:ext xmlns:c16="http://schemas.microsoft.com/office/drawing/2014/chart" uri="{C3380CC4-5D6E-409C-BE32-E72D297353CC}">
              <c16:uniqueId val="{00000002-2EA9-460F-AD68-A26F47827B45}"/>
            </c:ext>
          </c:extLst>
        </c:ser>
        <c:ser>
          <c:idx val="3"/>
          <c:order val="3"/>
          <c:tx>
            <c:strRef>
              <c:f>'B5.Usage'!$AC$5</c:f>
              <c:strCache>
                <c:ptCount val="1"/>
                <c:pt idx="0">
                  <c:v>HFC-404A</c:v>
                </c:pt>
              </c:strCache>
            </c:strRef>
          </c:tx>
          <c:spPr>
            <a:solidFill>
              <a:schemeClr val="accent4"/>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'B5.Usage'!$AC$116:$AC$126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EA9-460F-AD68-A26F47827B45}"/>
            </c:ext>
          </c:extLst>
        </c:ser>
        <c:ser>
          <c:idx val="4"/>
          <c:order val="4"/>
          <c:tx>
            <c:strRef>
              <c:f>'B5.Usage'!$AD$5</c:f>
              <c:strCache>
                <c:ptCount val="1"/>
                <c:pt idx="0">
                  <c:v>HFC-410A</c:v>
                </c:pt>
              </c:strCache>
            </c:strRef>
          </c:tx>
          <c:spPr>
            <a:solidFill>
              <a:schemeClr val="accent5"/>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'B5.Usage'!$AD$116:$AD$126</c:f>
              <c:numCache>
                <c:formatCode>#,##0</c:formatCode>
                <c:ptCount val="11"/>
                <c:pt idx="0">
                  <c:v>763070.34895921184</c:v>
                </c:pt>
                <c:pt idx="1">
                  <c:v>776090.87421783688</c:v>
                </c:pt>
                <c:pt idx="2">
                  <c:v>756066.48214784719</c:v>
                </c:pt>
                <c:pt idx="3">
                  <c:v>729635.30322412658</c:v>
                </c:pt>
                <c:pt idx="4">
                  <c:v>697600.01771926973</c:v>
                </c:pt>
                <c:pt idx="5">
                  <c:v>660882.77190292522</c:v>
                </c:pt>
                <c:pt idx="6">
                  <c:v>622198.21758464549</c:v>
                </c:pt>
                <c:pt idx="7">
                  <c:v>581433.2180523487</c:v>
                </c:pt>
                <c:pt idx="8">
                  <c:v>538862.43096482591</c:v>
                </c:pt>
                <c:pt idx="9">
                  <c:v>494725.95663682598</c:v>
                </c:pt>
                <c:pt idx="10">
                  <c:v>449766.15344004455</c:v>
                </c:pt>
              </c:numCache>
            </c:numRef>
          </c:val>
          <c:extLst>
            <c:ext xmlns:c16="http://schemas.microsoft.com/office/drawing/2014/chart" uri="{C3380CC4-5D6E-409C-BE32-E72D297353CC}">
              <c16:uniqueId val="{00000004-2EA9-460F-AD68-A26F47827B45}"/>
            </c:ext>
          </c:extLst>
        </c:ser>
        <c:ser>
          <c:idx val="5"/>
          <c:order val="5"/>
          <c:tx>
            <c:strRef>
              <c:f>'B5.Usage'!$AE$5</c:f>
              <c:strCache>
                <c:ptCount val="1"/>
                <c:pt idx="0">
                  <c:v>HFC-407C</c:v>
                </c:pt>
              </c:strCache>
            </c:strRef>
          </c:tx>
          <c:spPr>
            <a:solidFill>
              <a:schemeClr val="accent6"/>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'B5.Usage'!$AE$116:$AE$126</c:f>
              <c:numCache>
                <c:formatCode>#,##0</c:formatCode>
                <c:ptCount val="11"/>
                <c:pt idx="0">
                  <c:v>86017.932318073275</c:v>
                </c:pt>
                <c:pt idx="1">
                  <c:v>66174.777938288986</c:v>
                </c:pt>
                <c:pt idx="2">
                  <c:v>59515.439607692562</c:v>
                </c:pt>
                <c:pt idx="3">
                  <c:v>52642.869318676174</c:v>
                </c:pt>
                <c:pt idx="4">
                  <c:v>45640.685268812755</c:v>
                </c:pt>
                <c:pt idx="5">
                  <c:v>38539.167272765539</c:v>
                </c:pt>
                <c:pt idx="6">
                  <c:v>33507.13595597339</c:v>
                </c:pt>
                <c:pt idx="7">
                  <c:v>28437.940407004495</c:v>
                </c:pt>
                <c:pt idx="8">
                  <c:v>23240.039218987207</c:v>
                </c:pt>
                <c:pt idx="9">
                  <c:v>17840.723242175874</c:v>
                </c:pt>
                <c:pt idx="10">
                  <c:v>12226.161934930265</c:v>
                </c:pt>
              </c:numCache>
            </c:numRef>
          </c:val>
          <c:extLst>
            <c:ext xmlns:c16="http://schemas.microsoft.com/office/drawing/2014/chart" uri="{C3380CC4-5D6E-409C-BE32-E72D297353CC}">
              <c16:uniqueId val="{00000005-2EA9-460F-AD68-A26F47827B45}"/>
            </c:ext>
          </c:extLst>
        </c:ser>
        <c:ser>
          <c:idx val="6"/>
          <c:order val="6"/>
          <c:tx>
            <c:strRef>
              <c:f>'B5.Usage'!$AF$5</c:f>
              <c:strCache>
                <c:ptCount val="1"/>
                <c:pt idx="0">
                  <c:v>HFC-32</c:v>
                </c:pt>
              </c:strCache>
            </c:strRef>
          </c:tx>
          <c:spPr>
            <a:solidFill>
              <a:schemeClr val="accent1">
                <a:lumMod val="60000"/>
              </a:schemeClr>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'B5.Usage'!$AF$116:$AF$126</c:f>
              <c:numCache>
                <c:formatCode>#,##0</c:formatCode>
                <c:ptCount val="11"/>
                <c:pt idx="0">
                  <c:v>50401.363319912431</c:v>
                </c:pt>
                <c:pt idx="1">
                  <c:v>93105.821328995749</c:v>
                </c:pt>
                <c:pt idx="2">
                  <c:v>142337.6293881879</c:v>
                </c:pt>
                <c:pt idx="3">
                  <c:v>175240.26467233765</c:v>
                </c:pt>
                <c:pt idx="4">
                  <c:v>210035.21249447201</c:v>
                </c:pt>
                <c:pt idx="5">
                  <c:v>246571.50046327565</c:v>
                </c:pt>
                <c:pt idx="6">
                  <c:v>282580.90820199589</c:v>
                </c:pt>
                <c:pt idx="7">
                  <c:v>319597.76707585325</c:v>
                </c:pt>
                <c:pt idx="8">
                  <c:v>357022.83606962056</c:v>
                </c:pt>
                <c:pt idx="9">
                  <c:v>394816.57032831397</c:v>
                </c:pt>
                <c:pt idx="10">
                  <c:v>433038.86522766267</c:v>
                </c:pt>
              </c:numCache>
            </c:numRef>
          </c:val>
          <c:extLst>
            <c:ext xmlns:c16="http://schemas.microsoft.com/office/drawing/2014/chart" uri="{C3380CC4-5D6E-409C-BE32-E72D297353CC}">
              <c16:uniqueId val="{00000006-2EA9-460F-AD68-A26F47827B45}"/>
            </c:ext>
          </c:extLst>
        </c:ser>
        <c:ser>
          <c:idx val="7"/>
          <c:order val="7"/>
          <c:tx>
            <c:strRef>
              <c:f>'B5.Usage'!$AG$5</c:f>
              <c:strCache>
                <c:ptCount val="1"/>
                <c:pt idx="0">
                  <c:v>HFC-Mix</c:v>
                </c:pt>
              </c:strCache>
            </c:strRef>
          </c:tx>
          <c:spPr>
            <a:solidFill>
              <a:schemeClr val="accent2">
                <a:lumMod val="60000"/>
              </a:schemeClr>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'B5.Usage'!$AG$116:$AG$126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EA9-460F-AD68-A26F47827B4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'B5.Usage'!$AH$116:$AH$126</c:f>
              <c:numCache>
                <c:formatCode>#,##0</c:formatCode>
                <c:ptCount val="11"/>
                <c:pt idx="0">
                  <c:v>62142.857142857145</c:v>
                </c:pt>
                <c:pt idx="1">
                  <c:v>55928.571428571428</c:v>
                </c:pt>
                <c:pt idx="2">
                  <c:v>49714.285714285717</c:v>
                </c:pt>
                <c:pt idx="3">
                  <c:v>43500</c:v>
                </c:pt>
                <c:pt idx="4">
                  <c:v>37285.71428571429</c:v>
                </c:pt>
                <c:pt idx="5">
                  <c:v>31071.428571428565</c:v>
                </c:pt>
                <c:pt idx="6">
                  <c:v>24857.142857142855</c:v>
                </c:pt>
                <c:pt idx="7">
                  <c:v>18642.857142857145</c:v>
                </c:pt>
                <c:pt idx="8">
                  <c:v>12428.571428571435</c:v>
                </c:pt>
                <c:pt idx="9">
                  <c:v>6214.2857142857101</c:v>
                </c:pt>
                <c:pt idx="10">
                  <c:v>0</c:v>
                </c:pt>
              </c:numCache>
            </c:numRef>
          </c:val>
          <c:extLst>
            <c:ext xmlns:c16="http://schemas.microsoft.com/office/drawing/2014/chart" uri="{C3380CC4-5D6E-409C-BE32-E72D297353CC}">
              <c16:uniqueId val="{00000008-2EA9-460F-AD68-A26F47827B4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'B5.Usage'!$AI$116:$AI$126</c:f>
              <c:numCache>
                <c:formatCode>#,##0</c:formatCode>
                <c:ptCount val="11"/>
                <c:pt idx="0">
                  <c:v>8643.4797778727807</c:v>
                </c:pt>
                <c:pt idx="1">
                  <c:v>10676.87625934479</c:v>
                </c:pt>
                <c:pt idx="2">
                  <c:v>21531.071226227614</c:v>
                </c:pt>
                <c:pt idx="3">
                  <c:v>34121.377649013579</c:v>
                </c:pt>
                <c:pt idx="4">
                  <c:v>47474.207589618738</c:v>
                </c:pt>
                <c:pt idx="5">
                  <c:v>61617.176515169587</c:v>
                </c:pt>
                <c:pt idx="6">
                  <c:v>73859.358756976333</c:v>
                </c:pt>
                <c:pt idx="7">
                  <c:v>84338.473448109158</c:v>
                </c:pt>
                <c:pt idx="8">
                  <c:v>95584.715006481987</c:v>
                </c:pt>
                <c:pt idx="9">
                  <c:v>107629.34991743829</c:v>
                </c:pt>
                <c:pt idx="10">
                  <c:v>120503.26347396958</c:v>
                </c:pt>
              </c:numCache>
            </c:numRef>
          </c:val>
          <c:extLst>
            <c:ext xmlns:c16="http://schemas.microsoft.com/office/drawing/2014/chart" uri="{C3380CC4-5D6E-409C-BE32-E72D297353CC}">
              <c16:uniqueId val="{00000009-2EA9-460F-AD68-A26F47827B4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'B5.Usage'!$Y$116:$Y$126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'B5.Usage'!$AJ$116:$AJ$126</c:f>
              <c:numCache>
                <c:formatCode>#,##0</c:formatCode>
                <c:ptCount val="11"/>
                <c:pt idx="0">
                  <c:v>6614.8923337286315</c:v>
                </c:pt>
                <c:pt idx="1">
                  <c:v>18631.61885936308</c:v>
                </c:pt>
                <c:pt idx="2">
                  <c:v>31044.194600265277</c:v>
                </c:pt>
                <c:pt idx="3">
                  <c:v>43857.46651894453</c:v>
                </c:pt>
                <c:pt idx="4">
                  <c:v>57075.767542684043</c:v>
                </c:pt>
                <c:pt idx="5">
                  <c:v>70703.038494945082</c:v>
                </c:pt>
                <c:pt idx="6">
                  <c:v>85429.313971923038</c:v>
                </c:pt>
                <c:pt idx="7">
                  <c:v>100997.77338427876</c:v>
                </c:pt>
                <c:pt idx="8">
                  <c:v>117415.43104239796</c:v>
                </c:pt>
                <c:pt idx="9">
                  <c:v>134687.16718994532</c:v>
                </c:pt>
                <c:pt idx="10">
                  <c:v>152671.21197463473</c:v>
                </c:pt>
              </c:numCache>
            </c:numRef>
          </c:val>
          <c:extLst>
            <c:ext xmlns:c16="http://schemas.microsoft.com/office/drawing/2014/chart" uri="{C3380CC4-5D6E-409C-BE32-E72D297353CC}">
              <c16:uniqueId val="{0000000A-2EA9-460F-AD68-A26F47827B45}"/>
            </c:ext>
          </c:extLst>
        </c:ser>
        <c:dLbls>
          <c:showLegendKey val="0"/>
          <c:showVal val="0"/>
          <c:showCatName val="0"/>
          <c:showSerName val="0"/>
          <c:showPercent val="0"/>
          <c:showBubbleSize val="0"/>
        </c:dLbls>
        <c:axId val="2129798688"/>
        <c:axId val="2129801440"/>
      </c:areaChart>
      <c:catAx>
        <c:axId val="21297986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801440"/>
        <c:crosses val="autoZero"/>
        <c:auto val="1"/>
        <c:lblAlgn val="ctr"/>
        <c:lblOffset val="100"/>
        <c:noMultiLvlLbl val="0"/>
      </c:catAx>
      <c:valAx>
        <c:axId val="2129801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79868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'B5.Usage'!$AN$116:$AN$126</c:f>
              <c:numCache>
                <c:formatCode>#,##0.000</c:formatCode>
                <c:ptCount val="11"/>
                <c:pt idx="0">
                  <c:v>0.19718756718133534</c:v>
                </c:pt>
                <c:pt idx="1">
                  <c:v>0.15571193923941248</c:v>
                </c:pt>
                <c:pt idx="2">
                  <c:v>0.12134199210949111</c:v>
                </c:pt>
                <c:pt idx="3">
                  <c:v>9.3669575104563071E-2</c:v>
                </c:pt>
                <c:pt idx="4">
                  <c:v>7.1896729604933624E-2</c:v>
                </c:pt>
                <c:pt idx="5">
                  <c:v>5.503828008775289E-2</c:v>
                </c:pt>
                <c:pt idx="6">
                  <c:v>4.2130981113013409E-2</c:v>
                </c:pt>
                <c:pt idx="7">
                  <c:v>3.2327434275656534E-2</c:v>
                </c:pt>
                <c:pt idx="8">
                  <c:v>2.4889047901109181E-2</c:v>
                </c:pt>
                <c:pt idx="9">
                  <c:v>1.9180131078727784E-2</c:v>
                </c:pt>
                <c:pt idx="10">
                  <c:v>1.4695179617891537E-2</c:v>
                </c:pt>
              </c:numCache>
            </c:numRef>
          </c:val>
          <c:extLst>
            <c:ext xmlns:c16="http://schemas.microsoft.com/office/drawing/2014/chart" uri="{C3380CC4-5D6E-409C-BE32-E72D297353CC}">
              <c16:uniqueId val="{00000000-6746-4921-AE94-F6948B17BC2E}"/>
            </c:ext>
          </c:extLst>
        </c:ser>
        <c:ser>
          <c:idx val="1"/>
          <c:order val="1"/>
          <c:tx>
            <c:strRef>
              <c:f>'B5.Usage'!$AO$5</c:f>
              <c:strCache>
                <c:ptCount val="1"/>
                <c:pt idx="0">
                  <c:v>HCFC-123</c:v>
                </c:pt>
              </c:strCache>
            </c:strRef>
          </c:tx>
          <c:spPr>
            <a:solidFill>
              <a:schemeClr val="accent2"/>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'B5.Usage'!$AO$116:$AO$126</c:f>
              <c:numCache>
                <c:formatCode>#,##0.000</c:formatCode>
                <c:ptCount val="11"/>
                <c:pt idx="0">
                  <c:v>1.6414884280483764E-4</c:v>
                </c:pt>
                <c:pt idx="1">
                  <c:v>1.5738457144863789E-4</c:v>
                </c:pt>
                <c:pt idx="2">
                  <c:v>1.5059557891944621E-4</c:v>
                </c:pt>
                <c:pt idx="3">
                  <c:v>1.4355117346963661E-4</c:v>
                </c:pt>
                <c:pt idx="4">
                  <c:v>1.3609302185074463E-4</c:v>
                </c:pt>
                <c:pt idx="5">
                  <c:v>1.2821091080381997E-4</c:v>
                </c:pt>
                <c:pt idx="6">
                  <c:v>1.2001503609704877E-4</c:v>
                </c:pt>
                <c:pt idx="7">
                  <c:v>1.1162988118715827E-4</c:v>
                </c:pt>
                <c:pt idx="8">
                  <c:v>1.0309905397103756E-4</c:v>
                </c:pt>
                <c:pt idx="9">
                  <c:v>9.4362157648673781E-5</c:v>
                </c:pt>
                <c:pt idx="10">
                  <c:v>8.5300092812670472E-5</c:v>
                </c:pt>
              </c:numCache>
            </c:numRef>
          </c:val>
          <c:extLst>
            <c:ext xmlns:c16="http://schemas.microsoft.com/office/drawing/2014/chart" uri="{C3380CC4-5D6E-409C-BE32-E72D297353CC}">
              <c16:uniqueId val="{00000001-6746-4921-AE94-F6948B17BC2E}"/>
            </c:ext>
          </c:extLst>
        </c:ser>
        <c:ser>
          <c:idx val="2"/>
          <c:order val="2"/>
          <c:tx>
            <c:strRef>
              <c:f>'B5.Usage'!$AP$5</c:f>
              <c:strCache>
                <c:ptCount val="1"/>
                <c:pt idx="0">
                  <c:v>HFC-134a</c:v>
                </c:pt>
              </c:strCache>
            </c:strRef>
          </c:tx>
          <c:spPr>
            <a:solidFill>
              <a:schemeClr val="accent3"/>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'B5.Usage'!$AP$116:$AP$126</c:f>
              <c:numCache>
                <c:formatCode>#,##0.000</c:formatCode>
                <c:ptCount val="11"/>
                <c:pt idx="0">
                  <c:v>0.41825337173144905</c:v>
                </c:pt>
                <c:pt idx="1">
                  <c:v>0.39969641817051382</c:v>
                </c:pt>
                <c:pt idx="2">
                  <c:v>0.38313509426343118</c:v>
                </c:pt>
                <c:pt idx="3">
                  <c:v>0.3632890111314141</c:v>
                </c:pt>
                <c:pt idx="4">
                  <c:v>0.34160282328124575</c:v>
                </c:pt>
                <c:pt idx="5">
                  <c:v>0.31831410524958137</c:v>
                </c:pt>
                <c:pt idx="6">
                  <c:v>0.29282032489556525</c:v>
                </c:pt>
                <c:pt idx="7">
                  <c:v>0.26824503506705055</c:v>
                </c:pt>
                <c:pt idx="8">
                  <c:v>0.24228661880742741</c:v>
                </c:pt>
                <c:pt idx="9">
                  <c:v>0.21488719264616815</c:v>
                </c:pt>
                <c:pt idx="10">
                  <c:v>0.1858717238672295</c:v>
                </c:pt>
              </c:numCache>
            </c:numRef>
          </c:val>
          <c:extLst>
            <c:ext xmlns:c16="http://schemas.microsoft.com/office/drawing/2014/chart" uri="{C3380CC4-5D6E-409C-BE32-E72D297353CC}">
              <c16:uniqueId val="{00000002-6746-4921-AE94-F6948B17BC2E}"/>
            </c:ext>
          </c:extLst>
        </c:ser>
        <c:ser>
          <c:idx val="3"/>
          <c:order val="3"/>
          <c:tx>
            <c:strRef>
              <c:f>'B5.Usage'!$AQ$5</c:f>
              <c:strCache>
                <c:ptCount val="1"/>
                <c:pt idx="0">
                  <c:v>HFC-404A</c:v>
                </c:pt>
              </c:strCache>
            </c:strRef>
          </c:tx>
          <c:spPr>
            <a:solidFill>
              <a:schemeClr val="accent4"/>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'B5.Usage'!$AQ$116:$AQ$126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6746-4921-AE94-F6948B17BC2E}"/>
            </c:ext>
          </c:extLst>
        </c:ser>
        <c:ser>
          <c:idx val="4"/>
          <c:order val="4"/>
          <c:tx>
            <c:strRef>
              <c:f>'B5.Usage'!$AR$5</c:f>
              <c:strCache>
                <c:ptCount val="1"/>
                <c:pt idx="0">
                  <c:v>HFC-410A</c:v>
                </c:pt>
              </c:strCache>
            </c:strRef>
          </c:tx>
          <c:spPr>
            <a:solidFill>
              <a:schemeClr val="accent5"/>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'B5.Usage'!$AR$116:$AR$126</c:f>
              <c:numCache>
                <c:formatCode>#,##0.000</c:formatCode>
                <c:ptCount val="11"/>
                <c:pt idx="0">
                  <c:v>1.5932908886268344</c:v>
                </c:pt>
                <c:pt idx="1">
                  <c:v>1.6204777453668435</c:v>
                </c:pt>
                <c:pt idx="2">
                  <c:v>1.5786668147247049</c:v>
                </c:pt>
                <c:pt idx="3">
                  <c:v>1.5234785131319764</c:v>
                </c:pt>
                <c:pt idx="4">
                  <c:v>1.4565888369978353</c:v>
                </c:pt>
                <c:pt idx="5">
                  <c:v>1.3799232277333078</c:v>
                </c:pt>
                <c:pt idx="6">
                  <c:v>1.2991498783167399</c:v>
                </c:pt>
                <c:pt idx="7">
                  <c:v>1.2140325592933041</c:v>
                </c:pt>
                <c:pt idx="8">
                  <c:v>1.1251447558545566</c:v>
                </c:pt>
                <c:pt idx="9">
                  <c:v>1.0329877974576926</c:v>
                </c:pt>
                <c:pt idx="10">
                  <c:v>0.93911172838281298</c:v>
                </c:pt>
              </c:numCache>
            </c:numRef>
          </c:val>
          <c:extLst>
            <c:ext xmlns:c16="http://schemas.microsoft.com/office/drawing/2014/chart" uri="{C3380CC4-5D6E-409C-BE32-E72D297353CC}">
              <c16:uniqueId val="{00000004-6746-4921-AE94-F6948B17BC2E}"/>
            </c:ext>
          </c:extLst>
        </c:ser>
        <c:ser>
          <c:idx val="5"/>
          <c:order val="5"/>
          <c:tx>
            <c:strRef>
              <c:f>'B5.Usage'!$AS$5</c:f>
              <c:strCache>
                <c:ptCount val="1"/>
                <c:pt idx="0">
                  <c:v>HFC-407C</c:v>
                </c:pt>
              </c:strCache>
            </c:strRef>
          </c:tx>
          <c:spPr>
            <a:solidFill>
              <a:schemeClr val="accent6"/>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'B5.Usage'!$AS$116:$AS$126</c:f>
              <c:numCache>
                <c:formatCode>#,##0.000</c:formatCode>
                <c:ptCount val="11"/>
                <c:pt idx="0">
                  <c:v>0.15259581193226202</c:v>
                </c:pt>
                <c:pt idx="1">
                  <c:v>0.11739405606252466</c:v>
                </c:pt>
                <c:pt idx="2">
                  <c:v>0.10558038986404661</c:v>
                </c:pt>
                <c:pt idx="3">
                  <c:v>9.3388450171331544E-2</c:v>
                </c:pt>
                <c:pt idx="4">
                  <c:v>8.0966575666873833E-2</c:v>
                </c:pt>
                <c:pt idx="5">
                  <c:v>6.8368482741886061E-2</c:v>
                </c:pt>
                <c:pt idx="6">
                  <c:v>5.9441659185896792E-2</c:v>
                </c:pt>
                <c:pt idx="7">
                  <c:v>5.0448906282025974E-2</c:v>
                </c:pt>
                <c:pt idx="8">
                  <c:v>4.1227829574483302E-2</c:v>
                </c:pt>
                <c:pt idx="9">
                  <c:v>3.1649443031619998E-2</c:v>
                </c:pt>
                <c:pt idx="10">
                  <c:v>2.1689211272566292E-2</c:v>
                </c:pt>
              </c:numCache>
            </c:numRef>
          </c:val>
          <c:extLst>
            <c:ext xmlns:c16="http://schemas.microsoft.com/office/drawing/2014/chart" uri="{C3380CC4-5D6E-409C-BE32-E72D297353CC}">
              <c16:uniqueId val="{00000005-6746-4921-AE94-F6948B17BC2E}"/>
            </c:ext>
          </c:extLst>
        </c:ser>
        <c:ser>
          <c:idx val="6"/>
          <c:order val="6"/>
          <c:tx>
            <c:strRef>
              <c:f>'B5.Usage'!$AT$5</c:f>
              <c:strCache>
                <c:ptCount val="1"/>
                <c:pt idx="0">
                  <c:v>HFC-32</c:v>
                </c:pt>
              </c:strCache>
            </c:strRef>
          </c:tx>
          <c:spPr>
            <a:solidFill>
              <a:schemeClr val="accent1">
                <a:lumMod val="60000"/>
              </a:schemeClr>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'B5.Usage'!$AT$116:$AT$126</c:f>
              <c:numCache>
                <c:formatCode>#,##0.000</c:formatCode>
                <c:ptCount val="11"/>
                <c:pt idx="0">
                  <c:v>3.4020920240940888E-2</c:v>
                </c:pt>
                <c:pt idx="1">
                  <c:v>6.2846429397072134E-2</c:v>
                </c:pt>
                <c:pt idx="2">
                  <c:v>9.6077899837026831E-2</c:v>
                </c:pt>
                <c:pt idx="3">
                  <c:v>0.11828717865382792</c:v>
                </c:pt>
                <c:pt idx="4">
                  <c:v>0.1417737684337686</c:v>
                </c:pt>
                <c:pt idx="5">
                  <c:v>0.16643576281271105</c:v>
                </c:pt>
                <c:pt idx="6">
                  <c:v>0.19074211303634722</c:v>
                </c:pt>
                <c:pt idx="7">
                  <c:v>0.21572849277620096</c:v>
                </c:pt>
                <c:pt idx="8">
                  <c:v>0.24099041434699389</c:v>
                </c:pt>
                <c:pt idx="9">
                  <c:v>0.26650118497161196</c:v>
                </c:pt>
                <c:pt idx="10">
                  <c:v>0.29230123402867225</c:v>
                </c:pt>
              </c:numCache>
            </c:numRef>
          </c:val>
          <c:extLst>
            <c:ext xmlns:c16="http://schemas.microsoft.com/office/drawing/2014/chart" uri="{C3380CC4-5D6E-409C-BE32-E72D297353CC}">
              <c16:uniqueId val="{00000006-6746-4921-AE94-F6948B17BC2E}"/>
            </c:ext>
          </c:extLst>
        </c:ser>
        <c:ser>
          <c:idx val="7"/>
          <c:order val="7"/>
          <c:tx>
            <c:strRef>
              <c:f>'B5.Usage'!$AU$5</c:f>
              <c:strCache>
                <c:ptCount val="1"/>
                <c:pt idx="0">
                  <c:v>HFC-Mix</c:v>
                </c:pt>
              </c:strCache>
            </c:strRef>
          </c:tx>
          <c:spPr>
            <a:solidFill>
              <a:schemeClr val="accent2">
                <a:lumMod val="60000"/>
              </a:schemeClr>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'B5.Usage'!$AU$116:$AU$126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6746-4921-AE94-F6948B17BC2E}"/>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'B5.Usage'!$AV$116:$AV$126</c:f>
              <c:numCache>
                <c:formatCode>#,##0.000</c:formatCode>
                <c:ptCount val="11"/>
                <c:pt idx="0">
                  <c:v>9.3214285714285722E-2</c:v>
                </c:pt>
                <c:pt idx="1">
                  <c:v>8.389285714285713E-2</c:v>
                </c:pt>
                <c:pt idx="2">
                  <c:v>7.457142857142858E-2</c:v>
                </c:pt>
                <c:pt idx="3">
                  <c:v>6.5250000000000002E-2</c:v>
                </c:pt>
                <c:pt idx="4">
                  <c:v>5.5928571428571432E-2</c:v>
                </c:pt>
                <c:pt idx="5">
                  <c:v>4.6607142857142854E-2</c:v>
                </c:pt>
                <c:pt idx="6">
                  <c:v>3.7285714285714283E-2</c:v>
                </c:pt>
                <c:pt idx="7">
                  <c:v>2.7964285714285716E-2</c:v>
                </c:pt>
                <c:pt idx="8">
                  <c:v>1.8642857142857152E-2</c:v>
                </c:pt>
                <c:pt idx="9">
                  <c:v>9.3214285714285656E-3</c:v>
                </c:pt>
                <c:pt idx="10">
                  <c:v>0</c:v>
                </c:pt>
              </c:numCache>
            </c:numRef>
          </c:val>
          <c:extLst>
            <c:ext xmlns:c16="http://schemas.microsoft.com/office/drawing/2014/chart" uri="{C3380CC4-5D6E-409C-BE32-E72D297353CC}">
              <c16:uniqueId val="{00000008-6746-4921-AE94-F6948B17BC2E}"/>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'B5.Usage'!$AW$116:$AW$126</c:f>
              <c:numCache>
                <c:formatCode>#,##0.000</c:formatCode>
                <c:ptCount val="11"/>
                <c:pt idx="0">
                  <c:v>4.3217398889363904E-3</c:v>
                </c:pt>
                <c:pt idx="1">
                  <c:v>5.3384381296723953E-3</c:v>
                </c:pt>
                <c:pt idx="2">
                  <c:v>1.0765535613113808E-2</c:v>
                </c:pt>
                <c:pt idx="3">
                  <c:v>1.706068882450679E-2</c:v>
                </c:pt>
                <c:pt idx="4">
                  <c:v>2.3737103794809367E-2</c:v>
                </c:pt>
                <c:pt idx="5">
                  <c:v>3.0808588257584795E-2</c:v>
                </c:pt>
                <c:pt idx="6">
                  <c:v>3.6929679378488171E-2</c:v>
                </c:pt>
                <c:pt idx="7">
                  <c:v>4.2169236724054579E-2</c:v>
                </c:pt>
                <c:pt idx="8">
                  <c:v>4.7792357503240998E-2</c:v>
                </c:pt>
                <c:pt idx="9">
                  <c:v>5.3814674958719139E-2</c:v>
                </c:pt>
                <c:pt idx="10">
                  <c:v>6.0251631736984793E-2</c:v>
                </c:pt>
              </c:numCache>
            </c:numRef>
          </c:val>
          <c:extLst>
            <c:ext xmlns:c16="http://schemas.microsoft.com/office/drawing/2014/chart" uri="{C3380CC4-5D6E-409C-BE32-E72D297353CC}">
              <c16:uniqueId val="{00000009-6746-4921-AE94-F6948B17BC2E}"/>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'B5.Usage'!$AM$116:$AM$126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'B5.Usage'!$AX$116:$AX$126</c:f>
              <c:numCache>
                <c:formatCode>#,##0.000</c:formatCode>
                <c:ptCount val="11"/>
                <c:pt idx="0">
                  <c:v>2.6459569334914525E-5</c:v>
                </c:pt>
                <c:pt idx="1">
                  <c:v>7.4526475437452317E-5</c:v>
                </c:pt>
                <c:pt idx="2">
                  <c:v>1.2417677840106109E-4</c:v>
                </c:pt>
                <c:pt idx="3">
                  <c:v>1.7542986607577813E-4</c:v>
                </c:pt>
                <c:pt idx="4">
                  <c:v>2.2830307017073618E-4</c:v>
                </c:pt>
                <c:pt idx="5">
                  <c:v>2.8281215397978033E-4</c:v>
                </c:pt>
                <c:pt idx="6">
                  <c:v>3.4171725588769217E-4</c:v>
                </c:pt>
                <c:pt idx="7">
                  <c:v>4.0399109353711504E-4</c:v>
                </c:pt>
                <c:pt idx="8">
                  <c:v>4.6966172416959187E-4</c:v>
                </c:pt>
                <c:pt idx="9">
                  <c:v>5.387486687597813E-4</c:v>
                </c:pt>
                <c:pt idx="10">
                  <c:v>6.1068484789853893E-4</c:v>
                </c:pt>
              </c:numCache>
            </c:numRef>
          </c:val>
          <c:extLst>
            <c:ext xmlns:c16="http://schemas.microsoft.com/office/drawing/2014/chart" uri="{C3380CC4-5D6E-409C-BE32-E72D297353CC}">
              <c16:uniqueId val="{0000000A-6746-4921-AE94-F6948B17BC2E}"/>
            </c:ext>
          </c:extLst>
        </c:ser>
        <c:dLbls>
          <c:showLegendKey val="0"/>
          <c:showVal val="0"/>
          <c:showCatName val="0"/>
          <c:showSerName val="0"/>
          <c:showPercent val="0"/>
          <c:showBubbleSize val="0"/>
        </c:dLbls>
        <c:axId val="2129863536"/>
        <c:axId val="2129866288"/>
      </c:areaChart>
      <c:catAx>
        <c:axId val="2129863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866288"/>
        <c:crosses val="autoZero"/>
        <c:auto val="1"/>
        <c:lblAlgn val="ctr"/>
        <c:lblOffset val="100"/>
        <c:noMultiLvlLbl val="0"/>
      </c:catAx>
      <c:valAx>
        <c:axId val="2129866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8635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'B5.Usage'!$Z$138:$Z$148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76B-46BA-85FA-8E6EF57F169E}"/>
            </c:ext>
          </c:extLst>
        </c:ser>
        <c:ser>
          <c:idx val="1"/>
          <c:order val="1"/>
          <c:tx>
            <c:strRef>
              <c:f>'B5.Usage'!$AA$5</c:f>
              <c:strCache>
                <c:ptCount val="1"/>
                <c:pt idx="0">
                  <c:v>HCFC-123</c:v>
                </c:pt>
              </c:strCache>
            </c:strRef>
          </c:tx>
          <c:spPr>
            <a:solidFill>
              <a:schemeClr val="accent2"/>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'B5.Usage'!$AA$138:$AA$148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76B-46BA-85FA-8E6EF57F169E}"/>
            </c:ext>
          </c:extLst>
        </c:ser>
        <c:ser>
          <c:idx val="2"/>
          <c:order val="2"/>
          <c:tx>
            <c:strRef>
              <c:f>'B5.Usage'!$AB$5</c:f>
              <c:strCache>
                <c:ptCount val="1"/>
                <c:pt idx="0">
                  <c:v>HFC-134a</c:v>
                </c:pt>
              </c:strCache>
            </c:strRef>
          </c:tx>
          <c:spPr>
            <a:solidFill>
              <a:schemeClr val="accent3"/>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'B5.Usage'!$AB$138:$AB$148</c:f>
              <c:numCache>
                <c:formatCode>#,##0</c:formatCode>
                <c:ptCount val="11"/>
                <c:pt idx="0">
                  <c:v>682805.74427769729</c:v>
                </c:pt>
                <c:pt idx="1">
                  <c:v>669869.68149516406</c:v>
                </c:pt>
                <c:pt idx="2">
                  <c:v>651696.68666471017</c:v>
                </c:pt>
                <c:pt idx="3">
                  <c:v>628854.64544667432</c:v>
                </c:pt>
                <c:pt idx="4">
                  <c:v>601003.41424386483</c:v>
                </c:pt>
                <c:pt idx="5">
                  <c:v>568359.55906741309</c:v>
                </c:pt>
                <c:pt idx="6">
                  <c:v>534887.32355168322</c:v>
                </c:pt>
                <c:pt idx="7">
                  <c:v>500583.07265226869</c:v>
                </c:pt>
                <c:pt idx="8">
                  <c:v>465559.50595146645</c:v>
                </c:pt>
                <c:pt idx="9">
                  <c:v>429928.92956275854</c:v>
                </c:pt>
                <c:pt idx="10">
                  <c:v>393266.71405070927</c:v>
                </c:pt>
              </c:numCache>
            </c:numRef>
          </c:val>
          <c:extLst>
            <c:ext xmlns:c16="http://schemas.microsoft.com/office/drawing/2014/chart" uri="{C3380CC4-5D6E-409C-BE32-E72D297353CC}">
              <c16:uniqueId val="{00000002-276B-46BA-85FA-8E6EF57F169E}"/>
            </c:ext>
          </c:extLst>
        </c:ser>
        <c:ser>
          <c:idx val="3"/>
          <c:order val="3"/>
          <c:tx>
            <c:strRef>
              <c:f>'B5.Usage'!$AC$5</c:f>
              <c:strCache>
                <c:ptCount val="1"/>
                <c:pt idx="0">
                  <c:v>HFC-404A</c:v>
                </c:pt>
              </c:strCache>
            </c:strRef>
          </c:tx>
          <c:spPr>
            <a:solidFill>
              <a:schemeClr val="accent4"/>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'B5.Usage'!$AC$138:$AC$148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76B-46BA-85FA-8E6EF57F169E}"/>
            </c:ext>
          </c:extLst>
        </c:ser>
        <c:ser>
          <c:idx val="4"/>
          <c:order val="4"/>
          <c:tx>
            <c:strRef>
              <c:f>'B5.Usage'!$AD$5</c:f>
              <c:strCache>
                <c:ptCount val="1"/>
                <c:pt idx="0">
                  <c:v>HFC-410A</c:v>
                </c:pt>
              </c:strCache>
            </c:strRef>
          </c:tx>
          <c:spPr>
            <a:solidFill>
              <a:schemeClr val="accent5"/>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'B5.Usage'!$AD$138:$AD$148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76B-46BA-85FA-8E6EF57F169E}"/>
            </c:ext>
          </c:extLst>
        </c:ser>
        <c:ser>
          <c:idx val="5"/>
          <c:order val="5"/>
          <c:tx>
            <c:strRef>
              <c:f>'B5.Usage'!$AE$5</c:f>
              <c:strCache>
                <c:ptCount val="1"/>
                <c:pt idx="0">
                  <c:v>HFC-407C</c:v>
                </c:pt>
              </c:strCache>
            </c:strRef>
          </c:tx>
          <c:spPr>
            <a:solidFill>
              <a:schemeClr val="accent6"/>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'B5.Usage'!$AE$138:$AE$148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276B-46BA-85FA-8E6EF57F169E}"/>
            </c:ext>
          </c:extLst>
        </c:ser>
        <c:ser>
          <c:idx val="6"/>
          <c:order val="6"/>
          <c:tx>
            <c:strRef>
              <c:f>'B5.Usage'!$AF$5</c:f>
              <c:strCache>
                <c:ptCount val="1"/>
                <c:pt idx="0">
                  <c:v>HFC-32</c:v>
                </c:pt>
              </c:strCache>
            </c:strRef>
          </c:tx>
          <c:spPr>
            <a:solidFill>
              <a:schemeClr val="accent1">
                <a:lumMod val="60000"/>
              </a:schemeClr>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'B5.Usage'!$AF$138:$AF$148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76B-46BA-85FA-8E6EF57F169E}"/>
            </c:ext>
          </c:extLst>
        </c:ser>
        <c:ser>
          <c:idx val="7"/>
          <c:order val="7"/>
          <c:tx>
            <c:strRef>
              <c:f>'B5.Usage'!$AG$5</c:f>
              <c:strCache>
                <c:ptCount val="1"/>
                <c:pt idx="0">
                  <c:v>HFC-Mix</c:v>
                </c:pt>
              </c:strCache>
            </c:strRef>
          </c:tx>
          <c:spPr>
            <a:solidFill>
              <a:schemeClr val="accent2">
                <a:lumMod val="60000"/>
              </a:schemeClr>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'B5.Usage'!$AG$138:$AG$148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76B-46BA-85FA-8E6EF57F169E}"/>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'B5.Usage'!$AH$138:$AH$148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276B-46BA-85FA-8E6EF57F169E}"/>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'B5.Usage'!$AI$138:$AI$148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276B-46BA-85FA-8E6EF57F169E}"/>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'B5.Usage'!$Y$138:$Y$148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'B5.Usage'!$AJ$138:$AJ$148</c:f>
              <c:numCache>
                <c:formatCode>#,##0</c:formatCode>
                <c:ptCount val="11"/>
                <c:pt idx="0">
                  <c:v>9809.8652193973903</c:v>
                </c:pt>
                <c:pt idx="1">
                  <c:v>20277.934704946278</c:v>
                </c:pt>
                <c:pt idx="2">
                  <c:v>35704.686886926414</c:v>
                </c:pt>
                <c:pt idx="3">
                  <c:v>55924.219627563776</c:v>
                </c:pt>
                <c:pt idx="4">
                  <c:v>81167.075037226416</c:v>
                </c:pt>
                <c:pt idx="5">
                  <c:v>111269.60793153655</c:v>
                </c:pt>
                <c:pt idx="6">
                  <c:v>142472.56112490021</c:v>
                </c:pt>
                <c:pt idx="7">
                  <c:v>174704.87418908768</c:v>
                </c:pt>
                <c:pt idx="8">
                  <c:v>207892.94163932544</c:v>
                </c:pt>
                <c:pt idx="9">
                  <c:v>241774.97244181565</c:v>
                </c:pt>
                <c:pt idx="10">
                  <c:v>276373.01573949947</c:v>
                </c:pt>
              </c:numCache>
            </c:numRef>
          </c:val>
          <c:extLst>
            <c:ext xmlns:c16="http://schemas.microsoft.com/office/drawing/2014/chart" uri="{C3380CC4-5D6E-409C-BE32-E72D297353CC}">
              <c16:uniqueId val="{0000000A-276B-46BA-85FA-8E6EF57F169E}"/>
            </c:ext>
          </c:extLst>
        </c:ser>
        <c:dLbls>
          <c:showLegendKey val="0"/>
          <c:showVal val="0"/>
          <c:showCatName val="0"/>
          <c:showSerName val="0"/>
          <c:showPercent val="0"/>
          <c:showBubbleSize val="0"/>
        </c:dLbls>
        <c:axId val="2129926864"/>
        <c:axId val="2129929616"/>
      </c:areaChart>
      <c:catAx>
        <c:axId val="2129926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929616"/>
        <c:crosses val="autoZero"/>
        <c:auto val="1"/>
        <c:lblAlgn val="ctr"/>
        <c:lblOffset val="100"/>
        <c:noMultiLvlLbl val="0"/>
      </c:catAx>
      <c:valAx>
        <c:axId val="2129929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926864"/>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'B5.Usage'!$AN$138:$AN$148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57B-4B6C-A4A6-4EB98EA2A635}"/>
            </c:ext>
          </c:extLst>
        </c:ser>
        <c:ser>
          <c:idx val="1"/>
          <c:order val="1"/>
          <c:tx>
            <c:strRef>
              <c:f>'B5.Usage'!$AO$5</c:f>
              <c:strCache>
                <c:ptCount val="1"/>
                <c:pt idx="0">
                  <c:v>HCFC-123</c:v>
                </c:pt>
              </c:strCache>
            </c:strRef>
          </c:tx>
          <c:spPr>
            <a:solidFill>
              <a:schemeClr val="accent2"/>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'B5.Usage'!$AO$138:$AO$148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57B-4B6C-A4A6-4EB98EA2A635}"/>
            </c:ext>
          </c:extLst>
        </c:ser>
        <c:ser>
          <c:idx val="2"/>
          <c:order val="2"/>
          <c:tx>
            <c:strRef>
              <c:f>'B5.Usage'!$AP$5</c:f>
              <c:strCache>
                <c:ptCount val="1"/>
                <c:pt idx="0">
                  <c:v>HFC-134a</c:v>
                </c:pt>
              </c:strCache>
            </c:strRef>
          </c:tx>
          <c:spPr>
            <a:solidFill>
              <a:schemeClr val="accent3"/>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'B5.Usage'!$AP$138:$AP$148</c:f>
              <c:numCache>
                <c:formatCode>#,##0.000</c:formatCode>
                <c:ptCount val="11"/>
                <c:pt idx="0">
                  <c:v>0.97641221431710712</c:v>
                </c:pt>
                <c:pt idx="1">
                  <c:v>0.95791364453808459</c:v>
                </c:pt>
                <c:pt idx="2">
                  <c:v>0.93192626193053552</c:v>
                </c:pt>
                <c:pt idx="3">
                  <c:v>0.8992621429887443</c:v>
                </c:pt>
                <c:pt idx="4">
                  <c:v>0.85943488236872678</c:v>
                </c:pt>
                <c:pt idx="5">
                  <c:v>0.81275416946640078</c:v>
                </c:pt>
                <c:pt idx="6">
                  <c:v>0.76488887267890704</c:v>
                </c:pt>
                <c:pt idx="7">
                  <c:v>0.71583379389274415</c:v>
                </c:pt>
                <c:pt idx="8">
                  <c:v>0.665750093510597</c:v>
                </c:pt>
                <c:pt idx="9">
                  <c:v>0.61479836927474474</c:v>
                </c:pt>
                <c:pt idx="10">
                  <c:v>0.56237140109251427</c:v>
                </c:pt>
              </c:numCache>
            </c:numRef>
          </c:val>
          <c:extLst>
            <c:ext xmlns:c16="http://schemas.microsoft.com/office/drawing/2014/chart" uri="{C3380CC4-5D6E-409C-BE32-E72D297353CC}">
              <c16:uniqueId val="{00000002-C57B-4B6C-A4A6-4EB98EA2A635}"/>
            </c:ext>
          </c:extLst>
        </c:ser>
        <c:ser>
          <c:idx val="3"/>
          <c:order val="3"/>
          <c:tx>
            <c:strRef>
              <c:f>'B5.Usage'!$AQ$5</c:f>
              <c:strCache>
                <c:ptCount val="1"/>
                <c:pt idx="0">
                  <c:v>HFC-404A</c:v>
                </c:pt>
              </c:strCache>
            </c:strRef>
          </c:tx>
          <c:spPr>
            <a:solidFill>
              <a:schemeClr val="accent4"/>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'B5.Usage'!$AQ$138:$AQ$148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57B-4B6C-A4A6-4EB98EA2A635}"/>
            </c:ext>
          </c:extLst>
        </c:ser>
        <c:ser>
          <c:idx val="4"/>
          <c:order val="4"/>
          <c:tx>
            <c:strRef>
              <c:f>'B5.Usage'!$AR$5</c:f>
              <c:strCache>
                <c:ptCount val="1"/>
                <c:pt idx="0">
                  <c:v>HFC-410A</c:v>
                </c:pt>
              </c:strCache>
            </c:strRef>
          </c:tx>
          <c:spPr>
            <a:solidFill>
              <a:schemeClr val="accent5"/>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'B5.Usage'!$AR$138:$AR$148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C57B-4B6C-A4A6-4EB98EA2A635}"/>
            </c:ext>
          </c:extLst>
        </c:ser>
        <c:ser>
          <c:idx val="5"/>
          <c:order val="5"/>
          <c:tx>
            <c:strRef>
              <c:f>'B5.Usage'!$AS$5</c:f>
              <c:strCache>
                <c:ptCount val="1"/>
                <c:pt idx="0">
                  <c:v>HFC-407C</c:v>
                </c:pt>
              </c:strCache>
            </c:strRef>
          </c:tx>
          <c:spPr>
            <a:solidFill>
              <a:schemeClr val="accent6"/>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'B5.Usage'!$AS$138:$AS$148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C57B-4B6C-A4A6-4EB98EA2A635}"/>
            </c:ext>
          </c:extLst>
        </c:ser>
        <c:ser>
          <c:idx val="6"/>
          <c:order val="6"/>
          <c:tx>
            <c:strRef>
              <c:f>'B5.Usage'!$AT$5</c:f>
              <c:strCache>
                <c:ptCount val="1"/>
                <c:pt idx="0">
                  <c:v>HFC-32</c:v>
                </c:pt>
              </c:strCache>
            </c:strRef>
          </c:tx>
          <c:spPr>
            <a:solidFill>
              <a:schemeClr val="accent1">
                <a:lumMod val="60000"/>
              </a:schemeClr>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'B5.Usage'!$AT$138:$AT$148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C57B-4B6C-A4A6-4EB98EA2A635}"/>
            </c:ext>
          </c:extLst>
        </c:ser>
        <c:ser>
          <c:idx val="7"/>
          <c:order val="7"/>
          <c:tx>
            <c:strRef>
              <c:f>'B5.Usage'!$AU$5</c:f>
              <c:strCache>
                <c:ptCount val="1"/>
                <c:pt idx="0">
                  <c:v>HFC-Mix</c:v>
                </c:pt>
              </c:strCache>
            </c:strRef>
          </c:tx>
          <c:spPr>
            <a:solidFill>
              <a:schemeClr val="accent2">
                <a:lumMod val="60000"/>
              </a:schemeClr>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'B5.Usage'!$AU$138:$AU$148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C57B-4B6C-A4A6-4EB98EA2A63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'B5.Usage'!$AV$138:$AV$148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57B-4B6C-A4A6-4EB98EA2A63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'B5.Usage'!$AW$138:$AW$148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C57B-4B6C-A4A6-4EB98EA2A63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'B5.Usage'!$AM$138:$AM$148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'B5.Usage'!$AX$138:$AX$148</c:f>
              <c:numCache>
                <c:formatCode>#,##0.000</c:formatCode>
                <c:ptCount val="11"/>
                <c:pt idx="0">
                  <c:v>3.9239460877589559E-5</c:v>
                </c:pt>
                <c:pt idx="1">
                  <c:v>8.1111738819785112E-5</c:v>
                </c:pt>
                <c:pt idx="2">
                  <c:v>1.4281874754770566E-4</c:v>
                </c:pt>
                <c:pt idx="3">
                  <c:v>2.2369687851025511E-4</c:v>
                </c:pt>
                <c:pt idx="4">
                  <c:v>3.2466830014890564E-4</c:v>
                </c:pt>
                <c:pt idx="5">
                  <c:v>4.4507843172614622E-4</c:v>
                </c:pt>
                <c:pt idx="6">
                  <c:v>5.6989024449960088E-4</c:v>
                </c:pt>
                <c:pt idx="7">
                  <c:v>6.9881949675635073E-4</c:v>
                </c:pt>
                <c:pt idx="8">
                  <c:v>8.3157176655730171E-4</c:v>
                </c:pt>
                <c:pt idx="9">
                  <c:v>9.670998897672626E-4</c:v>
                </c:pt>
                <c:pt idx="10">
                  <c:v>1.105492062957998E-3</c:v>
                </c:pt>
              </c:numCache>
            </c:numRef>
          </c:val>
          <c:extLst>
            <c:ext xmlns:c16="http://schemas.microsoft.com/office/drawing/2014/chart" uri="{C3380CC4-5D6E-409C-BE32-E72D297353CC}">
              <c16:uniqueId val="{0000000A-C57B-4B6C-A4A6-4EB98EA2A635}"/>
            </c:ext>
          </c:extLst>
        </c:ser>
        <c:dLbls>
          <c:showLegendKey val="0"/>
          <c:showVal val="0"/>
          <c:showCatName val="0"/>
          <c:showSerName val="0"/>
          <c:showPercent val="0"/>
          <c:showBubbleSize val="0"/>
        </c:dLbls>
        <c:axId val="2129991216"/>
        <c:axId val="2129993968"/>
      </c:areaChart>
      <c:catAx>
        <c:axId val="2129991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993968"/>
        <c:crosses val="autoZero"/>
        <c:auto val="1"/>
        <c:lblAlgn val="ctr"/>
        <c:lblOffset val="100"/>
        <c:noMultiLvlLbl val="0"/>
      </c:catAx>
      <c:valAx>
        <c:axId val="2129993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999121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'B5.Usage'!$Z$160:$Z$170</c:f>
              <c:numCache>
                <c:formatCode>#,##0</c:formatCode>
                <c:ptCount val="11"/>
                <c:pt idx="0">
                  <c:v>1369.950971062256</c:v>
                </c:pt>
                <c:pt idx="1">
                  <c:v>1108.4972471325677</c:v>
                </c:pt>
                <c:pt idx="2">
                  <c:v>911.03841022078097</c:v>
                </c:pt>
                <c:pt idx="3">
                  <c:v>759.88279574253716</c:v>
                </c:pt>
                <c:pt idx="4">
                  <c:v>637.2785281454685</c:v>
                </c:pt>
                <c:pt idx="5">
                  <c:v>529.4873968568794</c:v>
                </c:pt>
                <c:pt idx="6">
                  <c:v>428.33107584746369</c:v>
                </c:pt>
                <c:pt idx="7">
                  <c:v>331.45848429929379</c:v>
                </c:pt>
                <c:pt idx="8">
                  <c:v>241.52131424427159</c:v>
                </c:pt>
                <c:pt idx="9">
                  <c:v>163.78678287739211</c:v>
                </c:pt>
                <c:pt idx="10">
                  <c:v>102.77304706183952</c:v>
                </c:pt>
              </c:numCache>
            </c:numRef>
          </c:val>
          <c:extLst>
            <c:ext xmlns:c16="http://schemas.microsoft.com/office/drawing/2014/chart" uri="{C3380CC4-5D6E-409C-BE32-E72D297353CC}">
              <c16:uniqueId val="{00000000-184A-4240-ABDB-93C8DD04BB75}"/>
            </c:ext>
          </c:extLst>
        </c:ser>
        <c:ser>
          <c:idx val="1"/>
          <c:order val="1"/>
          <c:tx>
            <c:strRef>
              <c:f>'B5.Usage'!$AA$5</c:f>
              <c:strCache>
                <c:ptCount val="1"/>
                <c:pt idx="0">
                  <c:v>HCFC-123</c:v>
                </c:pt>
              </c:strCache>
            </c:strRef>
          </c:tx>
          <c:spPr>
            <a:solidFill>
              <a:schemeClr val="accent2"/>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'B5.Usage'!$AA$160:$AA$170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84A-4240-ABDB-93C8DD04BB75}"/>
            </c:ext>
          </c:extLst>
        </c:ser>
        <c:ser>
          <c:idx val="2"/>
          <c:order val="2"/>
          <c:tx>
            <c:strRef>
              <c:f>'B5.Usage'!$AB$5</c:f>
              <c:strCache>
                <c:ptCount val="1"/>
                <c:pt idx="0">
                  <c:v>HFC-134a</c:v>
                </c:pt>
              </c:strCache>
            </c:strRef>
          </c:tx>
          <c:spPr>
            <a:solidFill>
              <a:schemeClr val="accent3"/>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'B5.Usage'!$AB$160:$AB$170</c:f>
              <c:numCache>
                <c:formatCode>#,##0</c:formatCode>
                <c:ptCount val="11"/>
                <c:pt idx="0">
                  <c:v>20762.214563335125</c:v>
                </c:pt>
                <c:pt idx="1">
                  <c:v>20283.357132079156</c:v>
                </c:pt>
                <c:pt idx="2">
                  <c:v>19741.550182147141</c:v>
                </c:pt>
                <c:pt idx="3">
                  <c:v>19150.300598720154</c:v>
                </c:pt>
                <c:pt idx="4">
                  <c:v>18520.501649920639</c:v>
                </c:pt>
                <c:pt idx="5">
                  <c:v>17860.16403856545</c:v>
                </c:pt>
                <c:pt idx="6">
                  <c:v>16770.034120624561</c:v>
                </c:pt>
                <c:pt idx="7">
                  <c:v>15616.278320456615</c:v>
                </c:pt>
                <c:pt idx="8">
                  <c:v>14402.32708668608</c:v>
                </c:pt>
                <c:pt idx="9">
                  <c:v>13130.611464073505</c:v>
                </c:pt>
                <c:pt idx="10">
                  <c:v>11802.746665051367</c:v>
                </c:pt>
              </c:numCache>
            </c:numRef>
          </c:val>
          <c:extLst>
            <c:ext xmlns:c16="http://schemas.microsoft.com/office/drawing/2014/chart" uri="{C3380CC4-5D6E-409C-BE32-E72D297353CC}">
              <c16:uniqueId val="{00000002-184A-4240-ABDB-93C8DD04BB75}"/>
            </c:ext>
          </c:extLst>
        </c:ser>
        <c:ser>
          <c:idx val="3"/>
          <c:order val="3"/>
          <c:tx>
            <c:strRef>
              <c:f>'B5.Usage'!$AC$5</c:f>
              <c:strCache>
                <c:ptCount val="1"/>
                <c:pt idx="0">
                  <c:v>HFC-404A</c:v>
                </c:pt>
              </c:strCache>
            </c:strRef>
          </c:tx>
          <c:spPr>
            <a:solidFill>
              <a:schemeClr val="accent4"/>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'B5.Usage'!$AC$160:$AC$170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84A-4240-ABDB-93C8DD04BB75}"/>
            </c:ext>
          </c:extLst>
        </c:ser>
        <c:ser>
          <c:idx val="4"/>
          <c:order val="4"/>
          <c:tx>
            <c:strRef>
              <c:f>'B5.Usage'!$AD$5</c:f>
              <c:strCache>
                <c:ptCount val="1"/>
                <c:pt idx="0">
                  <c:v>HFC-410A</c:v>
                </c:pt>
              </c:strCache>
            </c:strRef>
          </c:tx>
          <c:spPr>
            <a:solidFill>
              <a:schemeClr val="accent5"/>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'B5.Usage'!$AD$160:$AD$170</c:f>
              <c:numCache>
                <c:formatCode>#,##0</c:formatCode>
                <c:ptCount val="11"/>
                <c:pt idx="0">
                  <c:v>8998.2633610379744</c:v>
                </c:pt>
                <c:pt idx="1">
                  <c:v>9513.24921638042</c:v>
                </c:pt>
                <c:pt idx="2">
                  <c:v>9954.9529904314586</c:v>
                </c:pt>
                <c:pt idx="3">
                  <c:v>10309.307062892194</c:v>
                </c:pt>
                <c:pt idx="4">
                  <c:v>10560.916081345775</c:v>
                </c:pt>
                <c:pt idx="5">
                  <c:v>10695.085175448812</c:v>
                </c:pt>
                <c:pt idx="6">
                  <c:v>10700.213300496318</c:v>
                </c:pt>
                <c:pt idx="7">
                  <c:v>10569.080941348177</c:v>
                </c:pt>
                <c:pt idx="8">
                  <c:v>10298.120884871294</c:v>
                </c:pt>
                <c:pt idx="9">
                  <c:v>9886.1267903828739</c:v>
                </c:pt>
                <c:pt idx="10">
                  <c:v>9335.8852458955171</c:v>
                </c:pt>
              </c:numCache>
            </c:numRef>
          </c:val>
          <c:extLst>
            <c:ext xmlns:c16="http://schemas.microsoft.com/office/drawing/2014/chart" uri="{C3380CC4-5D6E-409C-BE32-E72D297353CC}">
              <c16:uniqueId val="{00000004-184A-4240-ABDB-93C8DD04BB75}"/>
            </c:ext>
          </c:extLst>
        </c:ser>
        <c:ser>
          <c:idx val="5"/>
          <c:order val="5"/>
          <c:tx>
            <c:strRef>
              <c:f>'B5.Usage'!$AE$5</c:f>
              <c:strCache>
                <c:ptCount val="1"/>
                <c:pt idx="0">
                  <c:v>HFC-407C</c:v>
                </c:pt>
              </c:strCache>
            </c:strRef>
          </c:tx>
          <c:spPr>
            <a:solidFill>
              <a:schemeClr val="accent6"/>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'B5.Usage'!$AE$160:$AE$170</c:f>
              <c:numCache>
                <c:formatCode>#,##0</c:formatCode>
                <c:ptCount val="11"/>
                <c:pt idx="0">
                  <c:v>47210.73074823778</c:v>
                </c:pt>
                <c:pt idx="1">
                  <c:v>41953.370726506277</c:v>
                </c:pt>
                <c:pt idx="2">
                  <c:v>41792.148202917604</c:v>
                </c:pt>
                <c:pt idx="3">
                  <c:v>41312.138480791211</c:v>
                </c:pt>
                <c:pt idx="4">
                  <c:v>40503.129813037463</c:v>
                </c:pt>
                <c:pt idx="5">
                  <c:v>39357.20317762882</c:v>
                </c:pt>
                <c:pt idx="6">
                  <c:v>37842.070490859194</c:v>
                </c:pt>
                <c:pt idx="7">
                  <c:v>36009.328725034873</c:v>
                </c:pt>
                <c:pt idx="8">
                  <c:v>33895.470128668669</c:v>
                </c:pt>
                <c:pt idx="9">
                  <c:v>31541.919222560675</c:v>
                </c:pt>
                <c:pt idx="10">
                  <c:v>28991.360307741004</c:v>
                </c:pt>
              </c:numCache>
            </c:numRef>
          </c:val>
          <c:extLst>
            <c:ext xmlns:c16="http://schemas.microsoft.com/office/drawing/2014/chart" uri="{C3380CC4-5D6E-409C-BE32-E72D297353CC}">
              <c16:uniqueId val="{00000005-184A-4240-ABDB-93C8DD04BB75}"/>
            </c:ext>
          </c:extLst>
        </c:ser>
        <c:ser>
          <c:idx val="6"/>
          <c:order val="6"/>
          <c:tx>
            <c:strRef>
              <c:f>'B5.Usage'!$AF$5</c:f>
              <c:strCache>
                <c:ptCount val="1"/>
                <c:pt idx="0">
                  <c:v>HFC-32</c:v>
                </c:pt>
              </c:strCache>
            </c:strRef>
          </c:tx>
          <c:spPr>
            <a:solidFill>
              <a:schemeClr val="accent1">
                <a:lumMod val="60000"/>
              </a:schemeClr>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'B5.Usage'!$AF$160:$AF$170</c:f>
              <c:numCache>
                <c:formatCode>#,##0</c:formatCode>
                <c:ptCount val="11"/>
                <c:pt idx="0">
                  <c:v>0</c:v>
                </c:pt>
                <c:pt idx="1">
                  <c:v>54.105886574204057</c:v>
                </c:pt>
                <c:pt idx="2">
                  <c:v>163.94083631944955</c:v>
                </c:pt>
                <c:pt idx="3">
                  <c:v>331.1645472956846</c:v>
                </c:pt>
                <c:pt idx="4">
                  <c:v>557.47396924582029</c:v>
                </c:pt>
                <c:pt idx="5">
                  <c:v>844.60404429080245</c:v>
                </c:pt>
                <c:pt idx="6">
                  <c:v>1194.3284214880784</c:v>
                </c:pt>
                <c:pt idx="7">
                  <c:v>1608.4598023533595</c:v>
                </c:pt>
                <c:pt idx="8">
                  <c:v>2088.8475034283747</c:v>
                </c:pt>
                <c:pt idx="9">
                  <c:v>2637.3595982028323</c:v>
                </c:pt>
                <c:pt idx="10">
                  <c:v>3255.8017289748541</c:v>
                </c:pt>
              </c:numCache>
            </c:numRef>
          </c:val>
          <c:extLst>
            <c:ext xmlns:c16="http://schemas.microsoft.com/office/drawing/2014/chart" uri="{C3380CC4-5D6E-409C-BE32-E72D297353CC}">
              <c16:uniqueId val="{00000006-184A-4240-ABDB-93C8DD04BB75}"/>
            </c:ext>
          </c:extLst>
        </c:ser>
        <c:ser>
          <c:idx val="7"/>
          <c:order val="7"/>
          <c:tx>
            <c:strRef>
              <c:f>'B5.Usage'!$AG$5</c:f>
              <c:strCache>
                <c:ptCount val="1"/>
                <c:pt idx="0">
                  <c:v>HFC-Mix</c:v>
                </c:pt>
              </c:strCache>
            </c:strRef>
          </c:tx>
          <c:spPr>
            <a:solidFill>
              <a:schemeClr val="accent2">
                <a:lumMod val="60000"/>
              </a:schemeClr>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'B5.Usage'!$AG$160:$AG$170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184A-4240-ABDB-93C8DD04BB7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'B5.Usage'!$AH$160:$AH$170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84A-4240-ABDB-93C8DD04BB7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'B5.Usage'!$AI$160:$AI$170</c:f>
              <c:numCache>
                <c:formatCode>#,##0</c:formatCode>
                <c:ptCount val="11"/>
                <c:pt idx="0">
                  <c:v>0</c:v>
                </c:pt>
                <c:pt idx="1">
                  <c:v>234.21090486637229</c:v>
                </c:pt>
                <c:pt idx="2">
                  <c:v>548.71142511859864</c:v>
                </c:pt>
                <c:pt idx="3">
                  <c:v>943.11672681468781</c:v>
                </c:pt>
                <c:pt idx="4">
                  <c:v>1417.0523588469937</c:v>
                </c:pt>
                <c:pt idx="5">
                  <c:v>1970.1543292111212</c:v>
                </c:pt>
                <c:pt idx="6">
                  <c:v>2705.1100969399595</c:v>
                </c:pt>
                <c:pt idx="7">
                  <c:v>3553.1861579482579</c:v>
                </c:pt>
                <c:pt idx="8">
                  <c:v>4513.6427445171448</c:v>
                </c:pt>
                <c:pt idx="9">
                  <c:v>5585.7508478287536</c:v>
                </c:pt>
                <c:pt idx="10">
                  <c:v>6768.7805485839999</c:v>
                </c:pt>
              </c:numCache>
            </c:numRef>
          </c:val>
          <c:extLst>
            <c:ext xmlns:c16="http://schemas.microsoft.com/office/drawing/2014/chart" uri="{C3380CC4-5D6E-409C-BE32-E72D297353CC}">
              <c16:uniqueId val="{00000009-184A-4240-ABDB-93C8DD04BB7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'B5.Usage'!$Y$160:$Y$170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'B5.Usage'!$AJ$160:$AJ$170</c:f>
              <c:numCache>
                <c:formatCode>#,##0</c:formatCode>
                <c:ptCount val="11"/>
                <c:pt idx="0">
                  <c:v>0</c:v>
                </c:pt>
                <c:pt idx="1">
                  <c:v>29.806710879231268</c:v>
                </c:pt>
                <c:pt idx="2">
                  <c:v>73.148402970124096</c:v>
                </c:pt>
                <c:pt idx="3">
                  <c:v>130.22879240645153</c:v>
                </c:pt>
                <c:pt idx="4">
                  <c:v>201.25745481234367</c:v>
                </c:pt>
                <c:pt idx="5">
                  <c:v>286.44993266140455</c:v>
                </c:pt>
                <c:pt idx="6">
                  <c:v>438.25869642494246</c:v>
                </c:pt>
                <c:pt idx="7">
                  <c:v>622.8277766556364</c:v>
                </c:pt>
                <c:pt idx="8">
                  <c:v>840.38251345689173</c:v>
                </c:pt>
                <c:pt idx="9">
                  <c:v>1091.1514706848682</c:v>
                </c:pt>
                <c:pt idx="10">
                  <c:v>1375.3548211911468</c:v>
                </c:pt>
              </c:numCache>
            </c:numRef>
          </c:val>
          <c:extLst>
            <c:ext xmlns:c16="http://schemas.microsoft.com/office/drawing/2014/chart" uri="{C3380CC4-5D6E-409C-BE32-E72D297353CC}">
              <c16:uniqueId val="{0000000A-184A-4240-ABDB-93C8DD04BB75}"/>
            </c:ext>
          </c:extLst>
        </c:ser>
        <c:dLbls>
          <c:showLegendKey val="0"/>
          <c:showVal val="0"/>
          <c:showCatName val="0"/>
          <c:showSerName val="0"/>
          <c:showPercent val="0"/>
          <c:showBubbleSize val="0"/>
        </c:dLbls>
        <c:axId val="2130054768"/>
        <c:axId val="2130057520"/>
      </c:areaChart>
      <c:catAx>
        <c:axId val="21300547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0057520"/>
        <c:crosses val="autoZero"/>
        <c:auto val="1"/>
        <c:lblAlgn val="ctr"/>
        <c:lblOffset val="100"/>
        <c:noMultiLvlLbl val="0"/>
      </c:catAx>
      <c:valAx>
        <c:axId val="213005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0054768"/>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'B5.Usage'!$AN$160:$AN$170</c:f>
              <c:numCache>
                <c:formatCode>#,##0.000</c:formatCode>
                <c:ptCount val="11"/>
                <c:pt idx="0">
                  <c:v>2.4796112576226832E-3</c:v>
                </c:pt>
                <c:pt idx="1">
                  <c:v>2.0063800173099476E-3</c:v>
                </c:pt>
                <c:pt idx="2">
                  <c:v>1.6489795224996135E-3</c:v>
                </c:pt>
                <c:pt idx="3">
                  <c:v>1.3753878602939923E-3</c:v>
                </c:pt>
                <c:pt idx="4">
                  <c:v>1.1534741359432979E-3</c:v>
                </c:pt>
                <c:pt idx="5">
                  <c:v>9.5837218831095166E-4</c:v>
                </c:pt>
                <c:pt idx="6">
                  <c:v>7.752792472839092E-4</c:v>
                </c:pt>
                <c:pt idx="7">
                  <c:v>5.9993985658172186E-4</c:v>
                </c:pt>
                <c:pt idx="8">
                  <c:v>4.3715357878213162E-4</c:v>
                </c:pt>
                <c:pt idx="9">
                  <c:v>2.9645407700807974E-4</c:v>
                </c:pt>
                <c:pt idx="10">
                  <c:v>1.8601921518192953E-4</c:v>
                </c:pt>
              </c:numCache>
            </c:numRef>
          </c:val>
          <c:extLst>
            <c:ext xmlns:c16="http://schemas.microsoft.com/office/drawing/2014/chart" uri="{C3380CC4-5D6E-409C-BE32-E72D297353CC}">
              <c16:uniqueId val="{00000000-0648-4293-96C3-C5ABFF30FD3D}"/>
            </c:ext>
          </c:extLst>
        </c:ser>
        <c:ser>
          <c:idx val="1"/>
          <c:order val="1"/>
          <c:tx>
            <c:strRef>
              <c:f>'B5.Usage'!$AO$5</c:f>
              <c:strCache>
                <c:ptCount val="1"/>
                <c:pt idx="0">
                  <c:v>HCFC-123</c:v>
                </c:pt>
              </c:strCache>
            </c:strRef>
          </c:tx>
          <c:spPr>
            <a:solidFill>
              <a:schemeClr val="accent2"/>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'B5.Usage'!$AO$160:$AO$170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648-4293-96C3-C5ABFF30FD3D}"/>
            </c:ext>
          </c:extLst>
        </c:ser>
        <c:ser>
          <c:idx val="2"/>
          <c:order val="2"/>
          <c:tx>
            <c:strRef>
              <c:f>'B5.Usage'!$AP$5</c:f>
              <c:strCache>
                <c:ptCount val="1"/>
                <c:pt idx="0">
                  <c:v>HFC-134a</c:v>
                </c:pt>
              </c:strCache>
            </c:strRef>
          </c:tx>
          <c:spPr>
            <a:solidFill>
              <a:schemeClr val="accent3"/>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'B5.Usage'!$AP$160:$AP$170</c:f>
              <c:numCache>
                <c:formatCode>#,##0.000</c:formatCode>
                <c:ptCount val="11"/>
                <c:pt idx="0">
                  <c:v>2.9689966825569226E-2</c:v>
                </c:pt>
                <c:pt idx="1">
                  <c:v>2.9005200698873194E-2</c:v>
                </c:pt>
                <c:pt idx="2">
                  <c:v>2.8230416760470414E-2</c:v>
                </c:pt>
                <c:pt idx="3">
                  <c:v>2.7384929856169821E-2</c:v>
                </c:pt>
                <c:pt idx="4">
                  <c:v>2.6484317359386514E-2</c:v>
                </c:pt>
                <c:pt idx="5">
                  <c:v>2.5540034575148595E-2</c:v>
                </c:pt>
                <c:pt idx="6">
                  <c:v>2.3981148792493124E-2</c:v>
                </c:pt>
                <c:pt idx="7">
                  <c:v>2.233127799825296E-2</c:v>
                </c:pt>
                <c:pt idx="8">
                  <c:v>2.0595327733961093E-2</c:v>
                </c:pt>
                <c:pt idx="9">
                  <c:v>1.8776774393625111E-2</c:v>
                </c:pt>
                <c:pt idx="10">
                  <c:v>1.6877927731023454E-2</c:v>
                </c:pt>
              </c:numCache>
            </c:numRef>
          </c:val>
          <c:extLst>
            <c:ext xmlns:c16="http://schemas.microsoft.com/office/drawing/2014/chart" uri="{C3380CC4-5D6E-409C-BE32-E72D297353CC}">
              <c16:uniqueId val="{00000002-0648-4293-96C3-C5ABFF30FD3D}"/>
            </c:ext>
          </c:extLst>
        </c:ser>
        <c:ser>
          <c:idx val="3"/>
          <c:order val="3"/>
          <c:tx>
            <c:strRef>
              <c:f>'B5.Usage'!$AQ$5</c:f>
              <c:strCache>
                <c:ptCount val="1"/>
                <c:pt idx="0">
                  <c:v>HFC-404A</c:v>
                </c:pt>
              </c:strCache>
            </c:strRef>
          </c:tx>
          <c:spPr>
            <a:solidFill>
              <a:schemeClr val="accent4"/>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'B5.Usage'!$AQ$160:$AQ$170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648-4293-96C3-C5ABFF30FD3D}"/>
            </c:ext>
          </c:extLst>
        </c:ser>
        <c:ser>
          <c:idx val="4"/>
          <c:order val="4"/>
          <c:tx>
            <c:strRef>
              <c:f>'B5.Usage'!$AR$5</c:f>
              <c:strCache>
                <c:ptCount val="1"/>
                <c:pt idx="0">
                  <c:v>HFC-410A</c:v>
                </c:pt>
              </c:strCache>
            </c:strRef>
          </c:tx>
          <c:spPr>
            <a:solidFill>
              <a:schemeClr val="accent5"/>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'B5.Usage'!$AR$160:$AR$170</c:f>
              <c:numCache>
                <c:formatCode>#,##0.000</c:formatCode>
                <c:ptCount val="11"/>
                <c:pt idx="0">
                  <c:v>1.878837389784729E-2</c:v>
                </c:pt>
                <c:pt idx="1">
                  <c:v>1.9863664363802318E-2</c:v>
                </c:pt>
                <c:pt idx="2">
                  <c:v>2.0785941844020883E-2</c:v>
                </c:pt>
                <c:pt idx="3">
                  <c:v>2.1525833147318901E-2</c:v>
                </c:pt>
                <c:pt idx="4">
                  <c:v>2.2051192777849976E-2</c:v>
                </c:pt>
                <c:pt idx="5">
                  <c:v>2.2331337846337122E-2</c:v>
                </c:pt>
                <c:pt idx="6">
                  <c:v>2.2342045371436314E-2</c:v>
                </c:pt>
                <c:pt idx="7">
                  <c:v>2.2068241005534991E-2</c:v>
                </c:pt>
                <c:pt idx="8">
                  <c:v>2.1502476407611264E-2</c:v>
                </c:pt>
                <c:pt idx="9">
                  <c:v>2.064223273831944E-2</c:v>
                </c:pt>
                <c:pt idx="10">
                  <c:v>1.9493328393429838E-2</c:v>
                </c:pt>
              </c:numCache>
            </c:numRef>
          </c:val>
          <c:extLst>
            <c:ext xmlns:c16="http://schemas.microsoft.com/office/drawing/2014/chart" uri="{C3380CC4-5D6E-409C-BE32-E72D297353CC}">
              <c16:uniqueId val="{00000004-0648-4293-96C3-C5ABFF30FD3D}"/>
            </c:ext>
          </c:extLst>
        </c:ser>
        <c:ser>
          <c:idx val="5"/>
          <c:order val="5"/>
          <c:tx>
            <c:strRef>
              <c:f>'B5.Usage'!$AS$5</c:f>
              <c:strCache>
                <c:ptCount val="1"/>
                <c:pt idx="0">
                  <c:v>HFC-407C</c:v>
                </c:pt>
              </c:strCache>
            </c:strRef>
          </c:tx>
          <c:spPr>
            <a:solidFill>
              <a:schemeClr val="accent6"/>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'B5.Usage'!$AS$160:$AS$170</c:f>
              <c:numCache>
                <c:formatCode>#,##0.000</c:formatCode>
                <c:ptCount val="11"/>
                <c:pt idx="0">
                  <c:v>8.3751836347373834E-2</c:v>
                </c:pt>
                <c:pt idx="1">
                  <c:v>7.4425279668822134E-2</c:v>
                </c:pt>
                <c:pt idx="2">
                  <c:v>7.4139270911975835E-2</c:v>
                </c:pt>
                <c:pt idx="3">
                  <c:v>7.328773366492361E-2</c:v>
                </c:pt>
                <c:pt idx="4">
                  <c:v>7.1852552288328458E-2</c:v>
                </c:pt>
                <c:pt idx="5">
                  <c:v>6.9819678437113522E-2</c:v>
                </c:pt>
                <c:pt idx="6">
                  <c:v>6.7131833050784212E-2</c:v>
                </c:pt>
                <c:pt idx="7">
                  <c:v>6.3880549158211869E-2</c:v>
                </c:pt>
                <c:pt idx="8">
                  <c:v>6.0130564008258218E-2</c:v>
                </c:pt>
                <c:pt idx="9">
                  <c:v>5.5955364700822637E-2</c:v>
                </c:pt>
                <c:pt idx="10">
                  <c:v>5.1430673185932536E-2</c:v>
                </c:pt>
              </c:numCache>
            </c:numRef>
          </c:val>
          <c:extLst>
            <c:ext xmlns:c16="http://schemas.microsoft.com/office/drawing/2014/chart" uri="{C3380CC4-5D6E-409C-BE32-E72D297353CC}">
              <c16:uniqueId val="{00000005-0648-4293-96C3-C5ABFF30FD3D}"/>
            </c:ext>
          </c:extLst>
        </c:ser>
        <c:ser>
          <c:idx val="6"/>
          <c:order val="6"/>
          <c:tx>
            <c:strRef>
              <c:f>'B5.Usage'!$AT$5</c:f>
              <c:strCache>
                <c:ptCount val="1"/>
                <c:pt idx="0">
                  <c:v>HFC-32</c:v>
                </c:pt>
              </c:strCache>
            </c:strRef>
          </c:tx>
          <c:spPr>
            <a:solidFill>
              <a:schemeClr val="accent1">
                <a:lumMod val="60000"/>
              </a:schemeClr>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'B5.Usage'!$AT$160:$AT$170</c:f>
              <c:numCache>
                <c:formatCode>#,##0.000</c:formatCode>
                <c:ptCount val="11"/>
                <c:pt idx="0">
                  <c:v>0</c:v>
                </c:pt>
                <c:pt idx="1">
                  <c:v>3.6521473437587736E-5</c:v>
                </c:pt>
                <c:pt idx="2">
                  <c:v>1.1066006451562845E-4</c:v>
                </c:pt>
                <c:pt idx="3">
                  <c:v>2.235360694245871E-4</c:v>
                </c:pt>
                <c:pt idx="4">
                  <c:v>3.7629492924092867E-4</c:v>
                </c:pt>
                <c:pt idx="5">
                  <c:v>5.7010772989629166E-4</c:v>
                </c:pt>
                <c:pt idx="6">
                  <c:v>8.0617168450445296E-4</c:v>
                </c:pt>
                <c:pt idx="7">
                  <c:v>1.0857103665885175E-3</c:v>
                </c:pt>
                <c:pt idx="8">
                  <c:v>1.409972064814153E-3</c:v>
                </c:pt>
                <c:pt idx="9">
                  <c:v>1.7802177287869118E-3</c:v>
                </c:pt>
                <c:pt idx="10">
                  <c:v>2.1976661670580263E-3</c:v>
                </c:pt>
              </c:numCache>
            </c:numRef>
          </c:val>
          <c:extLst>
            <c:ext xmlns:c16="http://schemas.microsoft.com/office/drawing/2014/chart" uri="{C3380CC4-5D6E-409C-BE32-E72D297353CC}">
              <c16:uniqueId val="{00000006-0648-4293-96C3-C5ABFF30FD3D}"/>
            </c:ext>
          </c:extLst>
        </c:ser>
        <c:ser>
          <c:idx val="7"/>
          <c:order val="7"/>
          <c:tx>
            <c:strRef>
              <c:f>'B5.Usage'!$AU$5</c:f>
              <c:strCache>
                <c:ptCount val="1"/>
                <c:pt idx="0">
                  <c:v>HFC-Mix</c:v>
                </c:pt>
              </c:strCache>
            </c:strRef>
          </c:tx>
          <c:spPr>
            <a:solidFill>
              <a:schemeClr val="accent2">
                <a:lumMod val="60000"/>
              </a:schemeClr>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'B5.Usage'!$AU$160:$AU$170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0648-4293-96C3-C5ABFF30FD3D}"/>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'B5.Usage'!$AV$160:$AV$170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0648-4293-96C3-C5ABFF30FD3D}"/>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'B5.Usage'!$AW$160:$AW$170</c:f>
              <c:numCache>
                <c:formatCode>#,##0.000</c:formatCode>
                <c:ptCount val="11"/>
                <c:pt idx="0">
                  <c:v>0</c:v>
                </c:pt>
                <c:pt idx="1">
                  <c:v>1.1710545243318614E-4</c:v>
                </c:pt>
                <c:pt idx="2">
                  <c:v>2.7435571255929932E-4</c:v>
                </c:pt>
                <c:pt idx="3">
                  <c:v>4.7155836340734389E-4</c:v>
                </c:pt>
                <c:pt idx="4">
                  <c:v>7.085261794234968E-4</c:v>
                </c:pt>
                <c:pt idx="5">
                  <c:v>9.8507716460556052E-4</c:v>
                </c:pt>
                <c:pt idx="6">
                  <c:v>1.3525550484699798E-3</c:v>
                </c:pt>
                <c:pt idx="7">
                  <c:v>1.776593078974129E-3</c:v>
                </c:pt>
                <c:pt idx="8">
                  <c:v>2.2568213722585725E-3</c:v>
                </c:pt>
                <c:pt idx="9">
                  <c:v>2.7928754239143765E-3</c:v>
                </c:pt>
                <c:pt idx="10">
                  <c:v>3.3843902742920003E-3</c:v>
                </c:pt>
              </c:numCache>
            </c:numRef>
          </c:val>
          <c:extLst>
            <c:ext xmlns:c16="http://schemas.microsoft.com/office/drawing/2014/chart" uri="{C3380CC4-5D6E-409C-BE32-E72D297353CC}">
              <c16:uniqueId val="{00000009-0648-4293-96C3-C5ABFF30FD3D}"/>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'B5.Usage'!$AM$160:$AM$170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'B5.Usage'!$AX$160:$AX$170</c:f>
              <c:numCache>
                <c:formatCode>#,##0.000</c:formatCode>
                <c:ptCount val="11"/>
                <c:pt idx="0">
                  <c:v>0</c:v>
                </c:pt>
                <c:pt idx="1">
                  <c:v>1.1922684351692507E-7</c:v>
                </c:pt>
                <c:pt idx="2">
                  <c:v>2.9259361188049638E-7</c:v>
                </c:pt>
                <c:pt idx="3">
                  <c:v>5.2091516962580608E-7</c:v>
                </c:pt>
                <c:pt idx="4">
                  <c:v>8.0502981924937463E-7</c:v>
                </c:pt>
                <c:pt idx="5">
                  <c:v>1.1457997306456182E-6</c:v>
                </c:pt>
                <c:pt idx="6">
                  <c:v>1.7530347856997698E-6</c:v>
                </c:pt>
                <c:pt idx="7">
                  <c:v>2.4913111066225455E-6</c:v>
                </c:pt>
                <c:pt idx="8">
                  <c:v>3.3615300538275668E-6</c:v>
                </c:pt>
                <c:pt idx="9">
                  <c:v>4.3646058827394729E-6</c:v>
                </c:pt>
                <c:pt idx="10">
                  <c:v>5.5014192847645875E-6</c:v>
                </c:pt>
              </c:numCache>
            </c:numRef>
          </c:val>
          <c:extLst>
            <c:ext xmlns:c16="http://schemas.microsoft.com/office/drawing/2014/chart" uri="{C3380CC4-5D6E-409C-BE32-E72D297353CC}">
              <c16:uniqueId val="{0000000A-0648-4293-96C3-C5ABFF30FD3D}"/>
            </c:ext>
          </c:extLst>
        </c:ser>
        <c:dLbls>
          <c:showLegendKey val="0"/>
          <c:showVal val="0"/>
          <c:showCatName val="0"/>
          <c:showSerName val="0"/>
          <c:showPercent val="0"/>
          <c:showBubbleSize val="0"/>
        </c:dLbls>
        <c:axId val="2130119392"/>
        <c:axId val="2130122144"/>
      </c:areaChart>
      <c:catAx>
        <c:axId val="2130119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0122144"/>
        <c:crosses val="autoZero"/>
        <c:auto val="1"/>
        <c:lblAlgn val="ctr"/>
        <c:lblOffset val="100"/>
        <c:noMultiLvlLbl val="0"/>
      </c:catAx>
      <c:valAx>
        <c:axId val="21301221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01193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'B5.Usage'!$Z$182:$Z$192</c:f>
              <c:numCache>
                <c:formatCode>#,##0</c:formatCode>
                <c:ptCount val="11"/>
                <c:pt idx="0">
                  <c:v>1369.950971062256</c:v>
                </c:pt>
                <c:pt idx="1">
                  <c:v>1108.4972471325677</c:v>
                </c:pt>
                <c:pt idx="2">
                  <c:v>911.03841022078097</c:v>
                </c:pt>
                <c:pt idx="3">
                  <c:v>759.88279574253716</c:v>
                </c:pt>
                <c:pt idx="4">
                  <c:v>637.2785281454685</c:v>
                </c:pt>
                <c:pt idx="5">
                  <c:v>529.4873968568794</c:v>
                </c:pt>
                <c:pt idx="6">
                  <c:v>428.33107584746369</c:v>
                </c:pt>
                <c:pt idx="7">
                  <c:v>331.45848429929379</c:v>
                </c:pt>
                <c:pt idx="8">
                  <c:v>241.52131424427159</c:v>
                </c:pt>
                <c:pt idx="9">
                  <c:v>163.78678287739211</c:v>
                </c:pt>
                <c:pt idx="10">
                  <c:v>102.77304706183952</c:v>
                </c:pt>
              </c:numCache>
            </c:numRef>
          </c:val>
          <c:extLst>
            <c:ext xmlns:c16="http://schemas.microsoft.com/office/drawing/2014/chart" uri="{C3380CC4-5D6E-409C-BE32-E72D297353CC}">
              <c16:uniqueId val="{00000000-DBF4-4318-9587-72D9A5EC7810}"/>
            </c:ext>
          </c:extLst>
        </c:ser>
        <c:ser>
          <c:idx val="1"/>
          <c:order val="1"/>
          <c:tx>
            <c:strRef>
              <c:f>'B5.Usage'!$AA$5</c:f>
              <c:strCache>
                <c:ptCount val="1"/>
                <c:pt idx="0">
                  <c:v>HCFC-123</c:v>
                </c:pt>
              </c:strCache>
            </c:strRef>
          </c:tx>
          <c:spPr>
            <a:solidFill>
              <a:schemeClr val="accent2"/>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'B5.Usage'!$AA$182:$AA$192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BF4-4318-9587-72D9A5EC7810}"/>
            </c:ext>
          </c:extLst>
        </c:ser>
        <c:ser>
          <c:idx val="2"/>
          <c:order val="2"/>
          <c:tx>
            <c:strRef>
              <c:f>'B5.Usage'!$AB$5</c:f>
              <c:strCache>
                <c:ptCount val="1"/>
                <c:pt idx="0">
                  <c:v>HFC-134a</c:v>
                </c:pt>
              </c:strCache>
            </c:strRef>
          </c:tx>
          <c:spPr>
            <a:solidFill>
              <a:schemeClr val="accent3"/>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'B5.Usage'!$AB$182:$AB$192</c:f>
              <c:numCache>
                <c:formatCode>#,##0</c:formatCode>
                <c:ptCount val="11"/>
                <c:pt idx="0">
                  <c:v>703567.95884103246</c:v>
                </c:pt>
                <c:pt idx="1">
                  <c:v>690153.03862724325</c:v>
                </c:pt>
                <c:pt idx="2">
                  <c:v>671438.23684685735</c:v>
                </c:pt>
                <c:pt idx="3">
                  <c:v>648004.94604539452</c:v>
                </c:pt>
                <c:pt idx="4">
                  <c:v>619523.91589378542</c:v>
                </c:pt>
                <c:pt idx="5">
                  <c:v>586219.72310597857</c:v>
                </c:pt>
                <c:pt idx="6">
                  <c:v>551657.35767230776</c:v>
                </c:pt>
                <c:pt idx="7">
                  <c:v>516199.35097272531</c:v>
                </c:pt>
                <c:pt idx="8">
                  <c:v>479961.83303815254</c:v>
                </c:pt>
                <c:pt idx="9">
                  <c:v>443059.54102683207</c:v>
                </c:pt>
                <c:pt idx="10">
                  <c:v>405069.46071576065</c:v>
                </c:pt>
              </c:numCache>
            </c:numRef>
          </c:val>
          <c:extLst>
            <c:ext xmlns:c16="http://schemas.microsoft.com/office/drawing/2014/chart" uri="{C3380CC4-5D6E-409C-BE32-E72D297353CC}">
              <c16:uniqueId val="{00000002-DBF4-4318-9587-72D9A5EC7810}"/>
            </c:ext>
          </c:extLst>
        </c:ser>
        <c:ser>
          <c:idx val="3"/>
          <c:order val="3"/>
          <c:tx>
            <c:strRef>
              <c:f>'B5.Usage'!$AC$5</c:f>
              <c:strCache>
                <c:ptCount val="1"/>
                <c:pt idx="0">
                  <c:v>HFC-404A</c:v>
                </c:pt>
              </c:strCache>
            </c:strRef>
          </c:tx>
          <c:spPr>
            <a:solidFill>
              <a:schemeClr val="accent4"/>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'B5.Usage'!$AC$182:$AC$192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BF4-4318-9587-72D9A5EC7810}"/>
            </c:ext>
          </c:extLst>
        </c:ser>
        <c:ser>
          <c:idx val="4"/>
          <c:order val="4"/>
          <c:tx>
            <c:strRef>
              <c:f>'B5.Usage'!$AD$5</c:f>
              <c:strCache>
                <c:ptCount val="1"/>
                <c:pt idx="0">
                  <c:v>HFC-410A</c:v>
                </c:pt>
              </c:strCache>
            </c:strRef>
          </c:tx>
          <c:spPr>
            <a:solidFill>
              <a:schemeClr val="accent5"/>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'B5.Usage'!$AD$182:$AD$192</c:f>
              <c:numCache>
                <c:formatCode>#,##0</c:formatCode>
                <c:ptCount val="11"/>
                <c:pt idx="0">
                  <c:v>8998.2633610379744</c:v>
                </c:pt>
                <c:pt idx="1">
                  <c:v>9513.24921638042</c:v>
                </c:pt>
                <c:pt idx="2">
                  <c:v>9954.9529904314586</c:v>
                </c:pt>
                <c:pt idx="3">
                  <c:v>10309.307062892194</c:v>
                </c:pt>
                <c:pt idx="4">
                  <c:v>10560.916081345775</c:v>
                </c:pt>
                <c:pt idx="5">
                  <c:v>10695.085175448812</c:v>
                </c:pt>
                <c:pt idx="6">
                  <c:v>10700.213300496318</c:v>
                </c:pt>
                <c:pt idx="7">
                  <c:v>10569.080941348177</c:v>
                </c:pt>
                <c:pt idx="8">
                  <c:v>10298.120884871294</c:v>
                </c:pt>
                <c:pt idx="9">
                  <c:v>9886.1267903828739</c:v>
                </c:pt>
                <c:pt idx="10">
                  <c:v>9335.8852458955171</c:v>
                </c:pt>
              </c:numCache>
            </c:numRef>
          </c:val>
          <c:extLst>
            <c:ext xmlns:c16="http://schemas.microsoft.com/office/drawing/2014/chart" uri="{C3380CC4-5D6E-409C-BE32-E72D297353CC}">
              <c16:uniqueId val="{00000004-DBF4-4318-9587-72D9A5EC7810}"/>
            </c:ext>
          </c:extLst>
        </c:ser>
        <c:ser>
          <c:idx val="5"/>
          <c:order val="5"/>
          <c:tx>
            <c:strRef>
              <c:f>'B5.Usage'!$AE$5</c:f>
              <c:strCache>
                <c:ptCount val="1"/>
                <c:pt idx="0">
                  <c:v>HFC-407C</c:v>
                </c:pt>
              </c:strCache>
            </c:strRef>
          </c:tx>
          <c:spPr>
            <a:solidFill>
              <a:schemeClr val="accent6"/>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'B5.Usage'!$AE$182:$AE$192</c:f>
              <c:numCache>
                <c:formatCode>#,##0</c:formatCode>
                <c:ptCount val="11"/>
                <c:pt idx="0">
                  <c:v>47210.73074823778</c:v>
                </c:pt>
                <c:pt idx="1">
                  <c:v>41953.370726506277</c:v>
                </c:pt>
                <c:pt idx="2">
                  <c:v>41792.148202917604</c:v>
                </c:pt>
                <c:pt idx="3">
                  <c:v>41312.138480791211</c:v>
                </c:pt>
                <c:pt idx="4">
                  <c:v>40503.129813037463</c:v>
                </c:pt>
                <c:pt idx="5">
                  <c:v>39357.20317762882</c:v>
                </c:pt>
                <c:pt idx="6">
                  <c:v>37842.070490859194</c:v>
                </c:pt>
                <c:pt idx="7">
                  <c:v>36009.328725034873</c:v>
                </c:pt>
                <c:pt idx="8">
                  <c:v>33895.470128668669</c:v>
                </c:pt>
                <c:pt idx="9">
                  <c:v>31541.919222560675</c:v>
                </c:pt>
                <c:pt idx="10">
                  <c:v>28991.360307741004</c:v>
                </c:pt>
              </c:numCache>
            </c:numRef>
          </c:val>
          <c:extLst>
            <c:ext xmlns:c16="http://schemas.microsoft.com/office/drawing/2014/chart" uri="{C3380CC4-5D6E-409C-BE32-E72D297353CC}">
              <c16:uniqueId val="{00000005-DBF4-4318-9587-72D9A5EC7810}"/>
            </c:ext>
          </c:extLst>
        </c:ser>
        <c:ser>
          <c:idx val="6"/>
          <c:order val="6"/>
          <c:tx>
            <c:strRef>
              <c:f>'B5.Usage'!$AF$5</c:f>
              <c:strCache>
                <c:ptCount val="1"/>
                <c:pt idx="0">
                  <c:v>HFC-32</c:v>
                </c:pt>
              </c:strCache>
            </c:strRef>
          </c:tx>
          <c:spPr>
            <a:solidFill>
              <a:schemeClr val="accent1">
                <a:lumMod val="60000"/>
              </a:schemeClr>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'B5.Usage'!$AF$182:$AF$192</c:f>
              <c:numCache>
                <c:formatCode>#,##0</c:formatCode>
                <c:ptCount val="11"/>
                <c:pt idx="0">
                  <c:v>0</c:v>
                </c:pt>
                <c:pt idx="1">
                  <c:v>54.105886574204057</c:v>
                </c:pt>
                <c:pt idx="2">
                  <c:v>163.94083631944955</c:v>
                </c:pt>
                <c:pt idx="3">
                  <c:v>331.1645472956846</c:v>
                </c:pt>
                <c:pt idx="4">
                  <c:v>557.47396924582029</c:v>
                </c:pt>
                <c:pt idx="5">
                  <c:v>844.60404429080245</c:v>
                </c:pt>
                <c:pt idx="6">
                  <c:v>1194.3284214880784</c:v>
                </c:pt>
                <c:pt idx="7">
                  <c:v>1608.4598023533595</c:v>
                </c:pt>
                <c:pt idx="8">
                  <c:v>2088.8475034283747</c:v>
                </c:pt>
                <c:pt idx="9">
                  <c:v>2637.3595982028323</c:v>
                </c:pt>
                <c:pt idx="10">
                  <c:v>3255.8017289748541</c:v>
                </c:pt>
              </c:numCache>
            </c:numRef>
          </c:val>
          <c:extLst>
            <c:ext xmlns:c16="http://schemas.microsoft.com/office/drawing/2014/chart" uri="{C3380CC4-5D6E-409C-BE32-E72D297353CC}">
              <c16:uniqueId val="{00000006-DBF4-4318-9587-72D9A5EC7810}"/>
            </c:ext>
          </c:extLst>
        </c:ser>
        <c:ser>
          <c:idx val="7"/>
          <c:order val="7"/>
          <c:tx>
            <c:strRef>
              <c:f>'B5.Usage'!$AG$5</c:f>
              <c:strCache>
                <c:ptCount val="1"/>
                <c:pt idx="0">
                  <c:v>HFC-Mix</c:v>
                </c:pt>
              </c:strCache>
            </c:strRef>
          </c:tx>
          <c:spPr>
            <a:solidFill>
              <a:schemeClr val="accent2">
                <a:lumMod val="60000"/>
              </a:schemeClr>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'B5.Usage'!$AG$182:$AG$192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DBF4-4318-9587-72D9A5EC7810}"/>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'B5.Usage'!$AH$182:$AH$192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DBF4-4318-9587-72D9A5EC7810}"/>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'B5.Usage'!$AI$182:$AI$192</c:f>
              <c:numCache>
                <c:formatCode>#,##0</c:formatCode>
                <c:ptCount val="11"/>
                <c:pt idx="0">
                  <c:v>0</c:v>
                </c:pt>
                <c:pt idx="1">
                  <c:v>234.21090486637229</c:v>
                </c:pt>
                <c:pt idx="2">
                  <c:v>548.71142511859864</c:v>
                </c:pt>
                <c:pt idx="3">
                  <c:v>943.11672681468781</c:v>
                </c:pt>
                <c:pt idx="4">
                  <c:v>1417.0523588469937</c:v>
                </c:pt>
                <c:pt idx="5">
                  <c:v>1970.1543292111212</c:v>
                </c:pt>
                <c:pt idx="6">
                  <c:v>2705.1100969399595</c:v>
                </c:pt>
                <c:pt idx="7">
                  <c:v>3553.1861579482579</c:v>
                </c:pt>
                <c:pt idx="8">
                  <c:v>4513.6427445171448</c:v>
                </c:pt>
                <c:pt idx="9">
                  <c:v>5585.7508478287536</c:v>
                </c:pt>
                <c:pt idx="10">
                  <c:v>6768.7805485839999</c:v>
                </c:pt>
              </c:numCache>
            </c:numRef>
          </c:val>
          <c:extLst>
            <c:ext xmlns:c16="http://schemas.microsoft.com/office/drawing/2014/chart" uri="{C3380CC4-5D6E-409C-BE32-E72D297353CC}">
              <c16:uniqueId val="{00000009-DBF4-4318-9587-72D9A5EC7810}"/>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'B5.Usage'!$Y$182:$Y$192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'B5.Usage'!$AJ$182:$AJ$192</c:f>
              <c:numCache>
                <c:formatCode>#,##0</c:formatCode>
                <c:ptCount val="11"/>
                <c:pt idx="0">
                  <c:v>9809.8652193973903</c:v>
                </c:pt>
                <c:pt idx="1">
                  <c:v>20307.741415825509</c:v>
                </c:pt>
                <c:pt idx="2">
                  <c:v>35777.835289896539</c:v>
                </c:pt>
                <c:pt idx="3">
                  <c:v>56054.448419970227</c:v>
                </c:pt>
                <c:pt idx="4">
                  <c:v>81368.332492038753</c:v>
                </c:pt>
                <c:pt idx="5">
                  <c:v>111556.05786419795</c:v>
                </c:pt>
                <c:pt idx="6">
                  <c:v>142910.81982132516</c:v>
                </c:pt>
                <c:pt idx="7">
                  <c:v>175327.70196574333</c:v>
                </c:pt>
                <c:pt idx="8">
                  <c:v>208733.32415278233</c:v>
                </c:pt>
                <c:pt idx="9">
                  <c:v>242866.12391250051</c:v>
                </c:pt>
                <c:pt idx="10">
                  <c:v>277748.37056069064</c:v>
                </c:pt>
              </c:numCache>
            </c:numRef>
          </c:val>
          <c:extLst>
            <c:ext xmlns:c16="http://schemas.microsoft.com/office/drawing/2014/chart" uri="{C3380CC4-5D6E-409C-BE32-E72D297353CC}">
              <c16:uniqueId val="{0000000A-DBF4-4318-9587-72D9A5EC7810}"/>
            </c:ext>
          </c:extLst>
        </c:ser>
        <c:dLbls>
          <c:showLegendKey val="0"/>
          <c:showVal val="0"/>
          <c:showCatName val="0"/>
          <c:showSerName val="0"/>
          <c:showPercent val="0"/>
          <c:showBubbleSize val="0"/>
        </c:dLbls>
        <c:axId val="2123911824"/>
        <c:axId val="2123914576"/>
      </c:areaChart>
      <c:catAx>
        <c:axId val="21239118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914576"/>
        <c:crosses val="autoZero"/>
        <c:auto val="1"/>
        <c:lblAlgn val="ctr"/>
        <c:lblOffset val="100"/>
        <c:noMultiLvlLbl val="0"/>
      </c:catAx>
      <c:valAx>
        <c:axId val="212391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911824"/>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'B5.Usage'!$AN$182:$AN$192</c:f>
              <c:numCache>
                <c:formatCode>#,##0.000</c:formatCode>
                <c:ptCount val="11"/>
                <c:pt idx="0">
                  <c:v>2.4796112576226832E-3</c:v>
                </c:pt>
                <c:pt idx="1">
                  <c:v>2.0063800173099476E-3</c:v>
                </c:pt>
                <c:pt idx="2">
                  <c:v>1.6489795224996135E-3</c:v>
                </c:pt>
                <c:pt idx="3">
                  <c:v>1.3753878602939923E-3</c:v>
                </c:pt>
                <c:pt idx="4">
                  <c:v>1.1534741359432979E-3</c:v>
                </c:pt>
                <c:pt idx="5">
                  <c:v>9.5837218831095166E-4</c:v>
                </c:pt>
                <c:pt idx="6">
                  <c:v>7.752792472839092E-4</c:v>
                </c:pt>
                <c:pt idx="7">
                  <c:v>5.9993985658172186E-4</c:v>
                </c:pt>
                <c:pt idx="8">
                  <c:v>4.3715357878213162E-4</c:v>
                </c:pt>
                <c:pt idx="9">
                  <c:v>2.9645407700807974E-4</c:v>
                </c:pt>
                <c:pt idx="10">
                  <c:v>1.8601921518192953E-4</c:v>
                </c:pt>
              </c:numCache>
            </c:numRef>
          </c:val>
          <c:extLst>
            <c:ext xmlns:c16="http://schemas.microsoft.com/office/drawing/2014/chart" uri="{C3380CC4-5D6E-409C-BE32-E72D297353CC}">
              <c16:uniqueId val="{00000000-C257-46FE-9253-7069457574C2}"/>
            </c:ext>
          </c:extLst>
        </c:ser>
        <c:ser>
          <c:idx val="1"/>
          <c:order val="1"/>
          <c:tx>
            <c:strRef>
              <c:f>'B5.Usage'!$AO$5</c:f>
              <c:strCache>
                <c:ptCount val="1"/>
                <c:pt idx="0">
                  <c:v>HCFC-123</c:v>
                </c:pt>
              </c:strCache>
            </c:strRef>
          </c:tx>
          <c:spPr>
            <a:solidFill>
              <a:schemeClr val="accent2"/>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'B5.Usage'!$AO$182:$AO$192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257-46FE-9253-7069457574C2}"/>
            </c:ext>
          </c:extLst>
        </c:ser>
        <c:ser>
          <c:idx val="2"/>
          <c:order val="2"/>
          <c:tx>
            <c:strRef>
              <c:f>'B5.Usage'!$AP$5</c:f>
              <c:strCache>
                <c:ptCount val="1"/>
                <c:pt idx="0">
                  <c:v>HFC-134a</c:v>
                </c:pt>
              </c:strCache>
            </c:strRef>
          </c:tx>
          <c:spPr>
            <a:solidFill>
              <a:schemeClr val="accent3"/>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'B5.Usage'!$AP$182:$AP$192</c:f>
              <c:numCache>
                <c:formatCode>#,##0.000</c:formatCode>
                <c:ptCount val="11"/>
                <c:pt idx="0">
                  <c:v>1.0061021811426765</c:v>
                </c:pt>
                <c:pt idx="1">
                  <c:v>0.98691884523695794</c:v>
                </c:pt>
                <c:pt idx="2">
                  <c:v>0.96015667869100607</c:v>
                </c:pt>
                <c:pt idx="3">
                  <c:v>0.92664707284491421</c:v>
                </c:pt>
                <c:pt idx="4">
                  <c:v>0.88591919972811317</c:v>
                </c:pt>
                <c:pt idx="5">
                  <c:v>0.83829420404154931</c:v>
                </c:pt>
                <c:pt idx="6">
                  <c:v>0.78887002147140017</c:v>
                </c:pt>
                <c:pt idx="7">
                  <c:v>0.73816507189099723</c:v>
                </c:pt>
                <c:pt idx="8">
                  <c:v>0.68634542124455811</c:v>
                </c:pt>
                <c:pt idx="9">
                  <c:v>0.63357514366836987</c:v>
                </c:pt>
                <c:pt idx="10">
                  <c:v>0.57924932882353775</c:v>
                </c:pt>
              </c:numCache>
            </c:numRef>
          </c:val>
          <c:extLst>
            <c:ext xmlns:c16="http://schemas.microsoft.com/office/drawing/2014/chart" uri="{C3380CC4-5D6E-409C-BE32-E72D297353CC}">
              <c16:uniqueId val="{00000002-C257-46FE-9253-7069457574C2}"/>
            </c:ext>
          </c:extLst>
        </c:ser>
        <c:ser>
          <c:idx val="3"/>
          <c:order val="3"/>
          <c:tx>
            <c:strRef>
              <c:f>'B5.Usage'!$AQ$5</c:f>
              <c:strCache>
                <c:ptCount val="1"/>
                <c:pt idx="0">
                  <c:v>HFC-404A</c:v>
                </c:pt>
              </c:strCache>
            </c:strRef>
          </c:tx>
          <c:spPr>
            <a:solidFill>
              <a:schemeClr val="accent4"/>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'B5.Usage'!$AQ$182:$AQ$192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257-46FE-9253-7069457574C2}"/>
            </c:ext>
          </c:extLst>
        </c:ser>
        <c:ser>
          <c:idx val="4"/>
          <c:order val="4"/>
          <c:tx>
            <c:strRef>
              <c:f>'B5.Usage'!$AR$5</c:f>
              <c:strCache>
                <c:ptCount val="1"/>
                <c:pt idx="0">
                  <c:v>HFC-410A</c:v>
                </c:pt>
              </c:strCache>
            </c:strRef>
          </c:tx>
          <c:spPr>
            <a:solidFill>
              <a:schemeClr val="accent5"/>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'B5.Usage'!$AR$182:$AR$192</c:f>
              <c:numCache>
                <c:formatCode>#,##0.000</c:formatCode>
                <c:ptCount val="11"/>
                <c:pt idx="0">
                  <c:v>1.878837389784729E-2</c:v>
                </c:pt>
                <c:pt idx="1">
                  <c:v>1.9863664363802318E-2</c:v>
                </c:pt>
                <c:pt idx="2">
                  <c:v>2.0785941844020883E-2</c:v>
                </c:pt>
                <c:pt idx="3">
                  <c:v>2.1525833147318901E-2</c:v>
                </c:pt>
                <c:pt idx="4">
                  <c:v>2.2051192777849976E-2</c:v>
                </c:pt>
                <c:pt idx="5">
                  <c:v>2.2331337846337122E-2</c:v>
                </c:pt>
                <c:pt idx="6">
                  <c:v>2.2342045371436314E-2</c:v>
                </c:pt>
                <c:pt idx="7">
                  <c:v>2.2068241005534991E-2</c:v>
                </c:pt>
                <c:pt idx="8">
                  <c:v>2.1502476407611264E-2</c:v>
                </c:pt>
                <c:pt idx="9">
                  <c:v>2.064223273831944E-2</c:v>
                </c:pt>
                <c:pt idx="10">
                  <c:v>1.9493328393429838E-2</c:v>
                </c:pt>
              </c:numCache>
            </c:numRef>
          </c:val>
          <c:extLst>
            <c:ext xmlns:c16="http://schemas.microsoft.com/office/drawing/2014/chart" uri="{C3380CC4-5D6E-409C-BE32-E72D297353CC}">
              <c16:uniqueId val="{00000004-C257-46FE-9253-7069457574C2}"/>
            </c:ext>
          </c:extLst>
        </c:ser>
        <c:ser>
          <c:idx val="5"/>
          <c:order val="5"/>
          <c:tx>
            <c:strRef>
              <c:f>'B5.Usage'!$AS$5</c:f>
              <c:strCache>
                <c:ptCount val="1"/>
                <c:pt idx="0">
                  <c:v>HFC-407C</c:v>
                </c:pt>
              </c:strCache>
            </c:strRef>
          </c:tx>
          <c:spPr>
            <a:solidFill>
              <a:schemeClr val="accent6"/>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'B5.Usage'!$AS$182:$AS$192</c:f>
              <c:numCache>
                <c:formatCode>#,##0.000</c:formatCode>
                <c:ptCount val="11"/>
                <c:pt idx="0">
                  <c:v>8.3751836347373834E-2</c:v>
                </c:pt>
                <c:pt idx="1">
                  <c:v>7.4425279668822134E-2</c:v>
                </c:pt>
                <c:pt idx="2">
                  <c:v>7.4139270911975835E-2</c:v>
                </c:pt>
                <c:pt idx="3">
                  <c:v>7.328773366492361E-2</c:v>
                </c:pt>
                <c:pt idx="4">
                  <c:v>7.1852552288328458E-2</c:v>
                </c:pt>
                <c:pt idx="5">
                  <c:v>6.9819678437113522E-2</c:v>
                </c:pt>
                <c:pt idx="6">
                  <c:v>6.7131833050784212E-2</c:v>
                </c:pt>
                <c:pt idx="7">
                  <c:v>6.3880549158211869E-2</c:v>
                </c:pt>
                <c:pt idx="8">
                  <c:v>6.0130564008258218E-2</c:v>
                </c:pt>
                <c:pt idx="9">
                  <c:v>5.5955364700822637E-2</c:v>
                </c:pt>
                <c:pt idx="10">
                  <c:v>5.1430673185932536E-2</c:v>
                </c:pt>
              </c:numCache>
            </c:numRef>
          </c:val>
          <c:extLst>
            <c:ext xmlns:c16="http://schemas.microsoft.com/office/drawing/2014/chart" uri="{C3380CC4-5D6E-409C-BE32-E72D297353CC}">
              <c16:uniqueId val="{00000005-C257-46FE-9253-7069457574C2}"/>
            </c:ext>
          </c:extLst>
        </c:ser>
        <c:ser>
          <c:idx val="6"/>
          <c:order val="6"/>
          <c:tx>
            <c:strRef>
              <c:f>'B5.Usage'!$AT$5</c:f>
              <c:strCache>
                <c:ptCount val="1"/>
                <c:pt idx="0">
                  <c:v>HFC-32</c:v>
                </c:pt>
              </c:strCache>
            </c:strRef>
          </c:tx>
          <c:spPr>
            <a:solidFill>
              <a:schemeClr val="accent1">
                <a:lumMod val="60000"/>
              </a:schemeClr>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'B5.Usage'!$AT$182:$AT$192</c:f>
              <c:numCache>
                <c:formatCode>#,##0.000</c:formatCode>
                <c:ptCount val="11"/>
                <c:pt idx="0">
                  <c:v>0</c:v>
                </c:pt>
                <c:pt idx="1">
                  <c:v>3.6521473437587736E-5</c:v>
                </c:pt>
                <c:pt idx="2">
                  <c:v>1.1066006451562845E-4</c:v>
                </c:pt>
                <c:pt idx="3">
                  <c:v>2.235360694245871E-4</c:v>
                </c:pt>
                <c:pt idx="4">
                  <c:v>3.7629492924092867E-4</c:v>
                </c:pt>
                <c:pt idx="5">
                  <c:v>5.7010772989629166E-4</c:v>
                </c:pt>
                <c:pt idx="6">
                  <c:v>8.0617168450445296E-4</c:v>
                </c:pt>
                <c:pt idx="7">
                  <c:v>1.0857103665885175E-3</c:v>
                </c:pt>
                <c:pt idx="8">
                  <c:v>1.409972064814153E-3</c:v>
                </c:pt>
                <c:pt idx="9">
                  <c:v>1.7802177287869118E-3</c:v>
                </c:pt>
                <c:pt idx="10">
                  <c:v>2.1976661670580263E-3</c:v>
                </c:pt>
              </c:numCache>
            </c:numRef>
          </c:val>
          <c:extLst>
            <c:ext xmlns:c16="http://schemas.microsoft.com/office/drawing/2014/chart" uri="{C3380CC4-5D6E-409C-BE32-E72D297353CC}">
              <c16:uniqueId val="{00000006-C257-46FE-9253-7069457574C2}"/>
            </c:ext>
          </c:extLst>
        </c:ser>
        <c:ser>
          <c:idx val="7"/>
          <c:order val="7"/>
          <c:tx>
            <c:strRef>
              <c:f>'B5.Usage'!$AU$5</c:f>
              <c:strCache>
                <c:ptCount val="1"/>
                <c:pt idx="0">
                  <c:v>HFC-Mix</c:v>
                </c:pt>
              </c:strCache>
            </c:strRef>
          </c:tx>
          <c:spPr>
            <a:solidFill>
              <a:schemeClr val="accent2">
                <a:lumMod val="60000"/>
              </a:schemeClr>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'B5.Usage'!$AU$182:$AU$192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C257-46FE-9253-7069457574C2}"/>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'B5.Usage'!$AV$182:$AV$192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C257-46FE-9253-7069457574C2}"/>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'B5.Usage'!$AW$182:$AW$192</c:f>
              <c:numCache>
                <c:formatCode>#,##0.000</c:formatCode>
                <c:ptCount val="11"/>
                <c:pt idx="0">
                  <c:v>0</c:v>
                </c:pt>
                <c:pt idx="1">
                  <c:v>1.1710545243318614E-4</c:v>
                </c:pt>
                <c:pt idx="2">
                  <c:v>2.7435571255929932E-4</c:v>
                </c:pt>
                <c:pt idx="3">
                  <c:v>4.7155836340734389E-4</c:v>
                </c:pt>
                <c:pt idx="4">
                  <c:v>7.085261794234968E-4</c:v>
                </c:pt>
                <c:pt idx="5">
                  <c:v>9.8507716460556052E-4</c:v>
                </c:pt>
                <c:pt idx="6">
                  <c:v>1.3525550484699798E-3</c:v>
                </c:pt>
                <c:pt idx="7">
                  <c:v>1.776593078974129E-3</c:v>
                </c:pt>
                <c:pt idx="8">
                  <c:v>2.2568213722585725E-3</c:v>
                </c:pt>
                <c:pt idx="9">
                  <c:v>2.7928754239143765E-3</c:v>
                </c:pt>
                <c:pt idx="10">
                  <c:v>3.3843902742920003E-3</c:v>
                </c:pt>
              </c:numCache>
            </c:numRef>
          </c:val>
          <c:extLst>
            <c:ext xmlns:c16="http://schemas.microsoft.com/office/drawing/2014/chart" uri="{C3380CC4-5D6E-409C-BE32-E72D297353CC}">
              <c16:uniqueId val="{00000009-C257-46FE-9253-7069457574C2}"/>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'B5.Usage'!$AM$182:$AM$192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'B5.Usage'!$AX$182:$AX$192</c:f>
              <c:numCache>
                <c:formatCode>#,##0.000</c:formatCode>
                <c:ptCount val="11"/>
                <c:pt idx="0">
                  <c:v>3.9239460877589559E-5</c:v>
                </c:pt>
                <c:pt idx="1">
                  <c:v>8.1230965663302041E-5</c:v>
                </c:pt>
                <c:pt idx="2">
                  <c:v>1.4311134115958614E-4</c:v>
                </c:pt>
                <c:pt idx="3">
                  <c:v>2.242177936798809E-4</c:v>
                </c:pt>
                <c:pt idx="4">
                  <c:v>3.2547332996815502E-4</c:v>
                </c:pt>
                <c:pt idx="5">
                  <c:v>4.4622423145679183E-4</c:v>
                </c:pt>
                <c:pt idx="6">
                  <c:v>5.7164327928530066E-4</c:v>
                </c:pt>
                <c:pt idx="7">
                  <c:v>7.0131080786297326E-4</c:v>
                </c:pt>
                <c:pt idx="8">
                  <c:v>8.3493329661112926E-4</c:v>
                </c:pt>
                <c:pt idx="9">
                  <c:v>9.7146449565000206E-4</c:v>
                </c:pt>
                <c:pt idx="10">
                  <c:v>1.1109934822427627E-3</c:v>
                </c:pt>
              </c:numCache>
            </c:numRef>
          </c:val>
          <c:extLst>
            <c:ext xmlns:c16="http://schemas.microsoft.com/office/drawing/2014/chart" uri="{C3380CC4-5D6E-409C-BE32-E72D297353CC}">
              <c16:uniqueId val="{0000000A-C257-46FE-9253-7069457574C2}"/>
            </c:ext>
          </c:extLst>
        </c:ser>
        <c:dLbls>
          <c:showLegendKey val="0"/>
          <c:showVal val="0"/>
          <c:showCatName val="0"/>
          <c:showSerName val="0"/>
          <c:showPercent val="0"/>
          <c:showBubbleSize val="0"/>
        </c:dLbls>
        <c:axId val="2123981504"/>
        <c:axId val="2123984256"/>
      </c:areaChart>
      <c:catAx>
        <c:axId val="2123981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984256"/>
        <c:crosses val="autoZero"/>
        <c:auto val="1"/>
        <c:lblAlgn val="ctr"/>
        <c:lblOffset val="100"/>
        <c:noMultiLvlLbl val="0"/>
      </c:catAx>
      <c:valAx>
        <c:axId val="2123984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39815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'B5.Usage'!$Z$204:$Z$214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BE3-417C-83A4-374D61CB8082}"/>
            </c:ext>
          </c:extLst>
        </c:ser>
        <c:ser>
          <c:idx val="1"/>
          <c:order val="1"/>
          <c:tx>
            <c:strRef>
              <c:f>'B5.Usage'!$AA$5</c:f>
              <c:strCache>
                <c:ptCount val="1"/>
                <c:pt idx="0">
                  <c:v>HCFC-123</c:v>
                </c:pt>
              </c:strCache>
            </c:strRef>
          </c:tx>
          <c:spPr>
            <a:solidFill>
              <a:schemeClr val="accent2"/>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'B5.Usage'!$AA$204:$AA$214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BE3-417C-83A4-374D61CB8082}"/>
            </c:ext>
          </c:extLst>
        </c:ser>
        <c:ser>
          <c:idx val="2"/>
          <c:order val="2"/>
          <c:tx>
            <c:strRef>
              <c:f>'B5.Usage'!$AB$5</c:f>
              <c:strCache>
                <c:ptCount val="1"/>
                <c:pt idx="0">
                  <c:v>HFC-134a</c:v>
                </c:pt>
              </c:strCache>
            </c:strRef>
          </c:tx>
          <c:spPr>
            <a:solidFill>
              <a:schemeClr val="accent3"/>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'B5.Usage'!$AB$204:$AB$214</c:f>
              <c:numCache>
                <c:formatCode>#,##0</c:formatCode>
                <c:ptCount val="11"/>
                <c:pt idx="0">
                  <c:v>3345.21399329409</c:v>
                </c:pt>
                <c:pt idx="1">
                  <c:v>2956.7346330826285</c:v>
                </c:pt>
                <c:pt idx="2">
                  <c:v>2559.5038967233809</c:v>
                </c:pt>
                <c:pt idx="3">
                  <c:v>2165.2080200444593</c:v>
                </c:pt>
                <c:pt idx="4">
                  <c:v>1787.0022823713555</c:v>
                </c:pt>
                <c:pt idx="5">
                  <c:v>1437.9260214456433</c:v>
                </c:pt>
                <c:pt idx="6">
                  <c:v>1128.6186463938527</c:v>
                </c:pt>
                <c:pt idx="7">
                  <c:v>867.11390653163664</c:v>
                </c:pt>
                <c:pt idx="8">
                  <c:v>656.93729807532236</c:v>
                </c:pt>
                <c:pt idx="9">
                  <c:v>496.71852352000707</c:v>
                </c:pt>
                <c:pt idx="10">
                  <c:v>380.92202791665466</c:v>
                </c:pt>
              </c:numCache>
            </c:numRef>
          </c:val>
          <c:extLst>
            <c:ext xmlns:c16="http://schemas.microsoft.com/office/drawing/2014/chart" uri="{C3380CC4-5D6E-409C-BE32-E72D297353CC}">
              <c16:uniqueId val="{00000002-2BE3-417C-83A4-374D61CB8082}"/>
            </c:ext>
          </c:extLst>
        </c:ser>
        <c:ser>
          <c:idx val="3"/>
          <c:order val="3"/>
          <c:tx>
            <c:strRef>
              <c:f>'B5.Usage'!$AC$5</c:f>
              <c:strCache>
                <c:ptCount val="1"/>
                <c:pt idx="0">
                  <c:v>HFC-404A</c:v>
                </c:pt>
              </c:strCache>
            </c:strRef>
          </c:tx>
          <c:spPr>
            <a:solidFill>
              <a:schemeClr val="accent4"/>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'B5.Usage'!$AC$204:$AC$214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BE3-417C-83A4-374D61CB8082}"/>
            </c:ext>
          </c:extLst>
        </c:ser>
        <c:ser>
          <c:idx val="4"/>
          <c:order val="4"/>
          <c:tx>
            <c:strRef>
              <c:f>'B5.Usage'!$AD$5</c:f>
              <c:strCache>
                <c:ptCount val="1"/>
                <c:pt idx="0">
                  <c:v>HFC-410A</c:v>
                </c:pt>
              </c:strCache>
            </c:strRef>
          </c:tx>
          <c:spPr>
            <a:solidFill>
              <a:schemeClr val="accent5"/>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'B5.Usage'!$AD$204:$AD$214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BE3-417C-83A4-374D61CB8082}"/>
            </c:ext>
          </c:extLst>
        </c:ser>
        <c:ser>
          <c:idx val="5"/>
          <c:order val="5"/>
          <c:tx>
            <c:strRef>
              <c:f>'B5.Usage'!$AE$5</c:f>
              <c:strCache>
                <c:ptCount val="1"/>
                <c:pt idx="0">
                  <c:v>HFC-407C</c:v>
                </c:pt>
              </c:strCache>
            </c:strRef>
          </c:tx>
          <c:spPr>
            <a:solidFill>
              <a:schemeClr val="accent6"/>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'B5.Usage'!$AE$204:$AE$214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2BE3-417C-83A4-374D61CB8082}"/>
            </c:ext>
          </c:extLst>
        </c:ser>
        <c:ser>
          <c:idx val="6"/>
          <c:order val="6"/>
          <c:tx>
            <c:strRef>
              <c:f>'B5.Usage'!$AF$5</c:f>
              <c:strCache>
                <c:ptCount val="1"/>
                <c:pt idx="0">
                  <c:v>HFC-32</c:v>
                </c:pt>
              </c:strCache>
            </c:strRef>
          </c:tx>
          <c:spPr>
            <a:solidFill>
              <a:schemeClr val="accent1">
                <a:lumMod val="60000"/>
              </a:schemeClr>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'B5.Usage'!$AF$204:$AF$214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BE3-417C-83A4-374D61CB8082}"/>
            </c:ext>
          </c:extLst>
        </c:ser>
        <c:ser>
          <c:idx val="7"/>
          <c:order val="7"/>
          <c:tx>
            <c:strRef>
              <c:f>'B5.Usage'!$AG$5</c:f>
              <c:strCache>
                <c:ptCount val="1"/>
                <c:pt idx="0">
                  <c:v>HFC-Mix</c:v>
                </c:pt>
              </c:strCache>
            </c:strRef>
          </c:tx>
          <c:spPr>
            <a:solidFill>
              <a:schemeClr val="accent2">
                <a:lumMod val="60000"/>
              </a:schemeClr>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'B5.Usage'!$AG$204:$AG$214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BE3-417C-83A4-374D61CB8082}"/>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'B5.Usage'!$AH$204:$AH$214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2BE3-417C-83A4-374D61CB8082}"/>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'B5.Usage'!$AI$204:$AI$214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2BE3-417C-83A4-374D61CB8082}"/>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'B5.Usage'!$Y$204:$Y$214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'B5.Usage'!$AJ$204:$AJ$214</c:f>
              <c:numCache>
                <c:formatCode>#,##0</c:formatCode>
                <c:ptCount val="11"/>
                <c:pt idx="0">
                  <c:v>1650.8542617741145</c:v>
                </c:pt>
                <c:pt idx="1">
                  <c:v>1866.7187854673627</c:v>
                </c:pt>
                <c:pt idx="2">
                  <c:v>2077.84460612053</c:v>
                </c:pt>
                <c:pt idx="3">
                  <c:v>2279.6885350131488</c:v>
                </c:pt>
                <c:pt idx="4">
                  <c:v>2467.8571127077566</c:v>
                </c:pt>
                <c:pt idx="5">
                  <c:v>2639.611526646519</c:v>
                </c:pt>
                <c:pt idx="6">
                  <c:v>2795.832454248</c:v>
                </c:pt>
                <c:pt idx="7">
                  <c:v>2939.8077654595149</c:v>
                </c:pt>
                <c:pt idx="8">
                  <c:v>3076.2977893894981</c:v>
                </c:pt>
                <c:pt idx="9">
                  <c:v>3208.7804140510966</c:v>
                </c:pt>
                <c:pt idx="10">
                  <c:v>3337.5940847190714</c:v>
                </c:pt>
              </c:numCache>
            </c:numRef>
          </c:val>
          <c:extLst>
            <c:ext xmlns:c16="http://schemas.microsoft.com/office/drawing/2014/chart" uri="{C3380CC4-5D6E-409C-BE32-E72D297353CC}">
              <c16:uniqueId val="{0000000A-2BE3-417C-83A4-374D61CB8082}"/>
            </c:ext>
          </c:extLst>
        </c:ser>
        <c:dLbls>
          <c:showLegendKey val="0"/>
          <c:showVal val="0"/>
          <c:showCatName val="0"/>
          <c:showSerName val="0"/>
          <c:showPercent val="0"/>
          <c:showBubbleSize val="0"/>
        </c:dLbls>
        <c:axId val="2124045200"/>
        <c:axId val="2124047952"/>
      </c:areaChart>
      <c:catAx>
        <c:axId val="21240452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047952"/>
        <c:crosses val="autoZero"/>
        <c:auto val="1"/>
        <c:lblAlgn val="ctr"/>
        <c:lblOffset val="100"/>
        <c:noMultiLvlLbl val="0"/>
      </c:catAx>
      <c:valAx>
        <c:axId val="2124047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04520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'B5.Usage'!$AN$204:$AN$214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278-494B-AAE1-8A513E9FF7A5}"/>
            </c:ext>
          </c:extLst>
        </c:ser>
        <c:ser>
          <c:idx val="1"/>
          <c:order val="1"/>
          <c:tx>
            <c:strRef>
              <c:f>'B5.Usage'!$AO$5</c:f>
              <c:strCache>
                <c:ptCount val="1"/>
                <c:pt idx="0">
                  <c:v>HCFC-123</c:v>
                </c:pt>
              </c:strCache>
            </c:strRef>
          </c:tx>
          <c:spPr>
            <a:solidFill>
              <a:schemeClr val="accent2"/>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'B5.Usage'!$AO$204:$AO$214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278-494B-AAE1-8A513E9FF7A5}"/>
            </c:ext>
          </c:extLst>
        </c:ser>
        <c:ser>
          <c:idx val="2"/>
          <c:order val="2"/>
          <c:tx>
            <c:strRef>
              <c:f>'B5.Usage'!$AP$5</c:f>
              <c:strCache>
                <c:ptCount val="1"/>
                <c:pt idx="0">
                  <c:v>HFC-134a</c:v>
                </c:pt>
              </c:strCache>
            </c:strRef>
          </c:tx>
          <c:spPr>
            <a:solidFill>
              <a:schemeClr val="accent3"/>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'B5.Usage'!$AP$204:$AP$214</c:f>
              <c:numCache>
                <c:formatCode>#,##0.000</c:formatCode>
                <c:ptCount val="11"/>
                <c:pt idx="0">
                  <c:v>4.7836560104105481E-3</c:v>
                </c:pt>
                <c:pt idx="1">
                  <c:v>4.228130525308159E-3</c:v>
                </c:pt>
                <c:pt idx="2">
                  <c:v>3.6600905723144345E-3</c:v>
                </c:pt>
                <c:pt idx="3">
                  <c:v>3.096247468663577E-3</c:v>
                </c:pt>
                <c:pt idx="4">
                  <c:v>2.5554132637910384E-3</c:v>
                </c:pt>
                <c:pt idx="5">
                  <c:v>2.0562342106672702E-3</c:v>
                </c:pt>
                <c:pt idx="6">
                  <c:v>1.6139246643432094E-3</c:v>
                </c:pt>
                <c:pt idx="7">
                  <c:v>1.2399728863402406E-3</c:v>
                </c:pt>
                <c:pt idx="8">
                  <c:v>9.3942033624771094E-4</c:v>
                </c:pt>
                <c:pt idx="9">
                  <c:v>7.1030748863361011E-4</c:v>
                </c:pt>
                <c:pt idx="10">
                  <c:v>5.4471849992081614E-4</c:v>
                </c:pt>
              </c:numCache>
            </c:numRef>
          </c:val>
          <c:extLst>
            <c:ext xmlns:c16="http://schemas.microsoft.com/office/drawing/2014/chart" uri="{C3380CC4-5D6E-409C-BE32-E72D297353CC}">
              <c16:uniqueId val="{00000002-3278-494B-AAE1-8A513E9FF7A5}"/>
            </c:ext>
          </c:extLst>
        </c:ser>
        <c:ser>
          <c:idx val="3"/>
          <c:order val="3"/>
          <c:tx>
            <c:strRef>
              <c:f>'B5.Usage'!$AQ$5</c:f>
              <c:strCache>
                <c:ptCount val="1"/>
                <c:pt idx="0">
                  <c:v>HFC-404A</c:v>
                </c:pt>
              </c:strCache>
            </c:strRef>
          </c:tx>
          <c:spPr>
            <a:solidFill>
              <a:schemeClr val="accent4"/>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'B5.Usage'!$AQ$204:$AQ$214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278-494B-AAE1-8A513E9FF7A5}"/>
            </c:ext>
          </c:extLst>
        </c:ser>
        <c:ser>
          <c:idx val="4"/>
          <c:order val="4"/>
          <c:tx>
            <c:strRef>
              <c:f>'B5.Usage'!$AR$5</c:f>
              <c:strCache>
                <c:ptCount val="1"/>
                <c:pt idx="0">
                  <c:v>HFC-410A</c:v>
                </c:pt>
              </c:strCache>
            </c:strRef>
          </c:tx>
          <c:spPr>
            <a:solidFill>
              <a:schemeClr val="accent5"/>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'B5.Usage'!$AR$204:$AR$214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3278-494B-AAE1-8A513E9FF7A5}"/>
            </c:ext>
          </c:extLst>
        </c:ser>
        <c:ser>
          <c:idx val="5"/>
          <c:order val="5"/>
          <c:tx>
            <c:strRef>
              <c:f>'B5.Usage'!$AS$5</c:f>
              <c:strCache>
                <c:ptCount val="1"/>
                <c:pt idx="0">
                  <c:v>HFC-407C</c:v>
                </c:pt>
              </c:strCache>
            </c:strRef>
          </c:tx>
          <c:spPr>
            <a:solidFill>
              <a:schemeClr val="accent6"/>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'B5.Usage'!$AS$204:$AS$214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3278-494B-AAE1-8A513E9FF7A5}"/>
            </c:ext>
          </c:extLst>
        </c:ser>
        <c:ser>
          <c:idx val="6"/>
          <c:order val="6"/>
          <c:tx>
            <c:strRef>
              <c:f>'B5.Usage'!$AT$5</c:f>
              <c:strCache>
                <c:ptCount val="1"/>
                <c:pt idx="0">
                  <c:v>HFC-32</c:v>
                </c:pt>
              </c:strCache>
            </c:strRef>
          </c:tx>
          <c:spPr>
            <a:solidFill>
              <a:schemeClr val="accent1">
                <a:lumMod val="60000"/>
              </a:schemeClr>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'B5.Usage'!$AT$204:$AT$214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3278-494B-AAE1-8A513E9FF7A5}"/>
            </c:ext>
          </c:extLst>
        </c:ser>
        <c:ser>
          <c:idx val="7"/>
          <c:order val="7"/>
          <c:tx>
            <c:strRef>
              <c:f>'B5.Usage'!$AU$5</c:f>
              <c:strCache>
                <c:ptCount val="1"/>
                <c:pt idx="0">
                  <c:v>HFC-Mix</c:v>
                </c:pt>
              </c:strCache>
            </c:strRef>
          </c:tx>
          <c:spPr>
            <a:solidFill>
              <a:schemeClr val="accent2">
                <a:lumMod val="60000"/>
              </a:schemeClr>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'B5.Usage'!$AU$204:$AU$214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3278-494B-AAE1-8A513E9FF7A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'B5.Usage'!$AV$204:$AV$214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3278-494B-AAE1-8A513E9FF7A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'B5.Usage'!$AW$204:$AW$214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3278-494B-AAE1-8A513E9FF7A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'B5.Usage'!$AM$204:$AM$214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'B5.Usage'!$AX$204:$AX$214</c:f>
              <c:numCache>
                <c:formatCode>#,##0.000</c:formatCode>
                <c:ptCount val="11"/>
                <c:pt idx="0">
                  <c:v>6.6034170470964583E-6</c:v>
                </c:pt>
                <c:pt idx="1">
                  <c:v>7.4668751418694513E-6</c:v>
                </c:pt>
                <c:pt idx="2">
                  <c:v>8.3113784244821195E-6</c:v>
                </c:pt>
                <c:pt idx="3">
                  <c:v>9.1187541400525956E-6</c:v>
                </c:pt>
                <c:pt idx="4">
                  <c:v>9.8714284508310263E-6</c:v>
                </c:pt>
                <c:pt idx="5">
                  <c:v>1.0558446106586075E-5</c:v>
                </c:pt>
                <c:pt idx="6">
                  <c:v>1.1183329816992E-5</c:v>
                </c:pt>
                <c:pt idx="7">
                  <c:v>1.1759231061838059E-5</c:v>
                </c:pt>
                <c:pt idx="8">
                  <c:v>1.2305191157557992E-5</c:v>
                </c:pt>
                <c:pt idx="9">
                  <c:v>1.2835121656204387E-5</c:v>
                </c:pt>
                <c:pt idx="10">
                  <c:v>1.3350376338876286E-5</c:v>
                </c:pt>
              </c:numCache>
            </c:numRef>
          </c:val>
          <c:extLst>
            <c:ext xmlns:c16="http://schemas.microsoft.com/office/drawing/2014/chart" uri="{C3380CC4-5D6E-409C-BE32-E72D297353CC}">
              <c16:uniqueId val="{0000000A-3278-494B-AAE1-8A513E9FF7A5}"/>
            </c:ext>
          </c:extLst>
        </c:ser>
        <c:dLbls>
          <c:showLegendKey val="0"/>
          <c:showVal val="0"/>
          <c:showCatName val="0"/>
          <c:showSerName val="0"/>
          <c:showPercent val="0"/>
          <c:showBubbleSize val="0"/>
        </c:dLbls>
        <c:axId val="2124109824"/>
        <c:axId val="2124112576"/>
      </c:areaChart>
      <c:catAx>
        <c:axId val="21241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112576"/>
        <c:crosses val="autoZero"/>
        <c:auto val="1"/>
        <c:lblAlgn val="ctr"/>
        <c:lblOffset val="100"/>
        <c:noMultiLvlLbl val="0"/>
      </c:catAx>
      <c:valAx>
        <c:axId val="2124112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1098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'B5.Usage'!$Z$226:$Z$236</c:f>
              <c:numCache>
                <c:formatCode>#,##0</c:formatCode>
                <c:ptCount val="11"/>
                <c:pt idx="0">
                  <c:v>123.24798305175644</c:v>
                </c:pt>
                <c:pt idx="1">
                  <c:v>74.21890763201273</c:v>
                </c:pt>
                <c:pt idx="2">
                  <c:v>40.426877134304846</c:v>
                </c:pt>
                <c:pt idx="3">
                  <c:v>19.523877809295634</c:v>
                </c:pt>
                <c:pt idx="4">
                  <c:v>8.196239705461263</c:v>
                </c:pt>
                <c:pt idx="5">
                  <c:v>2.9367891173326885</c:v>
                </c:pt>
                <c:pt idx="6">
                  <c:v>0.88384300109174618</c:v>
                </c:pt>
                <c:pt idx="7">
                  <c:v>0.2204184706757199</c:v>
                </c:pt>
                <c:pt idx="8">
                  <c:v>4.5047166326338574E-2</c:v>
                </c:pt>
                <c:pt idx="9">
                  <c:v>7.4771574543393777E-3</c:v>
                </c:pt>
                <c:pt idx="10">
                  <c:v>1.0007707739587493E-3</c:v>
                </c:pt>
              </c:numCache>
            </c:numRef>
          </c:val>
          <c:extLst>
            <c:ext xmlns:c16="http://schemas.microsoft.com/office/drawing/2014/chart" uri="{C3380CC4-5D6E-409C-BE32-E72D297353CC}">
              <c16:uniqueId val="{00000000-58D3-47ED-8617-32A0B8FBA81E}"/>
            </c:ext>
          </c:extLst>
        </c:ser>
        <c:ser>
          <c:idx val="1"/>
          <c:order val="1"/>
          <c:tx>
            <c:strRef>
              <c:f>'B5.Usage'!$AA$5</c:f>
              <c:strCache>
                <c:ptCount val="1"/>
                <c:pt idx="0">
                  <c:v>HCFC-123</c:v>
                </c:pt>
              </c:strCache>
            </c:strRef>
          </c:tx>
          <c:spPr>
            <a:solidFill>
              <a:schemeClr val="accent2"/>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'B5.Usage'!$AA$226:$AA$236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8D3-47ED-8617-32A0B8FBA81E}"/>
            </c:ext>
          </c:extLst>
        </c:ser>
        <c:ser>
          <c:idx val="2"/>
          <c:order val="2"/>
          <c:tx>
            <c:strRef>
              <c:f>'B5.Usage'!$AB$5</c:f>
              <c:strCache>
                <c:ptCount val="1"/>
                <c:pt idx="0">
                  <c:v>HFC-134a</c:v>
                </c:pt>
              </c:strCache>
            </c:strRef>
          </c:tx>
          <c:spPr>
            <a:solidFill>
              <a:schemeClr val="accent3"/>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'B5.Usage'!$AB$226:$AB$236</c:f>
              <c:numCache>
                <c:formatCode>#,##0</c:formatCode>
                <c:ptCount val="11"/>
                <c:pt idx="0">
                  <c:v>16618.415935499201</c:v>
                </c:pt>
                <c:pt idx="1">
                  <c:v>16737.612581251557</c:v>
                </c:pt>
                <c:pt idx="2">
                  <c:v>16035.585303425398</c:v>
                </c:pt>
                <c:pt idx="3">
                  <c:v>15963.521449985476</c:v>
                </c:pt>
                <c:pt idx="4">
                  <c:v>15745.53817472751</c:v>
                </c:pt>
                <c:pt idx="5">
                  <c:v>15381.066601398375</c:v>
                </c:pt>
                <c:pt idx="6">
                  <c:v>14761.11618442456</c:v>
                </c:pt>
                <c:pt idx="7">
                  <c:v>13889.429315778711</c:v>
                </c:pt>
                <c:pt idx="8">
                  <c:v>12773.315283749605</c:v>
                </c:pt>
                <c:pt idx="9">
                  <c:v>11426.628882239533</c:v>
                </c:pt>
                <c:pt idx="10">
                  <c:v>9870.0233160216685</c:v>
                </c:pt>
              </c:numCache>
            </c:numRef>
          </c:val>
          <c:extLst>
            <c:ext xmlns:c16="http://schemas.microsoft.com/office/drawing/2014/chart" uri="{C3380CC4-5D6E-409C-BE32-E72D297353CC}">
              <c16:uniqueId val="{00000002-58D3-47ED-8617-32A0B8FBA81E}"/>
            </c:ext>
          </c:extLst>
        </c:ser>
        <c:ser>
          <c:idx val="3"/>
          <c:order val="3"/>
          <c:tx>
            <c:strRef>
              <c:f>'B5.Usage'!$AC$5</c:f>
              <c:strCache>
                <c:ptCount val="1"/>
                <c:pt idx="0">
                  <c:v>HFC-404A</c:v>
                </c:pt>
              </c:strCache>
            </c:strRef>
          </c:tx>
          <c:spPr>
            <a:solidFill>
              <a:schemeClr val="accent4"/>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'B5.Usage'!$AC$226:$AC$236</c:f>
              <c:numCache>
                <c:formatCode>#,##0</c:formatCode>
                <c:ptCount val="11"/>
                <c:pt idx="0">
                  <c:v>14602.223451595057</c:v>
                </c:pt>
                <c:pt idx="1">
                  <c:v>13281.892339245524</c:v>
                </c:pt>
                <c:pt idx="2">
                  <c:v>12351.106174145159</c:v>
                </c:pt>
                <c:pt idx="3">
                  <c:v>10870.645732695484</c:v>
                </c:pt>
                <c:pt idx="4">
                  <c:v>9397.5293022796795</c:v>
                </c:pt>
                <c:pt idx="5">
                  <c:v>7980.993868169222</c:v>
                </c:pt>
                <c:pt idx="6">
                  <c:v>6660.8748270421893</c:v>
                </c:pt>
                <c:pt idx="7">
                  <c:v>5483.0247768381769</c:v>
                </c:pt>
                <c:pt idx="8">
                  <c:v>4473.6679958967998</c:v>
                </c:pt>
                <c:pt idx="9">
                  <c:v>3624.9554275583832</c:v>
                </c:pt>
                <c:pt idx="10">
                  <c:v>2895.9660438056685</c:v>
                </c:pt>
              </c:numCache>
            </c:numRef>
          </c:val>
          <c:extLst>
            <c:ext xmlns:c16="http://schemas.microsoft.com/office/drawing/2014/chart" uri="{C3380CC4-5D6E-409C-BE32-E72D297353CC}">
              <c16:uniqueId val="{00000003-58D3-47ED-8617-32A0B8FBA81E}"/>
            </c:ext>
          </c:extLst>
        </c:ser>
        <c:ser>
          <c:idx val="4"/>
          <c:order val="4"/>
          <c:tx>
            <c:strRef>
              <c:f>'B5.Usage'!$AD$5</c:f>
              <c:strCache>
                <c:ptCount val="1"/>
                <c:pt idx="0">
                  <c:v>HFC-410A</c:v>
                </c:pt>
              </c:strCache>
            </c:strRef>
          </c:tx>
          <c:spPr>
            <a:solidFill>
              <a:schemeClr val="accent5"/>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'B5.Usage'!$AD$226:$AD$236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58D3-47ED-8617-32A0B8FBA81E}"/>
            </c:ext>
          </c:extLst>
        </c:ser>
        <c:ser>
          <c:idx val="5"/>
          <c:order val="5"/>
          <c:tx>
            <c:strRef>
              <c:f>'B5.Usage'!$AE$5</c:f>
              <c:strCache>
                <c:ptCount val="1"/>
                <c:pt idx="0">
                  <c:v>HFC-407C</c:v>
                </c:pt>
              </c:strCache>
            </c:strRef>
          </c:tx>
          <c:spPr>
            <a:solidFill>
              <a:schemeClr val="accent6"/>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'B5.Usage'!$AE$226:$AE$236</c:f>
              <c:numCache>
                <c:formatCode>#,##0</c:formatCode>
                <c:ptCount val="11"/>
                <c:pt idx="0">
                  <c:v>17.60685472167949</c:v>
                </c:pt>
                <c:pt idx="1">
                  <c:v>10.602701090287532</c:v>
                </c:pt>
                <c:pt idx="2">
                  <c:v>5.775268162043548</c:v>
                </c:pt>
                <c:pt idx="3">
                  <c:v>2.7891254013279481</c:v>
                </c:pt>
                <c:pt idx="4">
                  <c:v>1.1708913864944657</c:v>
                </c:pt>
                <c:pt idx="5">
                  <c:v>0.41954130247609811</c:v>
                </c:pt>
                <c:pt idx="6">
                  <c:v>0.1262632858702494</c:v>
                </c:pt>
                <c:pt idx="7">
                  <c:v>3.1488352953674269E-2</c:v>
                </c:pt>
                <c:pt idx="8">
                  <c:v>6.4353094751912242E-3</c:v>
                </c:pt>
                <c:pt idx="9">
                  <c:v>1.068165350619911E-3</c:v>
                </c:pt>
                <c:pt idx="10">
                  <c:v>1.4296725342267841E-4</c:v>
                </c:pt>
              </c:numCache>
            </c:numRef>
          </c:val>
          <c:extLst>
            <c:ext xmlns:c16="http://schemas.microsoft.com/office/drawing/2014/chart" uri="{C3380CC4-5D6E-409C-BE32-E72D297353CC}">
              <c16:uniqueId val="{00000005-58D3-47ED-8617-32A0B8FBA81E}"/>
            </c:ext>
          </c:extLst>
        </c:ser>
        <c:ser>
          <c:idx val="6"/>
          <c:order val="6"/>
          <c:tx>
            <c:strRef>
              <c:f>'B5.Usage'!$AF$5</c:f>
              <c:strCache>
                <c:ptCount val="1"/>
                <c:pt idx="0">
                  <c:v>HFC-32</c:v>
                </c:pt>
              </c:strCache>
            </c:strRef>
          </c:tx>
          <c:spPr>
            <a:solidFill>
              <a:schemeClr val="accent1">
                <a:lumMod val="60000"/>
              </a:schemeClr>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'B5.Usage'!$AF$226:$AF$236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8D3-47ED-8617-32A0B8FBA81E}"/>
            </c:ext>
          </c:extLst>
        </c:ser>
        <c:ser>
          <c:idx val="7"/>
          <c:order val="7"/>
          <c:tx>
            <c:strRef>
              <c:f>'B5.Usage'!$AG$5</c:f>
              <c:strCache>
                <c:ptCount val="1"/>
                <c:pt idx="0">
                  <c:v>HFC-Mix</c:v>
                </c:pt>
              </c:strCache>
            </c:strRef>
          </c:tx>
          <c:spPr>
            <a:solidFill>
              <a:schemeClr val="accent2">
                <a:lumMod val="60000"/>
              </a:schemeClr>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'B5.Usage'!$AG$226:$AG$236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8D3-47ED-8617-32A0B8FBA81E}"/>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'B5.Usage'!$AH$226:$AH$236</c:f>
              <c:numCache>
                <c:formatCode>#,##0</c:formatCode>
                <c:ptCount val="11"/>
                <c:pt idx="0">
                  <c:v>598.30059294067291</c:v>
                </c:pt>
                <c:pt idx="1">
                  <c:v>754.76456579451792</c:v>
                </c:pt>
                <c:pt idx="2">
                  <c:v>1056.7249068488002</c:v>
                </c:pt>
                <c:pt idx="3">
                  <c:v>1261.9392046817622</c:v>
                </c:pt>
                <c:pt idx="4">
                  <c:v>1499.2015033745397</c:v>
                </c:pt>
                <c:pt idx="5">
                  <c:v>1767.8188226685302</c:v>
                </c:pt>
                <c:pt idx="6">
                  <c:v>2166.77725213034</c:v>
                </c:pt>
                <c:pt idx="7">
                  <c:v>2636.9504182290993</c:v>
                </c:pt>
                <c:pt idx="8">
                  <c:v>3173.398026023553</c:v>
                </c:pt>
                <c:pt idx="9">
                  <c:v>3771.1513669012143</c:v>
                </c:pt>
                <c:pt idx="10">
                  <c:v>4426.4748970340625</c:v>
                </c:pt>
              </c:numCache>
            </c:numRef>
          </c:val>
          <c:extLst>
            <c:ext xmlns:c16="http://schemas.microsoft.com/office/drawing/2014/chart" uri="{C3380CC4-5D6E-409C-BE32-E72D297353CC}">
              <c16:uniqueId val="{00000008-58D3-47ED-8617-32A0B8FBA81E}"/>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'B5.Usage'!$AI$226:$AI$236</c:f>
              <c:numCache>
                <c:formatCode>#,##0</c:formatCode>
                <c:ptCount val="11"/>
                <c:pt idx="0">
                  <c:v>0</c:v>
                </c:pt>
                <c:pt idx="1">
                  <c:v>55.093478353495883</c:v>
                </c:pt>
                <c:pt idx="2">
                  <c:v>229.62496689447153</c:v>
                </c:pt>
                <c:pt idx="3">
                  <c:v>280.79666503312626</c:v>
                </c:pt>
                <c:pt idx="4">
                  <c:v>337.23961394073228</c:v>
                </c:pt>
                <c:pt idx="5">
                  <c:v>399.01218849264171</c:v>
                </c:pt>
                <c:pt idx="6">
                  <c:v>465.72796565738338</c:v>
                </c:pt>
                <c:pt idx="7">
                  <c:v>537.3983624019985</c:v>
                </c:pt>
                <c:pt idx="8">
                  <c:v>613.94990264919693</c:v>
                </c:pt>
                <c:pt idx="9">
                  <c:v>695.13186815641234</c:v>
                </c:pt>
                <c:pt idx="10">
                  <c:v>780.42333593064609</c:v>
                </c:pt>
              </c:numCache>
            </c:numRef>
          </c:val>
          <c:extLst>
            <c:ext xmlns:c16="http://schemas.microsoft.com/office/drawing/2014/chart" uri="{C3380CC4-5D6E-409C-BE32-E72D297353CC}">
              <c16:uniqueId val="{00000009-58D3-47ED-8617-32A0B8FBA81E}"/>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'B5.Usage'!$Y$226:$Y$236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'B5.Usage'!$AJ$226:$AJ$236</c:f>
              <c:numCache>
                <c:formatCode>#,##0</c:formatCode>
                <c:ptCount val="11"/>
                <c:pt idx="0">
                  <c:v>4698.0290156439669</c:v>
                </c:pt>
                <c:pt idx="1">
                  <c:v>5344.2929979654718</c:v>
                </c:pt>
                <c:pt idx="2">
                  <c:v>6012.0426071106176</c:v>
                </c:pt>
                <c:pt idx="3">
                  <c:v>6695.1367772999401</c:v>
                </c:pt>
                <c:pt idx="4">
                  <c:v>7385.1416571333202</c:v>
                </c:pt>
                <c:pt idx="5">
                  <c:v>8071.6133809967905</c:v>
                </c:pt>
                <c:pt idx="6">
                  <c:v>8770.7184830699807</c:v>
                </c:pt>
                <c:pt idx="7">
                  <c:v>9471.3711813545906</c:v>
                </c:pt>
                <c:pt idx="8">
                  <c:v>10167.078570928166</c:v>
                </c:pt>
                <c:pt idx="9">
                  <c:v>10859.486043139461</c:v>
                </c:pt>
                <c:pt idx="10">
                  <c:v>11557.663836536662</c:v>
                </c:pt>
              </c:numCache>
            </c:numRef>
          </c:val>
          <c:extLst>
            <c:ext xmlns:c16="http://schemas.microsoft.com/office/drawing/2014/chart" uri="{C3380CC4-5D6E-409C-BE32-E72D297353CC}">
              <c16:uniqueId val="{0000000A-58D3-47ED-8617-32A0B8FBA81E}"/>
            </c:ext>
          </c:extLst>
        </c:ser>
        <c:dLbls>
          <c:showLegendKey val="0"/>
          <c:showVal val="0"/>
          <c:showCatName val="0"/>
          <c:showSerName val="0"/>
          <c:showPercent val="0"/>
          <c:showBubbleSize val="0"/>
        </c:dLbls>
        <c:axId val="2124172880"/>
        <c:axId val="2124175632"/>
      </c:areaChart>
      <c:catAx>
        <c:axId val="21241728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175632"/>
        <c:crosses val="autoZero"/>
        <c:auto val="1"/>
        <c:lblAlgn val="ctr"/>
        <c:lblOffset val="100"/>
        <c:noMultiLvlLbl val="0"/>
      </c:catAx>
      <c:valAx>
        <c:axId val="212417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17288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'B5.Usage'!$AN$226:$AN$236</c:f>
              <c:numCache>
                <c:formatCode>#,##0.000</c:formatCode>
                <c:ptCount val="11"/>
                <c:pt idx="0">
                  <c:v>2.2307884932367913E-4</c:v>
                </c:pt>
                <c:pt idx="1">
                  <c:v>1.3433622281394306E-4</c:v>
                </c:pt>
                <c:pt idx="2">
                  <c:v>7.3172647613091771E-5</c:v>
                </c:pt>
                <c:pt idx="3">
                  <c:v>3.5338218834825098E-5</c:v>
                </c:pt>
                <c:pt idx="4">
                  <c:v>1.4835193866884885E-5</c:v>
                </c:pt>
                <c:pt idx="5">
                  <c:v>5.3155883023721665E-6</c:v>
                </c:pt>
                <c:pt idx="6">
                  <c:v>1.5997558319760605E-6</c:v>
                </c:pt>
                <c:pt idx="7">
                  <c:v>3.9895743192305306E-7</c:v>
                </c:pt>
                <c:pt idx="8">
                  <c:v>8.1535371050672824E-8</c:v>
                </c:pt>
                <c:pt idx="9">
                  <c:v>1.3533654992354273E-8</c:v>
                </c:pt>
                <c:pt idx="10">
                  <c:v>1.8113951008653362E-9</c:v>
                </c:pt>
              </c:numCache>
            </c:numRef>
          </c:val>
          <c:extLst>
            <c:ext xmlns:c16="http://schemas.microsoft.com/office/drawing/2014/chart" uri="{C3380CC4-5D6E-409C-BE32-E72D297353CC}">
              <c16:uniqueId val="{00000000-E651-405D-B2EA-A8EB54471B2A}"/>
            </c:ext>
          </c:extLst>
        </c:ser>
        <c:ser>
          <c:idx val="1"/>
          <c:order val="1"/>
          <c:tx>
            <c:strRef>
              <c:f>'B5.Usage'!$AO$5</c:f>
              <c:strCache>
                <c:ptCount val="1"/>
                <c:pt idx="0">
                  <c:v>HCFC-123</c:v>
                </c:pt>
              </c:strCache>
            </c:strRef>
          </c:tx>
          <c:spPr>
            <a:solidFill>
              <a:schemeClr val="accent2"/>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'B5.Usage'!$AO$226:$AO$236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651-405D-B2EA-A8EB54471B2A}"/>
            </c:ext>
          </c:extLst>
        </c:ser>
        <c:ser>
          <c:idx val="2"/>
          <c:order val="2"/>
          <c:tx>
            <c:strRef>
              <c:f>'B5.Usage'!$AP$5</c:f>
              <c:strCache>
                <c:ptCount val="1"/>
                <c:pt idx="0">
                  <c:v>HFC-134a</c:v>
                </c:pt>
              </c:strCache>
            </c:strRef>
          </c:tx>
          <c:spPr>
            <a:solidFill>
              <a:schemeClr val="accent3"/>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'B5.Usage'!$AP$226:$AP$236</c:f>
              <c:numCache>
                <c:formatCode>#,##0.000</c:formatCode>
                <c:ptCount val="11"/>
                <c:pt idx="0">
                  <c:v>2.3764334787763856E-2</c:v>
                </c:pt>
                <c:pt idx="1">
                  <c:v>2.3934785991189724E-2</c:v>
                </c:pt>
                <c:pt idx="2">
                  <c:v>2.2930886983898318E-2</c:v>
                </c:pt>
                <c:pt idx="3">
                  <c:v>2.2827835673479228E-2</c:v>
                </c:pt>
                <c:pt idx="4">
                  <c:v>2.2516119589860339E-2</c:v>
                </c:pt>
                <c:pt idx="5">
                  <c:v>2.1994925239999678E-2</c:v>
                </c:pt>
                <c:pt idx="6">
                  <c:v>2.1108396143727119E-2</c:v>
                </c:pt>
                <c:pt idx="7">
                  <c:v>1.9861883921563555E-2</c:v>
                </c:pt>
                <c:pt idx="8">
                  <c:v>1.8265840855761935E-2</c:v>
                </c:pt>
                <c:pt idx="9">
                  <c:v>1.6340079301602532E-2</c:v>
                </c:pt>
                <c:pt idx="10">
                  <c:v>1.4114133341910987E-2</c:v>
                </c:pt>
              </c:numCache>
            </c:numRef>
          </c:val>
          <c:extLst>
            <c:ext xmlns:c16="http://schemas.microsoft.com/office/drawing/2014/chart" uri="{C3380CC4-5D6E-409C-BE32-E72D297353CC}">
              <c16:uniqueId val="{00000002-E651-405D-B2EA-A8EB54471B2A}"/>
            </c:ext>
          </c:extLst>
        </c:ser>
        <c:ser>
          <c:idx val="3"/>
          <c:order val="3"/>
          <c:tx>
            <c:strRef>
              <c:f>'B5.Usage'!$AQ$5</c:f>
              <c:strCache>
                <c:ptCount val="1"/>
                <c:pt idx="0">
                  <c:v>HFC-404A</c:v>
                </c:pt>
              </c:strCache>
            </c:strRef>
          </c:tx>
          <c:spPr>
            <a:solidFill>
              <a:schemeClr val="accent4"/>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'B5.Usage'!$AQ$226:$AQ$236</c:f>
              <c:numCache>
                <c:formatCode>#,##0.000</c:formatCode>
                <c:ptCount val="11"/>
                <c:pt idx="0">
                  <c:v>5.7269920377155809E-2</c:v>
                </c:pt>
                <c:pt idx="1">
                  <c:v>5.2091581754520944E-2</c:v>
                </c:pt>
                <c:pt idx="2">
                  <c:v>4.844103841499732E-2</c:v>
                </c:pt>
                <c:pt idx="3">
                  <c:v>4.2634672563631688E-2</c:v>
                </c:pt>
                <c:pt idx="4">
                  <c:v>3.6857109923540902E-2</c:v>
                </c:pt>
                <c:pt idx="5">
                  <c:v>3.1301457950959691E-2</c:v>
                </c:pt>
                <c:pt idx="6">
                  <c:v>2.6123951071659469E-2</c:v>
                </c:pt>
                <c:pt idx="7">
                  <c:v>2.1504423174759327E-2</c:v>
                </c:pt>
                <c:pt idx="8">
                  <c:v>1.7545725879907249E-2</c:v>
                </c:pt>
                <c:pt idx="9">
                  <c:v>1.4217075186883978E-2</c:v>
                </c:pt>
                <c:pt idx="10">
                  <c:v>1.1357978823805832E-2</c:v>
                </c:pt>
              </c:numCache>
            </c:numRef>
          </c:val>
          <c:extLst>
            <c:ext xmlns:c16="http://schemas.microsoft.com/office/drawing/2014/chart" uri="{C3380CC4-5D6E-409C-BE32-E72D297353CC}">
              <c16:uniqueId val="{00000003-E651-405D-B2EA-A8EB54471B2A}"/>
            </c:ext>
          </c:extLst>
        </c:ser>
        <c:ser>
          <c:idx val="4"/>
          <c:order val="4"/>
          <c:tx>
            <c:strRef>
              <c:f>'B5.Usage'!$AR$5</c:f>
              <c:strCache>
                <c:ptCount val="1"/>
                <c:pt idx="0">
                  <c:v>HFC-410A</c:v>
                </c:pt>
              </c:strCache>
            </c:strRef>
          </c:tx>
          <c:spPr>
            <a:solidFill>
              <a:schemeClr val="accent5"/>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'B5.Usage'!$AR$226:$AR$236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651-405D-B2EA-A8EB54471B2A}"/>
            </c:ext>
          </c:extLst>
        </c:ser>
        <c:ser>
          <c:idx val="5"/>
          <c:order val="5"/>
          <c:tx>
            <c:strRef>
              <c:f>'B5.Usage'!$AS$5</c:f>
              <c:strCache>
                <c:ptCount val="1"/>
                <c:pt idx="0">
                  <c:v>HFC-407C</c:v>
                </c:pt>
              </c:strCache>
            </c:strRef>
          </c:tx>
          <c:spPr>
            <a:solidFill>
              <a:schemeClr val="accent6"/>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'B5.Usage'!$AS$226:$AS$236</c:f>
              <c:numCache>
                <c:formatCode>#,##0.000</c:formatCode>
                <c:ptCount val="11"/>
                <c:pt idx="0">
                  <c:v>3.1234560276259414E-5</c:v>
                </c:pt>
                <c:pt idx="1">
                  <c:v>1.8809191734170084E-5</c:v>
                </c:pt>
                <c:pt idx="2">
                  <c:v>1.0245325719465254E-5</c:v>
                </c:pt>
                <c:pt idx="3">
                  <c:v>4.9479084619557799E-6</c:v>
                </c:pt>
                <c:pt idx="4">
                  <c:v>2.0771613196411821E-6</c:v>
                </c:pt>
                <c:pt idx="5">
                  <c:v>7.4426627059259807E-7</c:v>
                </c:pt>
                <c:pt idx="6">
                  <c:v>2.2399106913382244E-7</c:v>
                </c:pt>
                <c:pt idx="7">
                  <c:v>5.5860338139818154E-8</c:v>
                </c:pt>
                <c:pt idx="8">
                  <c:v>1.1416239008989231E-8</c:v>
                </c:pt>
                <c:pt idx="9">
                  <c:v>1.8949253319997222E-9</c:v>
                </c:pt>
                <c:pt idx="10">
                  <c:v>2.5362390757183152E-10</c:v>
                </c:pt>
              </c:numCache>
            </c:numRef>
          </c:val>
          <c:extLst>
            <c:ext xmlns:c16="http://schemas.microsoft.com/office/drawing/2014/chart" uri="{C3380CC4-5D6E-409C-BE32-E72D297353CC}">
              <c16:uniqueId val="{00000005-E651-405D-B2EA-A8EB54471B2A}"/>
            </c:ext>
          </c:extLst>
        </c:ser>
        <c:ser>
          <c:idx val="6"/>
          <c:order val="6"/>
          <c:tx>
            <c:strRef>
              <c:f>'B5.Usage'!$AT$5</c:f>
              <c:strCache>
                <c:ptCount val="1"/>
                <c:pt idx="0">
                  <c:v>HFC-32</c:v>
                </c:pt>
              </c:strCache>
            </c:strRef>
          </c:tx>
          <c:spPr>
            <a:solidFill>
              <a:schemeClr val="accent1">
                <a:lumMod val="60000"/>
              </a:schemeClr>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'B5.Usage'!$AT$226:$AT$236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E651-405D-B2EA-A8EB54471B2A}"/>
            </c:ext>
          </c:extLst>
        </c:ser>
        <c:ser>
          <c:idx val="7"/>
          <c:order val="7"/>
          <c:tx>
            <c:strRef>
              <c:f>'B5.Usage'!$AU$5</c:f>
              <c:strCache>
                <c:ptCount val="1"/>
                <c:pt idx="0">
                  <c:v>HFC-Mix</c:v>
                </c:pt>
              </c:strCache>
            </c:strRef>
          </c:tx>
          <c:spPr>
            <a:solidFill>
              <a:schemeClr val="accent2">
                <a:lumMod val="60000"/>
              </a:schemeClr>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'B5.Usage'!$AU$226:$AU$236</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651-405D-B2EA-A8EB54471B2A}"/>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'B5.Usage'!$AV$226:$AV$236</c:f>
              <c:numCache>
                <c:formatCode>#,##0.000</c:formatCode>
                <c:ptCount val="11"/>
                <c:pt idx="0">
                  <c:v>8.9745088941100941E-4</c:v>
                </c:pt>
                <c:pt idx="1">
                  <c:v>1.1321468486917769E-3</c:v>
                </c:pt>
                <c:pt idx="2">
                  <c:v>1.5850873602732004E-3</c:v>
                </c:pt>
                <c:pt idx="3">
                  <c:v>1.8929088070226434E-3</c:v>
                </c:pt>
                <c:pt idx="4">
                  <c:v>2.2488022550618096E-3</c:v>
                </c:pt>
                <c:pt idx="5">
                  <c:v>2.6517282340027949E-3</c:v>
                </c:pt>
                <c:pt idx="6">
                  <c:v>3.25016587819551E-3</c:v>
                </c:pt>
                <c:pt idx="7">
                  <c:v>3.9554256273436486E-3</c:v>
                </c:pt>
                <c:pt idx="8">
                  <c:v>4.7600970390353292E-3</c:v>
                </c:pt>
                <c:pt idx="9">
                  <c:v>5.656727050351822E-3</c:v>
                </c:pt>
                <c:pt idx="10">
                  <c:v>6.6397123455510937E-3</c:v>
                </c:pt>
              </c:numCache>
            </c:numRef>
          </c:val>
          <c:extLst>
            <c:ext xmlns:c16="http://schemas.microsoft.com/office/drawing/2014/chart" uri="{C3380CC4-5D6E-409C-BE32-E72D297353CC}">
              <c16:uniqueId val="{00000008-E651-405D-B2EA-A8EB54471B2A}"/>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'B5.Usage'!$AW$226:$AW$236</c:f>
              <c:numCache>
                <c:formatCode>#,##0.000</c:formatCode>
                <c:ptCount val="11"/>
                <c:pt idx="0">
                  <c:v>0</c:v>
                </c:pt>
                <c:pt idx="1">
                  <c:v>2.7546739176747941E-5</c:v>
                </c:pt>
                <c:pt idx="2">
                  <c:v>1.1481248344723576E-4</c:v>
                </c:pt>
                <c:pt idx="3">
                  <c:v>1.4039833251656313E-4</c:v>
                </c:pt>
                <c:pt idx="4">
                  <c:v>1.6861980697036613E-4</c:v>
                </c:pt>
                <c:pt idx="5">
                  <c:v>1.9950609424632085E-4</c:v>
                </c:pt>
                <c:pt idx="6">
                  <c:v>2.3286398282869168E-4</c:v>
                </c:pt>
                <c:pt idx="7">
                  <c:v>2.6869918120099926E-4</c:v>
                </c:pt>
                <c:pt idx="8">
                  <c:v>3.0697495132459848E-4</c:v>
                </c:pt>
                <c:pt idx="9">
                  <c:v>3.475659340782062E-4</c:v>
                </c:pt>
                <c:pt idx="10">
                  <c:v>3.9021166796532304E-4</c:v>
                </c:pt>
              </c:numCache>
            </c:numRef>
          </c:val>
          <c:extLst>
            <c:ext xmlns:c16="http://schemas.microsoft.com/office/drawing/2014/chart" uri="{C3380CC4-5D6E-409C-BE32-E72D297353CC}">
              <c16:uniqueId val="{00000009-E651-405D-B2EA-A8EB54471B2A}"/>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'B5.Usage'!$AM$226:$AM$236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'B5.Usage'!$AX$226:$AX$236</c:f>
              <c:numCache>
                <c:formatCode>#,##0.000</c:formatCode>
                <c:ptCount val="11"/>
                <c:pt idx="0">
                  <c:v>1.8792116062575866E-5</c:v>
                </c:pt>
                <c:pt idx="1">
                  <c:v>2.1377171991861886E-5</c:v>
                </c:pt>
                <c:pt idx="2">
                  <c:v>2.4048170428442471E-5</c:v>
                </c:pt>
                <c:pt idx="3">
                  <c:v>2.6780547109199759E-5</c:v>
                </c:pt>
                <c:pt idx="4">
                  <c:v>2.954056662853328E-5</c:v>
                </c:pt>
                <c:pt idx="5">
                  <c:v>3.2286453523987159E-5</c:v>
                </c:pt>
                <c:pt idx="6">
                  <c:v>3.5082873932279924E-5</c:v>
                </c:pt>
                <c:pt idx="7">
                  <c:v>3.788548472541836E-5</c:v>
                </c:pt>
                <c:pt idx="8">
                  <c:v>4.0668314283712666E-5</c:v>
                </c:pt>
                <c:pt idx="9">
                  <c:v>4.3437944172557843E-5</c:v>
                </c:pt>
                <c:pt idx="10">
                  <c:v>4.6230655346146649E-5</c:v>
                </c:pt>
              </c:numCache>
            </c:numRef>
          </c:val>
          <c:extLst>
            <c:ext xmlns:c16="http://schemas.microsoft.com/office/drawing/2014/chart" uri="{C3380CC4-5D6E-409C-BE32-E72D297353CC}">
              <c16:uniqueId val="{0000000A-E651-405D-B2EA-A8EB54471B2A}"/>
            </c:ext>
          </c:extLst>
        </c:ser>
        <c:dLbls>
          <c:showLegendKey val="0"/>
          <c:showVal val="0"/>
          <c:showCatName val="0"/>
          <c:showSerName val="0"/>
          <c:showPercent val="0"/>
          <c:showBubbleSize val="0"/>
        </c:dLbls>
        <c:axId val="2124237728"/>
        <c:axId val="2124240480"/>
      </c:areaChart>
      <c:catAx>
        <c:axId val="21242377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240480"/>
        <c:crosses val="autoZero"/>
        <c:auto val="1"/>
        <c:lblAlgn val="ctr"/>
        <c:lblOffset val="100"/>
        <c:noMultiLvlLbl val="0"/>
      </c:catAx>
      <c:valAx>
        <c:axId val="2124240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2377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'B5.Usage'!$Z$248:$Z$258</c:f>
              <c:numCache>
                <c:formatCode>#,##0</c:formatCode>
                <c:ptCount val="11"/>
                <c:pt idx="0">
                  <c:v>23160.335114830679</c:v>
                </c:pt>
                <c:pt idx="1">
                  <c:v>19433.351079230499</c:v>
                </c:pt>
                <c:pt idx="2">
                  <c:v>16031.706151133832</c:v>
                </c:pt>
                <c:pt idx="3">
                  <c:v>12988.910528324821</c:v>
                </c:pt>
                <c:pt idx="4">
                  <c:v>10326.530405904383</c:v>
                </c:pt>
                <c:pt idx="5">
                  <c:v>8048.5310075657371</c:v>
                </c:pt>
                <c:pt idx="6">
                  <c:v>6140.0683117599847</c:v>
                </c:pt>
                <c:pt idx="7">
                  <c:v>4572.749650632858</c:v>
                </c:pt>
                <c:pt idx="8">
                  <c:v>3313.597842808229</c:v>
                </c:pt>
                <c:pt idx="9">
                  <c:v>2331.8588871865031</c:v>
                </c:pt>
                <c:pt idx="10">
                  <c:v>1598.6134794135733</c:v>
                </c:pt>
              </c:numCache>
            </c:numRef>
          </c:val>
          <c:extLst>
            <c:ext xmlns:c16="http://schemas.microsoft.com/office/drawing/2014/chart" uri="{C3380CC4-5D6E-409C-BE32-E72D297353CC}">
              <c16:uniqueId val="{00000000-5393-4600-84F4-72032A61054D}"/>
            </c:ext>
          </c:extLst>
        </c:ser>
        <c:ser>
          <c:idx val="1"/>
          <c:order val="1"/>
          <c:tx>
            <c:strRef>
              <c:f>'B5.Usage'!$AA$5</c:f>
              <c:strCache>
                <c:ptCount val="1"/>
                <c:pt idx="0">
                  <c:v>HCFC-123</c:v>
                </c:pt>
              </c:strCache>
            </c:strRef>
          </c:tx>
          <c:spPr>
            <a:solidFill>
              <a:schemeClr val="accent2"/>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'B5.Usage'!$AA$248:$AA$258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393-4600-84F4-72032A61054D}"/>
            </c:ext>
          </c:extLst>
        </c:ser>
        <c:ser>
          <c:idx val="2"/>
          <c:order val="2"/>
          <c:tx>
            <c:strRef>
              <c:f>'B5.Usage'!$AB$5</c:f>
              <c:strCache>
                <c:ptCount val="1"/>
                <c:pt idx="0">
                  <c:v>HFC-134a</c:v>
                </c:pt>
              </c:strCache>
            </c:strRef>
          </c:tx>
          <c:spPr>
            <a:solidFill>
              <a:schemeClr val="accent3"/>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'B5.Usage'!$AB$248:$AB$258</c:f>
              <c:numCache>
                <c:formatCode>#,##0</c:formatCode>
                <c:ptCount val="11"/>
                <c:pt idx="0">
                  <c:v>284894.34878161683</c:v>
                </c:pt>
                <c:pt idx="1">
                  <c:v>291439.65584525326</c:v>
                </c:pt>
                <c:pt idx="2">
                  <c:v>292367.18729510286</c:v>
                </c:pt>
                <c:pt idx="3">
                  <c:v>291709.78164749627</c:v>
                </c:pt>
                <c:pt idx="4">
                  <c:v>289410.08336851647</c:v>
                </c:pt>
                <c:pt idx="5">
                  <c:v>285407.73648439854</c:v>
                </c:pt>
                <c:pt idx="6">
                  <c:v>276208.72517754015</c:v>
                </c:pt>
                <c:pt idx="7">
                  <c:v>264748.35041479138</c:v>
                </c:pt>
                <c:pt idx="8">
                  <c:v>250924.36903469599</c:v>
                </c:pt>
                <c:pt idx="9">
                  <c:v>234595.80735904552</c:v>
                </c:pt>
                <c:pt idx="10">
                  <c:v>215607.80164633659</c:v>
                </c:pt>
              </c:numCache>
            </c:numRef>
          </c:val>
          <c:extLst>
            <c:ext xmlns:c16="http://schemas.microsoft.com/office/drawing/2014/chart" uri="{C3380CC4-5D6E-409C-BE32-E72D297353CC}">
              <c16:uniqueId val="{00000002-5393-4600-84F4-72032A61054D}"/>
            </c:ext>
          </c:extLst>
        </c:ser>
        <c:ser>
          <c:idx val="3"/>
          <c:order val="3"/>
          <c:tx>
            <c:strRef>
              <c:f>'B5.Usage'!$AC$5</c:f>
              <c:strCache>
                <c:ptCount val="1"/>
                <c:pt idx="0">
                  <c:v>HFC-404A</c:v>
                </c:pt>
              </c:strCache>
            </c:strRef>
          </c:tx>
          <c:spPr>
            <a:solidFill>
              <a:schemeClr val="accent4"/>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'B5.Usage'!$AC$248:$AC$258</c:f>
              <c:numCache>
                <c:formatCode>#,##0</c:formatCode>
                <c:ptCount val="11"/>
                <c:pt idx="0">
                  <c:v>567816.23787572584</c:v>
                </c:pt>
                <c:pt idx="1">
                  <c:v>554985.80039302527</c:v>
                </c:pt>
                <c:pt idx="2">
                  <c:v>529912.48012754566</c:v>
                </c:pt>
                <c:pt idx="3">
                  <c:v>501782.33974489884</c:v>
                </c:pt>
                <c:pt idx="4">
                  <c:v>470642.23814237159</c:v>
                </c:pt>
                <c:pt idx="5">
                  <c:v>436522.86936872988</c:v>
                </c:pt>
                <c:pt idx="6">
                  <c:v>403172.55788206327</c:v>
                </c:pt>
                <c:pt idx="7">
                  <c:v>367354.22237077059</c:v>
                </c:pt>
                <c:pt idx="8">
                  <c:v>329129.38347659755</c:v>
                </c:pt>
                <c:pt idx="9">
                  <c:v>288706.82962357905</c:v>
                </c:pt>
                <c:pt idx="10">
                  <c:v>246461.61874421625</c:v>
                </c:pt>
              </c:numCache>
            </c:numRef>
          </c:val>
          <c:extLst>
            <c:ext xmlns:c16="http://schemas.microsoft.com/office/drawing/2014/chart" uri="{C3380CC4-5D6E-409C-BE32-E72D297353CC}">
              <c16:uniqueId val="{00000003-5393-4600-84F4-72032A61054D}"/>
            </c:ext>
          </c:extLst>
        </c:ser>
        <c:ser>
          <c:idx val="4"/>
          <c:order val="4"/>
          <c:tx>
            <c:strRef>
              <c:f>'B5.Usage'!$AD$5</c:f>
              <c:strCache>
                <c:ptCount val="1"/>
                <c:pt idx="0">
                  <c:v>HFC-410A</c:v>
                </c:pt>
              </c:strCache>
            </c:strRef>
          </c:tx>
          <c:spPr>
            <a:solidFill>
              <a:schemeClr val="accent5"/>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'B5.Usage'!$AD$248:$AD$258</c:f>
              <c:numCache>
                <c:formatCode>#,##0</c:formatCode>
                <c:ptCount val="11"/>
                <c:pt idx="0">
                  <c:v>4075.2669567105295</c:v>
                </c:pt>
                <c:pt idx="1">
                  <c:v>4747.7653737378851</c:v>
                </c:pt>
                <c:pt idx="2">
                  <c:v>5385.8448353686899</c:v>
                </c:pt>
                <c:pt idx="3">
                  <c:v>5981.1098692181195</c:v>
                </c:pt>
                <c:pt idx="4">
                  <c:v>6525.8896384685322</c:v>
                </c:pt>
                <c:pt idx="5">
                  <c:v>7015.5125180074692</c:v>
                </c:pt>
                <c:pt idx="6">
                  <c:v>7358.2624637007129</c:v>
                </c:pt>
                <c:pt idx="7">
                  <c:v>7559.2902738593284</c:v>
                </c:pt>
                <c:pt idx="8">
                  <c:v>7628.8511129131966</c:v>
                </c:pt>
                <c:pt idx="9">
                  <c:v>7577.3909108364915</c:v>
                </c:pt>
                <c:pt idx="10">
                  <c:v>7410.6914268627152</c:v>
                </c:pt>
              </c:numCache>
            </c:numRef>
          </c:val>
          <c:extLst>
            <c:ext xmlns:c16="http://schemas.microsoft.com/office/drawing/2014/chart" uri="{C3380CC4-5D6E-409C-BE32-E72D297353CC}">
              <c16:uniqueId val="{00000004-5393-4600-84F4-72032A61054D}"/>
            </c:ext>
          </c:extLst>
        </c:ser>
        <c:ser>
          <c:idx val="5"/>
          <c:order val="5"/>
          <c:tx>
            <c:strRef>
              <c:f>'B5.Usage'!$AE$5</c:f>
              <c:strCache>
                <c:ptCount val="1"/>
                <c:pt idx="0">
                  <c:v>HFC-407C</c:v>
                </c:pt>
              </c:strCache>
            </c:strRef>
          </c:tx>
          <c:spPr>
            <a:solidFill>
              <a:schemeClr val="accent6"/>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'B5.Usage'!$AE$248:$AE$258</c:f>
              <c:numCache>
                <c:formatCode>#,##0</c:formatCode>
                <c:ptCount val="11"/>
                <c:pt idx="0">
                  <c:v>29388.086962052279</c:v>
                </c:pt>
                <c:pt idx="1">
                  <c:v>29770.313889959689</c:v>
                </c:pt>
                <c:pt idx="2">
                  <c:v>30201.964862647732</c:v>
                </c:pt>
                <c:pt idx="3">
                  <c:v>30531.393755345332</c:v>
                </c:pt>
                <c:pt idx="4">
                  <c:v>30763.205028274868</c:v>
                </c:pt>
                <c:pt idx="5">
                  <c:v>30906.47400715615</c:v>
                </c:pt>
                <c:pt idx="6">
                  <c:v>29230.193672998321</c:v>
                </c:pt>
                <c:pt idx="7">
                  <c:v>27237.040704762589</c:v>
                </c:pt>
                <c:pt idx="8">
                  <c:v>24944.788120947727</c:v>
                </c:pt>
                <c:pt idx="9">
                  <c:v>22369.394730447792</c:v>
                </c:pt>
                <c:pt idx="10">
                  <c:v>19522.507573517712</c:v>
                </c:pt>
              </c:numCache>
            </c:numRef>
          </c:val>
          <c:extLst>
            <c:ext xmlns:c16="http://schemas.microsoft.com/office/drawing/2014/chart" uri="{C3380CC4-5D6E-409C-BE32-E72D297353CC}">
              <c16:uniqueId val="{00000005-5393-4600-84F4-72032A61054D}"/>
            </c:ext>
          </c:extLst>
        </c:ser>
        <c:ser>
          <c:idx val="6"/>
          <c:order val="6"/>
          <c:tx>
            <c:strRef>
              <c:f>'B5.Usage'!$AF$5</c:f>
              <c:strCache>
                <c:ptCount val="1"/>
                <c:pt idx="0">
                  <c:v>HFC-32</c:v>
                </c:pt>
              </c:strCache>
            </c:strRef>
          </c:tx>
          <c:spPr>
            <a:solidFill>
              <a:schemeClr val="accent1">
                <a:lumMod val="60000"/>
              </a:schemeClr>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'B5.Usage'!$AF$248:$AF$258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393-4600-84F4-72032A61054D}"/>
            </c:ext>
          </c:extLst>
        </c:ser>
        <c:ser>
          <c:idx val="7"/>
          <c:order val="7"/>
          <c:tx>
            <c:strRef>
              <c:f>'B5.Usage'!$AG$5</c:f>
              <c:strCache>
                <c:ptCount val="1"/>
                <c:pt idx="0">
                  <c:v>HFC-Mix</c:v>
                </c:pt>
              </c:strCache>
            </c:strRef>
          </c:tx>
          <c:spPr>
            <a:solidFill>
              <a:schemeClr val="accent2">
                <a:lumMod val="60000"/>
              </a:schemeClr>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'B5.Usage'!$AG$248:$AG$258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393-4600-84F4-72032A61054D}"/>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'B5.Usage'!$AH$248:$AH$258</c:f>
              <c:numCache>
                <c:formatCode>#,##0</c:formatCode>
                <c:ptCount val="11"/>
                <c:pt idx="0">
                  <c:v>48472.961633774845</c:v>
                </c:pt>
                <c:pt idx="1">
                  <c:v>43614.906741342988</c:v>
                </c:pt>
                <c:pt idx="2">
                  <c:v>61214.934254718028</c:v>
                </c:pt>
                <c:pt idx="3">
                  <c:v>81273.299095991766</c:v>
                </c:pt>
                <c:pt idx="4">
                  <c:v>103829.05668291086</c:v>
                </c:pt>
                <c:pt idx="5">
                  <c:v>128920.73335332191</c:v>
                </c:pt>
                <c:pt idx="6">
                  <c:v>156050.10708102706</c:v>
                </c:pt>
                <c:pt idx="7">
                  <c:v>185734.81281755172</c:v>
                </c:pt>
                <c:pt idx="8">
                  <c:v>218014.68014044291</c:v>
                </c:pt>
                <c:pt idx="9">
                  <c:v>252918.72728609768</c:v>
                </c:pt>
                <c:pt idx="10">
                  <c:v>290448.46891580027</c:v>
                </c:pt>
              </c:numCache>
            </c:numRef>
          </c:val>
          <c:extLst>
            <c:ext xmlns:c16="http://schemas.microsoft.com/office/drawing/2014/chart" uri="{C3380CC4-5D6E-409C-BE32-E72D297353CC}">
              <c16:uniqueId val="{00000008-5393-4600-84F4-72032A61054D}"/>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'B5.Usage'!$AI$248:$AI$258</c:f>
              <c:numCache>
                <c:formatCode>#,##0</c:formatCode>
                <c:ptCount val="11"/>
                <c:pt idx="0">
                  <c:v>592.07848962046899</c:v>
                </c:pt>
                <c:pt idx="1">
                  <c:v>9833.2574862426518</c:v>
                </c:pt>
                <c:pt idx="2">
                  <c:v>20423.853115586338</c:v>
                </c:pt>
                <c:pt idx="3">
                  <c:v>32407.193598152611</c:v>
                </c:pt>
                <c:pt idx="4">
                  <c:v>45809.224398442326</c:v>
                </c:pt>
                <c:pt idx="5">
                  <c:v>60656.315907103533</c:v>
                </c:pt>
                <c:pt idx="6">
                  <c:v>80230.913346708345</c:v>
                </c:pt>
                <c:pt idx="7">
                  <c:v>101789.12335310248</c:v>
                </c:pt>
                <c:pt idx="8">
                  <c:v>125365.30063824775</c:v>
                </c:pt>
                <c:pt idx="9">
                  <c:v>150989.69467099832</c:v>
                </c:pt>
                <c:pt idx="10">
                  <c:v>178683.06622694587</c:v>
                </c:pt>
              </c:numCache>
            </c:numRef>
          </c:val>
          <c:extLst>
            <c:ext xmlns:c16="http://schemas.microsoft.com/office/drawing/2014/chart" uri="{C3380CC4-5D6E-409C-BE32-E72D297353CC}">
              <c16:uniqueId val="{00000009-5393-4600-84F4-72032A61054D}"/>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'B5.Usage'!$Y$248:$Y$258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'B5.Usage'!$AJ$248:$AJ$258</c:f>
              <c:numCache>
                <c:formatCode>#,##0</c:formatCode>
                <c:ptCount val="11"/>
                <c:pt idx="0">
                  <c:v>509.2227495503995</c:v>
                </c:pt>
                <c:pt idx="1">
                  <c:v>1297.0322193881989</c:v>
                </c:pt>
                <c:pt idx="2">
                  <c:v>2513.328044703303</c:v>
                </c:pt>
                <c:pt idx="3">
                  <c:v>4165.0661380128095</c:v>
                </c:pt>
                <c:pt idx="4">
                  <c:v>6258.0839881218189</c:v>
                </c:pt>
                <c:pt idx="5">
                  <c:v>8798.2661505226733</c:v>
                </c:pt>
                <c:pt idx="6">
                  <c:v>11881.975838571623</c:v>
                </c:pt>
                <c:pt idx="7">
                  <c:v>15480.45998886129</c:v>
                </c:pt>
                <c:pt idx="8">
                  <c:v>19600.427220062433</c:v>
                </c:pt>
                <c:pt idx="9">
                  <c:v>24247.34700876796</c:v>
                </c:pt>
                <c:pt idx="10">
                  <c:v>29423.024907055013</c:v>
                </c:pt>
              </c:numCache>
            </c:numRef>
          </c:val>
          <c:extLst>
            <c:ext xmlns:c16="http://schemas.microsoft.com/office/drawing/2014/chart" uri="{C3380CC4-5D6E-409C-BE32-E72D297353CC}">
              <c16:uniqueId val="{0000000A-5393-4600-84F4-72032A61054D}"/>
            </c:ext>
          </c:extLst>
        </c:ser>
        <c:dLbls>
          <c:showLegendKey val="0"/>
          <c:showVal val="0"/>
          <c:showCatName val="0"/>
          <c:showSerName val="0"/>
          <c:showPercent val="0"/>
          <c:showBubbleSize val="0"/>
        </c:dLbls>
        <c:axId val="2124301280"/>
        <c:axId val="2124304032"/>
      </c:areaChart>
      <c:catAx>
        <c:axId val="21243012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304032"/>
        <c:crosses val="autoZero"/>
        <c:auto val="1"/>
        <c:lblAlgn val="ctr"/>
        <c:lblOffset val="100"/>
        <c:noMultiLvlLbl val="0"/>
      </c:catAx>
      <c:valAx>
        <c:axId val="2124304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30128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'B5.Usage'!$AN$248:$AN$258</c:f>
              <c:numCache>
                <c:formatCode>#,##0.000</c:formatCode>
                <c:ptCount val="11"/>
                <c:pt idx="0">
                  <c:v>4.192020655784353E-2</c:v>
                </c:pt>
                <c:pt idx="1">
                  <c:v>3.5174365453407207E-2</c:v>
                </c:pt>
                <c:pt idx="2">
                  <c:v>2.9017388133552237E-2</c:v>
                </c:pt>
                <c:pt idx="3">
                  <c:v>2.3509928056267924E-2</c:v>
                </c:pt>
                <c:pt idx="4">
                  <c:v>1.8691020034686933E-2</c:v>
                </c:pt>
                <c:pt idx="5">
                  <c:v>1.4567841123693984E-2</c:v>
                </c:pt>
                <c:pt idx="6">
                  <c:v>1.1113523644285573E-2</c:v>
                </c:pt>
                <c:pt idx="7">
                  <c:v>8.276676867645473E-3</c:v>
                </c:pt>
                <c:pt idx="8">
                  <c:v>5.9976120954828944E-3</c:v>
                </c:pt>
                <c:pt idx="9">
                  <c:v>4.2206645858075698E-3</c:v>
                </c:pt>
                <c:pt idx="10">
                  <c:v>2.8934903977385676E-3</c:v>
                </c:pt>
              </c:numCache>
            </c:numRef>
          </c:val>
          <c:extLst>
            <c:ext xmlns:c16="http://schemas.microsoft.com/office/drawing/2014/chart" uri="{C3380CC4-5D6E-409C-BE32-E72D297353CC}">
              <c16:uniqueId val="{00000000-29F1-4B9E-B286-542B1805A8A0}"/>
            </c:ext>
          </c:extLst>
        </c:ser>
        <c:ser>
          <c:idx val="1"/>
          <c:order val="1"/>
          <c:tx>
            <c:strRef>
              <c:f>'B5.Usage'!$AO$5</c:f>
              <c:strCache>
                <c:ptCount val="1"/>
                <c:pt idx="0">
                  <c:v>HCFC-123</c:v>
                </c:pt>
              </c:strCache>
            </c:strRef>
          </c:tx>
          <c:spPr>
            <a:solidFill>
              <a:schemeClr val="accent2"/>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'B5.Usage'!$AO$248:$AO$258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9F1-4B9E-B286-542B1805A8A0}"/>
            </c:ext>
          </c:extLst>
        </c:ser>
        <c:ser>
          <c:idx val="2"/>
          <c:order val="2"/>
          <c:tx>
            <c:strRef>
              <c:f>'B5.Usage'!$AP$5</c:f>
              <c:strCache>
                <c:ptCount val="1"/>
                <c:pt idx="0">
                  <c:v>HFC-134a</c:v>
                </c:pt>
              </c:strCache>
            </c:strRef>
          </c:tx>
          <c:spPr>
            <a:solidFill>
              <a:schemeClr val="accent3"/>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'B5.Usage'!$AP$248:$AP$258</c:f>
              <c:numCache>
                <c:formatCode>#,##0.000</c:formatCode>
                <c:ptCount val="11"/>
                <c:pt idx="0">
                  <c:v>0.40739891875771206</c:v>
                </c:pt>
                <c:pt idx="1">
                  <c:v>0.41675870785871216</c:v>
                </c:pt>
                <c:pt idx="2">
                  <c:v>0.41808507783199711</c:v>
                </c:pt>
                <c:pt idx="3">
                  <c:v>0.41714498775591968</c:v>
                </c:pt>
                <c:pt idx="4">
                  <c:v>0.41385641921697858</c:v>
                </c:pt>
                <c:pt idx="5">
                  <c:v>0.40813306317268994</c:v>
                </c:pt>
                <c:pt idx="6">
                  <c:v>0.39497847700388239</c:v>
                </c:pt>
                <c:pt idx="7">
                  <c:v>0.3785901410931517</c:v>
                </c:pt>
                <c:pt idx="8">
                  <c:v>0.35882184771961528</c:v>
                </c:pt>
                <c:pt idx="9">
                  <c:v>0.33547200452343512</c:v>
                </c:pt>
                <c:pt idx="10">
                  <c:v>0.30831915635426133</c:v>
                </c:pt>
              </c:numCache>
            </c:numRef>
          </c:val>
          <c:extLst>
            <c:ext xmlns:c16="http://schemas.microsoft.com/office/drawing/2014/chart" uri="{C3380CC4-5D6E-409C-BE32-E72D297353CC}">
              <c16:uniqueId val="{00000002-29F1-4B9E-B286-542B1805A8A0}"/>
            </c:ext>
          </c:extLst>
        </c:ser>
        <c:ser>
          <c:idx val="3"/>
          <c:order val="3"/>
          <c:tx>
            <c:strRef>
              <c:f>'B5.Usage'!$AQ$5</c:f>
              <c:strCache>
                <c:ptCount val="1"/>
                <c:pt idx="0">
                  <c:v>HFC-404A</c:v>
                </c:pt>
              </c:strCache>
            </c:strRef>
          </c:tx>
          <c:spPr>
            <a:solidFill>
              <a:schemeClr val="accent4"/>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'B5.Usage'!$AQ$248:$AQ$258</c:f>
              <c:numCache>
                <c:formatCode>#,##0.000</c:formatCode>
                <c:ptCount val="11"/>
                <c:pt idx="0">
                  <c:v>2.2269752849485971</c:v>
                </c:pt>
                <c:pt idx="1">
                  <c:v>2.176654309141445</c:v>
                </c:pt>
                <c:pt idx="2">
                  <c:v>2.0783167470602342</c:v>
                </c:pt>
                <c:pt idx="3">
                  <c:v>1.9679903364794931</c:v>
                </c:pt>
                <c:pt idx="4">
                  <c:v>1.8458588579943813</c:v>
                </c:pt>
                <c:pt idx="5">
                  <c:v>1.7120426936641586</c:v>
                </c:pt>
                <c:pt idx="6">
                  <c:v>1.5812427720134521</c:v>
                </c:pt>
                <c:pt idx="7">
                  <c:v>1.4407632601381621</c:v>
                </c:pt>
                <c:pt idx="8">
                  <c:v>1.2908454419952156</c:v>
                </c:pt>
                <c:pt idx="9">
                  <c:v>1.1323081857836772</c:v>
                </c:pt>
                <c:pt idx="10">
                  <c:v>0.96662246871481605</c:v>
                </c:pt>
              </c:numCache>
            </c:numRef>
          </c:val>
          <c:extLst>
            <c:ext xmlns:c16="http://schemas.microsoft.com/office/drawing/2014/chart" uri="{C3380CC4-5D6E-409C-BE32-E72D297353CC}">
              <c16:uniqueId val="{00000003-29F1-4B9E-B286-542B1805A8A0}"/>
            </c:ext>
          </c:extLst>
        </c:ser>
        <c:ser>
          <c:idx val="4"/>
          <c:order val="4"/>
          <c:tx>
            <c:strRef>
              <c:f>'B5.Usage'!$AR$5</c:f>
              <c:strCache>
                <c:ptCount val="1"/>
                <c:pt idx="0">
                  <c:v>HFC-410A</c:v>
                </c:pt>
              </c:strCache>
            </c:strRef>
          </c:tx>
          <c:spPr>
            <a:solidFill>
              <a:schemeClr val="accent5"/>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'B5.Usage'!$AR$248:$AR$258</c:f>
              <c:numCache>
                <c:formatCode>#,##0.000</c:formatCode>
                <c:ptCount val="11"/>
                <c:pt idx="0">
                  <c:v>8.5091574056115858E-3</c:v>
                </c:pt>
                <c:pt idx="1">
                  <c:v>9.9133341003647037E-3</c:v>
                </c:pt>
                <c:pt idx="2">
                  <c:v>1.1245644016249823E-2</c:v>
                </c:pt>
                <c:pt idx="3">
                  <c:v>1.2488557406927434E-2</c:v>
                </c:pt>
                <c:pt idx="4">
                  <c:v>1.3626057565122295E-2</c:v>
                </c:pt>
                <c:pt idx="5">
                  <c:v>1.4648390137599596E-2</c:v>
                </c:pt>
                <c:pt idx="6">
                  <c:v>1.5364052024207089E-2</c:v>
                </c:pt>
                <c:pt idx="7">
                  <c:v>1.5783798091818277E-2</c:v>
                </c:pt>
                <c:pt idx="8">
                  <c:v>1.5929041123762755E-2</c:v>
                </c:pt>
                <c:pt idx="9">
                  <c:v>1.5821592221826594E-2</c:v>
                </c:pt>
                <c:pt idx="10">
                  <c:v>1.547352369928935E-2</c:v>
                </c:pt>
              </c:numCache>
            </c:numRef>
          </c:val>
          <c:extLst>
            <c:ext xmlns:c16="http://schemas.microsoft.com/office/drawing/2014/chart" uri="{C3380CC4-5D6E-409C-BE32-E72D297353CC}">
              <c16:uniqueId val="{00000004-29F1-4B9E-B286-542B1805A8A0}"/>
            </c:ext>
          </c:extLst>
        </c:ser>
        <c:ser>
          <c:idx val="5"/>
          <c:order val="5"/>
          <c:tx>
            <c:strRef>
              <c:f>'B5.Usage'!$AS$5</c:f>
              <c:strCache>
                <c:ptCount val="1"/>
                <c:pt idx="0">
                  <c:v>HFC-407C</c:v>
                </c:pt>
              </c:strCache>
            </c:strRef>
          </c:tx>
          <c:spPr>
            <a:solidFill>
              <a:schemeClr val="accent6"/>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'B5.Usage'!$AS$248:$AS$258</c:f>
              <c:numCache>
                <c:formatCode>#,##0.000</c:formatCode>
                <c:ptCount val="11"/>
                <c:pt idx="0">
                  <c:v>5.2134466270680739E-2</c:v>
                </c:pt>
                <c:pt idx="1">
                  <c:v>5.2812536840788488E-2</c:v>
                </c:pt>
                <c:pt idx="2">
                  <c:v>5.3578285666337072E-2</c:v>
                </c:pt>
                <c:pt idx="3">
                  <c:v>5.4162692521982615E-2</c:v>
                </c:pt>
                <c:pt idx="4">
                  <c:v>5.4573925720159615E-2</c:v>
                </c:pt>
                <c:pt idx="5">
                  <c:v>5.4828084888695006E-2</c:v>
                </c:pt>
                <c:pt idx="6">
                  <c:v>5.1854363575899017E-2</c:v>
                </c:pt>
                <c:pt idx="7">
                  <c:v>4.8318510210248834E-2</c:v>
                </c:pt>
                <c:pt idx="8">
                  <c:v>4.4252054126561267E-2</c:v>
                </c:pt>
                <c:pt idx="9">
                  <c:v>3.9683306251814383E-2</c:v>
                </c:pt>
                <c:pt idx="10">
                  <c:v>3.4632928435420422E-2</c:v>
                </c:pt>
              </c:numCache>
            </c:numRef>
          </c:val>
          <c:extLst>
            <c:ext xmlns:c16="http://schemas.microsoft.com/office/drawing/2014/chart" uri="{C3380CC4-5D6E-409C-BE32-E72D297353CC}">
              <c16:uniqueId val="{00000005-29F1-4B9E-B286-542B1805A8A0}"/>
            </c:ext>
          </c:extLst>
        </c:ser>
        <c:ser>
          <c:idx val="6"/>
          <c:order val="6"/>
          <c:tx>
            <c:strRef>
              <c:f>'B5.Usage'!$AT$5</c:f>
              <c:strCache>
                <c:ptCount val="1"/>
                <c:pt idx="0">
                  <c:v>HFC-32</c:v>
                </c:pt>
              </c:strCache>
            </c:strRef>
          </c:tx>
          <c:spPr>
            <a:solidFill>
              <a:schemeClr val="accent1">
                <a:lumMod val="60000"/>
              </a:schemeClr>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'B5.Usage'!$AT$248:$AT$258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9F1-4B9E-B286-542B1805A8A0}"/>
            </c:ext>
          </c:extLst>
        </c:ser>
        <c:ser>
          <c:idx val="7"/>
          <c:order val="7"/>
          <c:tx>
            <c:strRef>
              <c:f>'B5.Usage'!$AU$5</c:f>
              <c:strCache>
                <c:ptCount val="1"/>
                <c:pt idx="0">
                  <c:v>HFC-Mix</c:v>
                </c:pt>
              </c:strCache>
            </c:strRef>
          </c:tx>
          <c:spPr>
            <a:solidFill>
              <a:schemeClr val="accent2">
                <a:lumMod val="60000"/>
              </a:schemeClr>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'B5.Usage'!$AU$248:$AU$258</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9F1-4B9E-B286-542B1805A8A0}"/>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'B5.Usage'!$AV$248:$AV$258</c:f>
              <c:numCache>
                <c:formatCode>#,##0.000</c:formatCode>
                <c:ptCount val="11"/>
                <c:pt idx="0">
                  <c:v>7.2709442450662271E-2</c:v>
                </c:pt>
                <c:pt idx="1">
                  <c:v>6.542236011201448E-2</c:v>
                </c:pt>
                <c:pt idx="2">
                  <c:v>9.1822401382077035E-2</c:v>
                </c:pt>
                <c:pt idx="3">
                  <c:v>0.12190994864398766</c:v>
                </c:pt>
                <c:pt idx="4">
                  <c:v>0.15574358502436628</c:v>
                </c:pt>
                <c:pt idx="5">
                  <c:v>0.19338110002998288</c:v>
                </c:pt>
                <c:pt idx="6">
                  <c:v>0.2340751606215406</c:v>
                </c:pt>
                <c:pt idx="7">
                  <c:v>0.27860221922632761</c:v>
                </c:pt>
                <c:pt idx="8">
                  <c:v>0.3270220202106644</c:v>
                </c:pt>
                <c:pt idx="9">
                  <c:v>0.37937809092914654</c:v>
                </c:pt>
                <c:pt idx="10">
                  <c:v>0.4356727033737004</c:v>
                </c:pt>
              </c:numCache>
            </c:numRef>
          </c:val>
          <c:extLst>
            <c:ext xmlns:c16="http://schemas.microsoft.com/office/drawing/2014/chart" uri="{C3380CC4-5D6E-409C-BE32-E72D297353CC}">
              <c16:uniqueId val="{00000008-29F1-4B9E-B286-542B1805A8A0}"/>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'B5.Usage'!$AW$248:$AW$258</c:f>
              <c:numCache>
                <c:formatCode>#,##0.000</c:formatCode>
                <c:ptCount val="11"/>
                <c:pt idx="0">
                  <c:v>2.9603924481023448E-4</c:v>
                </c:pt>
                <c:pt idx="1">
                  <c:v>4.9166287431213259E-3</c:v>
                </c:pt>
                <c:pt idx="2">
                  <c:v>1.0211926557793169E-2</c:v>
                </c:pt>
                <c:pt idx="3">
                  <c:v>1.6203596799076306E-2</c:v>
                </c:pt>
                <c:pt idx="4">
                  <c:v>2.2904612199221165E-2</c:v>
                </c:pt>
                <c:pt idx="5">
                  <c:v>3.0328157953551767E-2</c:v>
                </c:pt>
                <c:pt idx="6">
                  <c:v>4.0115456673354172E-2</c:v>
                </c:pt>
                <c:pt idx="7">
                  <c:v>5.0894561676551237E-2</c:v>
                </c:pt>
                <c:pt idx="8">
                  <c:v>6.2682650319123873E-2</c:v>
                </c:pt>
                <c:pt idx="9">
                  <c:v>7.5494847335499146E-2</c:v>
                </c:pt>
                <c:pt idx="10">
                  <c:v>8.934153311347294E-2</c:v>
                </c:pt>
              </c:numCache>
            </c:numRef>
          </c:val>
          <c:extLst>
            <c:ext xmlns:c16="http://schemas.microsoft.com/office/drawing/2014/chart" uri="{C3380CC4-5D6E-409C-BE32-E72D297353CC}">
              <c16:uniqueId val="{00000009-29F1-4B9E-B286-542B1805A8A0}"/>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'B5.Usage'!$AM$248:$AM$258</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'B5.Usage'!$AX$248:$AX$258</c:f>
              <c:numCache>
                <c:formatCode>#,##0.000</c:formatCode>
                <c:ptCount val="11"/>
                <c:pt idx="0">
                  <c:v>2.0368909982015982E-6</c:v>
                </c:pt>
                <c:pt idx="1">
                  <c:v>5.1881288775527957E-6</c:v>
                </c:pt>
                <c:pt idx="2">
                  <c:v>1.0053312178813212E-5</c:v>
                </c:pt>
                <c:pt idx="3">
                  <c:v>1.6660264552051238E-5</c:v>
                </c:pt>
                <c:pt idx="4">
                  <c:v>2.5032335952487275E-5</c:v>
                </c:pt>
                <c:pt idx="5">
                  <c:v>3.5193064602090692E-5</c:v>
                </c:pt>
                <c:pt idx="6">
                  <c:v>4.752790335428649E-5</c:v>
                </c:pt>
                <c:pt idx="7">
                  <c:v>6.1921839955445156E-5</c:v>
                </c:pt>
                <c:pt idx="8">
                  <c:v>7.8401708880249731E-5</c:v>
                </c:pt>
                <c:pt idx="9">
                  <c:v>9.6989388035071837E-5</c:v>
                </c:pt>
                <c:pt idx="10">
                  <c:v>1.1769209962822005E-4</c:v>
                </c:pt>
              </c:numCache>
            </c:numRef>
          </c:val>
          <c:extLst>
            <c:ext xmlns:c16="http://schemas.microsoft.com/office/drawing/2014/chart" uri="{C3380CC4-5D6E-409C-BE32-E72D297353CC}">
              <c16:uniqueId val="{0000000A-29F1-4B9E-B286-542B1805A8A0}"/>
            </c:ext>
          </c:extLst>
        </c:ser>
        <c:dLbls>
          <c:showLegendKey val="0"/>
          <c:showVal val="0"/>
          <c:showCatName val="0"/>
          <c:showSerName val="0"/>
          <c:showPercent val="0"/>
          <c:showBubbleSize val="0"/>
        </c:dLbls>
        <c:axId val="2124365904"/>
        <c:axId val="2124368656"/>
      </c:areaChart>
      <c:catAx>
        <c:axId val="2124365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368656"/>
        <c:crosses val="autoZero"/>
        <c:auto val="1"/>
        <c:lblAlgn val="ctr"/>
        <c:lblOffset val="100"/>
        <c:noMultiLvlLbl val="0"/>
      </c:catAx>
      <c:valAx>
        <c:axId val="21243686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243659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'B5.Usage'!$Z$270:$Z$280</c:f>
              <c:numCache>
                <c:formatCode>#,##0</c:formatCode>
                <c:ptCount val="11"/>
                <c:pt idx="0">
                  <c:v>9822.6788709720222</c:v>
                </c:pt>
                <c:pt idx="1">
                  <c:v>6612.6274159383656</c:v>
                </c:pt>
                <c:pt idx="2">
                  <c:v>3338.7155823072812</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B32-4096-AFB4-50DDCD4AF4C3}"/>
            </c:ext>
          </c:extLst>
        </c:ser>
        <c:ser>
          <c:idx val="1"/>
          <c:order val="1"/>
          <c:tx>
            <c:strRef>
              <c:f>'B5.Usage'!$AA$5</c:f>
              <c:strCache>
                <c:ptCount val="1"/>
                <c:pt idx="0">
                  <c:v>HCFC-123</c:v>
                </c:pt>
              </c:strCache>
            </c:strRef>
          </c:tx>
          <c:spPr>
            <a:solidFill>
              <a:schemeClr val="accent2"/>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'B5.Usage'!$AA$270:$AA$280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B32-4096-AFB4-50DDCD4AF4C3}"/>
            </c:ext>
          </c:extLst>
        </c:ser>
        <c:ser>
          <c:idx val="2"/>
          <c:order val="2"/>
          <c:tx>
            <c:strRef>
              <c:f>'B5.Usage'!$AB$5</c:f>
              <c:strCache>
                <c:ptCount val="1"/>
                <c:pt idx="0">
                  <c:v>HFC-134a</c:v>
                </c:pt>
              </c:strCache>
            </c:strRef>
          </c:tx>
          <c:spPr>
            <a:solidFill>
              <a:schemeClr val="accent3"/>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'B5.Usage'!$AB$270:$AB$280</c:f>
              <c:numCache>
                <c:formatCode>#,##0</c:formatCode>
                <c:ptCount val="11"/>
                <c:pt idx="0">
                  <c:v>133814.18970513687</c:v>
                </c:pt>
                <c:pt idx="1">
                  <c:v>130921.94682681712</c:v>
                </c:pt>
                <c:pt idx="2">
                  <c:v>128089.33692286302</c:v>
                </c:pt>
                <c:pt idx="3">
                  <c:v>125317.20498562213</c:v>
                </c:pt>
                <c:pt idx="4">
                  <c:v>122606.40684214128</c:v>
                </c:pt>
                <c:pt idx="5">
                  <c:v>119957.80928537337</c:v>
                </c:pt>
                <c:pt idx="6">
                  <c:v>105976.58824473302</c:v>
                </c:pt>
                <c:pt idx="7">
                  <c:v>91835.979048472364</c:v>
                </c:pt>
                <c:pt idx="8">
                  <c:v>77533.598860253958</c:v>
                </c:pt>
                <c:pt idx="9">
                  <c:v>63067.033447786685</c:v>
                </c:pt>
                <c:pt idx="10">
                  <c:v>48433.836796312491</c:v>
                </c:pt>
              </c:numCache>
            </c:numRef>
          </c:val>
          <c:extLst>
            <c:ext xmlns:c16="http://schemas.microsoft.com/office/drawing/2014/chart" uri="{C3380CC4-5D6E-409C-BE32-E72D297353CC}">
              <c16:uniqueId val="{00000002-EB32-4096-AFB4-50DDCD4AF4C3}"/>
            </c:ext>
          </c:extLst>
        </c:ser>
        <c:ser>
          <c:idx val="3"/>
          <c:order val="3"/>
          <c:tx>
            <c:strRef>
              <c:f>'B5.Usage'!$AC$5</c:f>
              <c:strCache>
                <c:ptCount val="1"/>
                <c:pt idx="0">
                  <c:v>HFC-404A</c:v>
                </c:pt>
              </c:strCache>
            </c:strRef>
          </c:tx>
          <c:spPr>
            <a:solidFill>
              <a:schemeClr val="accent4"/>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'B5.Usage'!$AC$270:$AC$280</c:f>
              <c:numCache>
                <c:formatCode>#,##0</c:formatCode>
                <c:ptCount val="11"/>
                <c:pt idx="0">
                  <c:v>238063.86450168942</c:v>
                </c:pt>
                <c:pt idx="1">
                  <c:v>218665.6001530409</c:v>
                </c:pt>
                <c:pt idx="2">
                  <c:v>199040.47496573217</c:v>
                </c:pt>
                <c:pt idx="3">
                  <c:v>179185.08238502149</c:v>
                </c:pt>
                <c:pt idx="4">
                  <c:v>156304.68540875806</c:v>
                </c:pt>
                <c:pt idx="5">
                  <c:v>133132.36323773157</c:v>
                </c:pt>
                <c:pt idx="6">
                  <c:v>118039.60942204262</c:v>
                </c:pt>
                <c:pt idx="7">
                  <c:v>102810.34493746082</c:v>
                </c:pt>
                <c:pt idx="8">
                  <c:v>87442.52059134029</c:v>
                </c:pt>
                <c:pt idx="9">
                  <c:v>71934.060137344015</c:v>
                </c:pt>
                <c:pt idx="10">
                  <c:v>56282.859941995841</c:v>
                </c:pt>
              </c:numCache>
            </c:numRef>
          </c:val>
          <c:extLst>
            <c:ext xmlns:c16="http://schemas.microsoft.com/office/drawing/2014/chart" uri="{C3380CC4-5D6E-409C-BE32-E72D297353CC}">
              <c16:uniqueId val="{00000003-EB32-4096-AFB4-50DDCD4AF4C3}"/>
            </c:ext>
          </c:extLst>
        </c:ser>
        <c:ser>
          <c:idx val="4"/>
          <c:order val="4"/>
          <c:tx>
            <c:strRef>
              <c:f>'B5.Usage'!$AD$5</c:f>
              <c:strCache>
                <c:ptCount val="1"/>
                <c:pt idx="0">
                  <c:v>HFC-410A</c:v>
                </c:pt>
              </c:strCache>
            </c:strRef>
          </c:tx>
          <c:spPr>
            <a:solidFill>
              <a:schemeClr val="accent5"/>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'B5.Usage'!$AD$270:$AD$280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B32-4096-AFB4-50DDCD4AF4C3}"/>
            </c:ext>
          </c:extLst>
        </c:ser>
        <c:ser>
          <c:idx val="5"/>
          <c:order val="5"/>
          <c:tx>
            <c:strRef>
              <c:f>'B5.Usage'!$AE$5</c:f>
              <c:strCache>
                <c:ptCount val="1"/>
                <c:pt idx="0">
                  <c:v>HFC-407C</c:v>
                </c:pt>
              </c:strCache>
            </c:strRef>
          </c:tx>
          <c:spPr>
            <a:solidFill>
              <a:schemeClr val="accent6"/>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'B5.Usage'!$AE$270:$AE$280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EB32-4096-AFB4-50DDCD4AF4C3}"/>
            </c:ext>
          </c:extLst>
        </c:ser>
        <c:ser>
          <c:idx val="6"/>
          <c:order val="6"/>
          <c:tx>
            <c:strRef>
              <c:f>'B5.Usage'!$AF$5</c:f>
              <c:strCache>
                <c:ptCount val="1"/>
                <c:pt idx="0">
                  <c:v>HFC-32</c:v>
                </c:pt>
              </c:strCache>
            </c:strRef>
          </c:tx>
          <c:spPr>
            <a:solidFill>
              <a:schemeClr val="accent1">
                <a:lumMod val="60000"/>
              </a:schemeClr>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'B5.Usage'!$AF$270:$AF$280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EB32-4096-AFB4-50DDCD4AF4C3}"/>
            </c:ext>
          </c:extLst>
        </c:ser>
        <c:ser>
          <c:idx val="7"/>
          <c:order val="7"/>
          <c:tx>
            <c:strRef>
              <c:f>'B5.Usage'!$AG$5</c:f>
              <c:strCache>
                <c:ptCount val="1"/>
                <c:pt idx="0">
                  <c:v>HFC-Mix</c:v>
                </c:pt>
              </c:strCache>
            </c:strRef>
          </c:tx>
          <c:spPr>
            <a:solidFill>
              <a:schemeClr val="accent2">
                <a:lumMod val="60000"/>
              </a:schemeClr>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'B5.Usage'!$AG$270:$AG$280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EB32-4096-AFB4-50DDCD4AF4C3}"/>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'B5.Usage'!$AH$270:$AH$280</c:f>
              <c:numCache>
                <c:formatCode>#,##0</c:formatCode>
                <c:ptCount val="11"/>
                <c:pt idx="0">
                  <c:v>27291.968948780963</c:v>
                </c:pt>
                <c:pt idx="1">
                  <c:v>10098.41862099979</c:v>
                </c:pt>
                <c:pt idx="2">
                  <c:v>12959.174386096269</c:v>
                </c:pt>
                <c:pt idx="3">
                  <c:v>15875.03111206428</c:v>
                </c:pt>
                <c:pt idx="4">
                  <c:v>18846.794030753219</c:v>
                </c:pt>
                <c:pt idx="5">
                  <c:v>21875.278864660457</c:v>
                </c:pt>
                <c:pt idx="6">
                  <c:v>24298.622257287541</c:v>
                </c:pt>
                <c:pt idx="7">
                  <c:v>26767.362278627956</c:v>
                </c:pt>
                <c:pt idx="8">
                  <c:v>29282.155964705056</c:v>
                </c:pt>
                <c:pt idx="9">
                  <c:v>31843.668869556022</c:v>
                </c:pt>
                <c:pt idx="10">
                  <c:v>34452.575169083211</c:v>
                </c:pt>
              </c:numCache>
            </c:numRef>
          </c:val>
          <c:extLst>
            <c:ext xmlns:c16="http://schemas.microsoft.com/office/drawing/2014/chart" uri="{C3380CC4-5D6E-409C-BE32-E72D297353CC}">
              <c16:uniqueId val="{00000008-EB32-4096-AFB4-50DDCD4AF4C3}"/>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'B5.Usage'!$AI$270:$AI$280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EB32-4096-AFB4-50DDCD4AF4C3}"/>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'B5.Usage'!$Y$270:$Y$280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'B5.Usage'!$AJ$270:$AJ$280</c:f>
              <c:numCache>
                <c:formatCode>#,##0</c:formatCode>
                <c:ptCount val="11"/>
                <c:pt idx="0">
                  <c:v>62898.955491496898</c:v>
                </c:pt>
                <c:pt idx="1">
                  <c:v>74531.709120012936</c:v>
                </c:pt>
                <c:pt idx="2">
                  <c:v>86323.872597323818</c:v>
                </c:pt>
                <c:pt idx="3">
                  <c:v>98277.778785506292</c:v>
                </c:pt>
                <c:pt idx="4">
                  <c:v>110395.7910928425</c:v>
                </c:pt>
                <c:pt idx="5">
                  <c:v>122680.30385154868</c:v>
                </c:pt>
                <c:pt idx="6">
                  <c:v>139094.90480118647</c:v>
                </c:pt>
                <c:pt idx="7">
                  <c:v>155758.88065924385</c:v>
                </c:pt>
                <c:pt idx="8">
                  <c:v>172675.87789794253</c:v>
                </c:pt>
                <c:pt idx="9">
                  <c:v>189849.59087133338</c:v>
                </c:pt>
                <c:pt idx="10">
                  <c:v>207283.76241199099</c:v>
                </c:pt>
              </c:numCache>
            </c:numRef>
          </c:val>
          <c:extLst>
            <c:ext xmlns:c16="http://schemas.microsoft.com/office/drawing/2014/chart" uri="{C3380CC4-5D6E-409C-BE32-E72D297353CC}">
              <c16:uniqueId val="{0000000A-EB32-4096-AFB4-50DDCD4AF4C3}"/>
            </c:ext>
          </c:extLst>
        </c:ser>
        <c:dLbls>
          <c:showLegendKey val="0"/>
          <c:showVal val="0"/>
          <c:showCatName val="0"/>
          <c:showSerName val="0"/>
          <c:showPercent val="0"/>
          <c:showBubbleSize val="0"/>
        </c:dLbls>
        <c:axId val="-2139065376"/>
        <c:axId val="-2139062624"/>
      </c:areaChart>
      <c:catAx>
        <c:axId val="-21390653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9062624"/>
        <c:crosses val="autoZero"/>
        <c:auto val="1"/>
        <c:lblAlgn val="ctr"/>
        <c:lblOffset val="100"/>
        <c:noMultiLvlLbl val="0"/>
      </c:catAx>
      <c:valAx>
        <c:axId val="-2139062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9065376"/>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'B5.Usage'!$AN$270:$AN$280</c:f>
              <c:numCache>
                <c:formatCode>#,##0.000</c:formatCode>
                <c:ptCount val="11"/>
                <c:pt idx="0">
                  <c:v>1.7779048756459359E-2</c:v>
                </c:pt>
                <c:pt idx="1">
                  <c:v>1.1968855622848442E-2</c:v>
                </c:pt>
                <c:pt idx="2">
                  <c:v>6.0430752039761799E-3</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0E7-44D7-8721-AEF2145DC598}"/>
            </c:ext>
          </c:extLst>
        </c:ser>
        <c:ser>
          <c:idx val="1"/>
          <c:order val="1"/>
          <c:tx>
            <c:strRef>
              <c:f>'B5.Usage'!$AO$5</c:f>
              <c:strCache>
                <c:ptCount val="1"/>
                <c:pt idx="0">
                  <c:v>HCFC-123</c:v>
                </c:pt>
              </c:strCache>
            </c:strRef>
          </c:tx>
          <c:spPr>
            <a:solidFill>
              <a:schemeClr val="accent2"/>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'B5.Usage'!$AO$270:$AO$280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0E7-44D7-8721-AEF2145DC598}"/>
            </c:ext>
          </c:extLst>
        </c:ser>
        <c:ser>
          <c:idx val="2"/>
          <c:order val="2"/>
          <c:tx>
            <c:strRef>
              <c:f>'B5.Usage'!$AP$5</c:f>
              <c:strCache>
                <c:ptCount val="1"/>
                <c:pt idx="0">
                  <c:v>HFC-134a</c:v>
                </c:pt>
              </c:strCache>
            </c:strRef>
          </c:tx>
          <c:spPr>
            <a:solidFill>
              <a:schemeClr val="accent3"/>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'B5.Usage'!$AP$270:$AP$280</c:f>
              <c:numCache>
                <c:formatCode>#,##0.000</c:formatCode>
                <c:ptCount val="11"/>
                <c:pt idx="0">
                  <c:v>0.19135429127834575</c:v>
                </c:pt>
                <c:pt idx="1">
                  <c:v>0.18721838396234849</c:v>
                </c:pt>
                <c:pt idx="2">
                  <c:v>0.18316775179969413</c:v>
                </c:pt>
                <c:pt idx="3">
                  <c:v>0.17920360312943964</c:v>
                </c:pt>
                <c:pt idx="4">
                  <c:v>0.17532716178426203</c:v>
                </c:pt>
                <c:pt idx="5">
                  <c:v>0.17153966727808392</c:v>
                </c:pt>
                <c:pt idx="6">
                  <c:v>0.15154652118996823</c:v>
                </c:pt>
                <c:pt idx="7">
                  <c:v>0.13132545003931548</c:v>
                </c:pt>
                <c:pt idx="8">
                  <c:v>0.11087304637016315</c:v>
                </c:pt>
                <c:pt idx="9">
                  <c:v>9.0185857830334962E-2</c:v>
                </c:pt>
                <c:pt idx="10">
                  <c:v>6.9260386618726869E-2</c:v>
                </c:pt>
              </c:numCache>
            </c:numRef>
          </c:val>
          <c:extLst>
            <c:ext xmlns:c16="http://schemas.microsoft.com/office/drawing/2014/chart" uri="{C3380CC4-5D6E-409C-BE32-E72D297353CC}">
              <c16:uniqueId val="{00000002-B0E7-44D7-8721-AEF2145DC598}"/>
            </c:ext>
          </c:extLst>
        </c:ser>
        <c:ser>
          <c:idx val="3"/>
          <c:order val="3"/>
          <c:tx>
            <c:strRef>
              <c:f>'B5.Usage'!$AQ$5</c:f>
              <c:strCache>
                <c:ptCount val="1"/>
                <c:pt idx="0">
                  <c:v>HFC-404A</c:v>
                </c:pt>
              </c:strCache>
            </c:strRef>
          </c:tx>
          <c:spPr>
            <a:solidFill>
              <a:schemeClr val="accent4"/>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'B5.Usage'!$AQ$270:$AQ$280</c:f>
              <c:numCache>
                <c:formatCode>#,##0.000</c:formatCode>
                <c:ptCount val="11"/>
                <c:pt idx="0">
                  <c:v>0.93368647657562587</c:v>
                </c:pt>
                <c:pt idx="1">
                  <c:v>0.85760648380022642</c:v>
                </c:pt>
                <c:pt idx="2">
                  <c:v>0.78063674281560158</c:v>
                </c:pt>
                <c:pt idx="3">
                  <c:v>0.70276389311405429</c:v>
                </c:pt>
                <c:pt idx="4">
                  <c:v>0.61302697617314916</c:v>
                </c:pt>
                <c:pt idx="5">
                  <c:v>0.52214512861838325</c:v>
                </c:pt>
                <c:pt idx="6">
                  <c:v>0.46295134815325117</c:v>
                </c:pt>
                <c:pt idx="7">
                  <c:v>0.40322217284472134</c:v>
                </c:pt>
                <c:pt idx="8">
                  <c:v>0.34294956575923663</c:v>
                </c:pt>
                <c:pt idx="9">
                  <c:v>0.2821253838586632</c:v>
                </c:pt>
                <c:pt idx="10">
                  <c:v>0.22074137669250768</c:v>
                </c:pt>
              </c:numCache>
            </c:numRef>
          </c:val>
          <c:extLst>
            <c:ext xmlns:c16="http://schemas.microsoft.com/office/drawing/2014/chart" uri="{C3380CC4-5D6E-409C-BE32-E72D297353CC}">
              <c16:uniqueId val="{00000003-B0E7-44D7-8721-AEF2145DC598}"/>
            </c:ext>
          </c:extLst>
        </c:ser>
        <c:ser>
          <c:idx val="4"/>
          <c:order val="4"/>
          <c:tx>
            <c:strRef>
              <c:f>'B5.Usage'!$AR$5</c:f>
              <c:strCache>
                <c:ptCount val="1"/>
                <c:pt idx="0">
                  <c:v>HFC-410A</c:v>
                </c:pt>
              </c:strCache>
            </c:strRef>
          </c:tx>
          <c:spPr>
            <a:solidFill>
              <a:schemeClr val="accent5"/>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'B5.Usage'!$AR$270:$AR$280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0E7-44D7-8721-AEF2145DC598}"/>
            </c:ext>
          </c:extLst>
        </c:ser>
        <c:ser>
          <c:idx val="5"/>
          <c:order val="5"/>
          <c:tx>
            <c:strRef>
              <c:f>'B5.Usage'!$AS$5</c:f>
              <c:strCache>
                <c:ptCount val="1"/>
                <c:pt idx="0">
                  <c:v>HFC-407C</c:v>
                </c:pt>
              </c:strCache>
            </c:strRef>
          </c:tx>
          <c:spPr>
            <a:solidFill>
              <a:schemeClr val="accent6"/>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'B5.Usage'!$AS$270:$AS$280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0E7-44D7-8721-AEF2145DC598}"/>
            </c:ext>
          </c:extLst>
        </c:ser>
        <c:ser>
          <c:idx val="6"/>
          <c:order val="6"/>
          <c:tx>
            <c:strRef>
              <c:f>'B5.Usage'!$AT$5</c:f>
              <c:strCache>
                <c:ptCount val="1"/>
                <c:pt idx="0">
                  <c:v>HFC-32</c:v>
                </c:pt>
              </c:strCache>
            </c:strRef>
          </c:tx>
          <c:spPr>
            <a:solidFill>
              <a:schemeClr val="accent1">
                <a:lumMod val="60000"/>
              </a:schemeClr>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'B5.Usage'!$AT$270:$AT$280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B0E7-44D7-8721-AEF2145DC598}"/>
            </c:ext>
          </c:extLst>
        </c:ser>
        <c:ser>
          <c:idx val="7"/>
          <c:order val="7"/>
          <c:tx>
            <c:strRef>
              <c:f>'B5.Usage'!$AU$5</c:f>
              <c:strCache>
                <c:ptCount val="1"/>
                <c:pt idx="0">
                  <c:v>HFC-Mix</c:v>
                </c:pt>
              </c:strCache>
            </c:strRef>
          </c:tx>
          <c:spPr>
            <a:solidFill>
              <a:schemeClr val="accent2">
                <a:lumMod val="60000"/>
              </a:schemeClr>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'B5.Usage'!$AU$270:$AU$280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B0E7-44D7-8721-AEF2145DC598}"/>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'B5.Usage'!$AV$270:$AV$280</c:f>
              <c:numCache>
                <c:formatCode>#,##0.000</c:formatCode>
                <c:ptCount val="11"/>
                <c:pt idx="0">
                  <c:v>4.0937953423171448E-2</c:v>
                </c:pt>
                <c:pt idx="1">
                  <c:v>1.5147627931499685E-2</c:v>
                </c:pt>
                <c:pt idx="2">
                  <c:v>1.9438761579144405E-2</c:v>
                </c:pt>
                <c:pt idx="3">
                  <c:v>2.3812546668096419E-2</c:v>
                </c:pt>
                <c:pt idx="4">
                  <c:v>2.8270191046129829E-2</c:v>
                </c:pt>
                <c:pt idx="5">
                  <c:v>3.2812918296990685E-2</c:v>
                </c:pt>
                <c:pt idx="6">
                  <c:v>3.6447933385931316E-2</c:v>
                </c:pt>
                <c:pt idx="7">
                  <c:v>4.0151043417941935E-2</c:v>
                </c:pt>
                <c:pt idx="8">
                  <c:v>4.3923233947057584E-2</c:v>
                </c:pt>
                <c:pt idx="9">
                  <c:v>4.7765503304334038E-2</c:v>
                </c:pt>
                <c:pt idx="10">
                  <c:v>5.1678862753624821E-2</c:v>
                </c:pt>
              </c:numCache>
            </c:numRef>
          </c:val>
          <c:extLst>
            <c:ext xmlns:c16="http://schemas.microsoft.com/office/drawing/2014/chart" uri="{C3380CC4-5D6E-409C-BE32-E72D297353CC}">
              <c16:uniqueId val="{00000008-B0E7-44D7-8721-AEF2145DC598}"/>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'B5.Usage'!$AW$270:$AW$280</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B0E7-44D7-8721-AEF2145DC598}"/>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'B5.Usage'!$AM$270:$AM$280</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'B5.Usage'!$AX$270:$AX$280</c:f>
              <c:numCache>
                <c:formatCode>#,##0.000</c:formatCode>
                <c:ptCount val="11"/>
                <c:pt idx="0">
                  <c:v>2.5159582196598759E-4</c:v>
                </c:pt>
                <c:pt idx="1">
                  <c:v>2.9812683648005174E-4</c:v>
                </c:pt>
                <c:pt idx="2">
                  <c:v>3.4529549038929527E-4</c:v>
                </c:pt>
                <c:pt idx="3">
                  <c:v>3.9311111514202517E-4</c:v>
                </c:pt>
                <c:pt idx="4">
                  <c:v>4.4158316437136998E-4</c:v>
                </c:pt>
                <c:pt idx="5">
                  <c:v>4.9072121540619479E-4</c:v>
                </c:pt>
                <c:pt idx="6">
                  <c:v>5.5637961920474582E-4</c:v>
                </c:pt>
                <c:pt idx="7">
                  <c:v>6.2303552263697545E-4</c:v>
                </c:pt>
                <c:pt idx="8">
                  <c:v>6.9070351159177012E-4</c:v>
                </c:pt>
                <c:pt idx="9">
                  <c:v>7.5939836348533352E-4</c:v>
                </c:pt>
                <c:pt idx="10">
                  <c:v>8.2913504964796396E-4</c:v>
                </c:pt>
              </c:numCache>
            </c:numRef>
          </c:val>
          <c:extLst>
            <c:ext xmlns:c16="http://schemas.microsoft.com/office/drawing/2014/chart" uri="{C3380CC4-5D6E-409C-BE32-E72D297353CC}">
              <c16:uniqueId val="{0000000A-B0E7-44D7-8721-AEF2145DC598}"/>
            </c:ext>
          </c:extLst>
        </c:ser>
        <c:dLbls>
          <c:showLegendKey val="0"/>
          <c:showVal val="0"/>
          <c:showCatName val="0"/>
          <c:showSerName val="0"/>
          <c:showPercent val="0"/>
          <c:showBubbleSize val="0"/>
        </c:dLbls>
        <c:axId val="-2138996768"/>
        <c:axId val="-2138994016"/>
      </c:areaChart>
      <c:catAx>
        <c:axId val="-2138996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994016"/>
        <c:crosses val="autoZero"/>
        <c:auto val="1"/>
        <c:lblAlgn val="ctr"/>
        <c:lblOffset val="100"/>
        <c:noMultiLvlLbl val="0"/>
      </c:catAx>
      <c:valAx>
        <c:axId val="-2138994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9967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'B5.Usage'!$Z$292:$Z$302</c:f>
              <c:numCache>
                <c:formatCode>#,##0</c:formatCode>
                <c:ptCount val="11"/>
                <c:pt idx="0">
                  <c:v>1909.980545405102</c:v>
                </c:pt>
                <c:pt idx="1">
                  <c:v>1603.9372947468987</c:v>
                </c:pt>
                <c:pt idx="2">
                  <c:v>1341.6474836597486</c:v>
                </c:pt>
                <c:pt idx="3">
                  <c:v>1120.3148838735242</c:v>
                </c:pt>
                <c:pt idx="4">
                  <c:v>935.19147010564677</c:v>
                </c:pt>
                <c:pt idx="5">
                  <c:v>780.4611069863879</c:v>
                </c:pt>
                <c:pt idx="6">
                  <c:v>650.43948736199036</c:v>
                </c:pt>
                <c:pt idx="7">
                  <c:v>540.41086069986727</c:v>
                </c:pt>
                <c:pt idx="8">
                  <c:v>446.80242544373448</c:v>
                </c:pt>
                <c:pt idx="9">
                  <c:v>366.93675917331888</c:v>
                </c:pt>
                <c:pt idx="10">
                  <c:v>298.73853370366891</c:v>
                </c:pt>
              </c:numCache>
            </c:numRef>
          </c:val>
          <c:extLst>
            <c:ext xmlns:c16="http://schemas.microsoft.com/office/drawing/2014/chart" uri="{C3380CC4-5D6E-409C-BE32-E72D297353CC}">
              <c16:uniqueId val="{00000000-54CE-45F9-AEC4-C726D1ED8675}"/>
            </c:ext>
          </c:extLst>
        </c:ser>
        <c:ser>
          <c:idx val="1"/>
          <c:order val="1"/>
          <c:tx>
            <c:strRef>
              <c:f>'B5.Usage'!$AA$5</c:f>
              <c:strCache>
                <c:ptCount val="1"/>
                <c:pt idx="0">
                  <c:v>HCFC-123</c:v>
                </c:pt>
              </c:strCache>
            </c:strRef>
          </c:tx>
          <c:spPr>
            <a:solidFill>
              <a:schemeClr val="accent2"/>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'B5.Usage'!$AA$292:$AA$302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4CE-45F9-AEC4-C726D1ED8675}"/>
            </c:ext>
          </c:extLst>
        </c:ser>
        <c:ser>
          <c:idx val="2"/>
          <c:order val="2"/>
          <c:tx>
            <c:strRef>
              <c:f>'B5.Usage'!$AB$5</c:f>
              <c:strCache>
                <c:ptCount val="1"/>
                <c:pt idx="0">
                  <c:v>HFC-134a</c:v>
                </c:pt>
              </c:strCache>
            </c:strRef>
          </c:tx>
          <c:spPr>
            <a:solidFill>
              <a:schemeClr val="accent3"/>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'B5.Usage'!$AB$292:$AB$302</c:f>
              <c:numCache>
                <c:formatCode>#,##0</c:formatCode>
                <c:ptCount val="11"/>
                <c:pt idx="0">
                  <c:v>13172.433071051488</c:v>
                </c:pt>
                <c:pt idx="1">
                  <c:v>13158.852145435063</c:v>
                </c:pt>
                <c:pt idx="2">
                  <c:v>13316.221240590545</c:v>
                </c:pt>
                <c:pt idx="3">
                  <c:v>13385.343812705985</c:v>
                </c:pt>
                <c:pt idx="4">
                  <c:v>13354.14610315119</c:v>
                </c:pt>
                <c:pt idx="5">
                  <c:v>13201.414424056435</c:v>
                </c:pt>
                <c:pt idx="6">
                  <c:v>12508.808988928344</c:v>
                </c:pt>
                <c:pt idx="7">
                  <c:v>11619.935973421332</c:v>
                </c:pt>
                <c:pt idx="8">
                  <c:v>10559.723938972942</c:v>
                </c:pt>
                <c:pt idx="9">
                  <c:v>9369.9960270339761</c:v>
                </c:pt>
                <c:pt idx="10">
                  <c:v>8092.308363397231</c:v>
                </c:pt>
              </c:numCache>
            </c:numRef>
          </c:val>
          <c:extLst>
            <c:ext xmlns:c16="http://schemas.microsoft.com/office/drawing/2014/chart" uri="{C3380CC4-5D6E-409C-BE32-E72D297353CC}">
              <c16:uniqueId val="{00000002-54CE-45F9-AEC4-C726D1ED8675}"/>
            </c:ext>
          </c:extLst>
        </c:ser>
        <c:ser>
          <c:idx val="3"/>
          <c:order val="3"/>
          <c:tx>
            <c:strRef>
              <c:f>'B5.Usage'!$AC$5</c:f>
              <c:strCache>
                <c:ptCount val="1"/>
                <c:pt idx="0">
                  <c:v>HFC-404A</c:v>
                </c:pt>
              </c:strCache>
            </c:strRef>
          </c:tx>
          <c:spPr>
            <a:solidFill>
              <a:schemeClr val="accent4"/>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'B5.Usage'!$AC$292:$AC$302</c:f>
              <c:numCache>
                <c:formatCode>#,##0</c:formatCode>
                <c:ptCount val="11"/>
                <c:pt idx="0">
                  <c:v>28028.944425311467</c:v>
                </c:pt>
                <c:pt idx="1">
                  <c:v>27023.82116791451</c:v>
                </c:pt>
                <c:pt idx="2">
                  <c:v>25857.218010015909</c:v>
                </c:pt>
                <c:pt idx="3">
                  <c:v>24413.7307325529</c:v>
                </c:pt>
                <c:pt idx="4">
                  <c:v>22706.895358949041</c:v>
                </c:pt>
                <c:pt idx="5">
                  <c:v>20770.741310291214</c:v>
                </c:pt>
                <c:pt idx="6">
                  <c:v>19063.76654585405</c:v>
                </c:pt>
                <c:pt idx="7">
                  <c:v>17362.209472419687</c:v>
                </c:pt>
                <c:pt idx="8">
                  <c:v>15672.959980651722</c:v>
                </c:pt>
                <c:pt idx="9">
                  <c:v>13985.00114229318</c:v>
                </c:pt>
                <c:pt idx="10">
                  <c:v>12288.259091217451</c:v>
                </c:pt>
              </c:numCache>
            </c:numRef>
          </c:val>
          <c:extLst>
            <c:ext xmlns:c16="http://schemas.microsoft.com/office/drawing/2014/chart" uri="{C3380CC4-5D6E-409C-BE32-E72D297353CC}">
              <c16:uniqueId val="{00000003-54CE-45F9-AEC4-C726D1ED8675}"/>
            </c:ext>
          </c:extLst>
        </c:ser>
        <c:ser>
          <c:idx val="4"/>
          <c:order val="4"/>
          <c:tx>
            <c:strRef>
              <c:f>'B5.Usage'!$AD$5</c:f>
              <c:strCache>
                <c:ptCount val="1"/>
                <c:pt idx="0">
                  <c:v>HFC-410A</c:v>
                </c:pt>
              </c:strCache>
            </c:strRef>
          </c:tx>
          <c:spPr>
            <a:solidFill>
              <a:schemeClr val="accent5"/>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'B5.Usage'!$AD$292:$AD$302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54CE-45F9-AEC4-C726D1ED8675}"/>
            </c:ext>
          </c:extLst>
        </c:ser>
        <c:ser>
          <c:idx val="5"/>
          <c:order val="5"/>
          <c:tx>
            <c:strRef>
              <c:f>'B5.Usage'!$AE$5</c:f>
              <c:strCache>
                <c:ptCount val="1"/>
                <c:pt idx="0">
                  <c:v>HFC-407C</c:v>
                </c:pt>
              </c:strCache>
            </c:strRef>
          </c:tx>
          <c:spPr>
            <a:solidFill>
              <a:schemeClr val="accent6"/>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'B5.Usage'!$AE$292:$AE$302</c:f>
              <c:numCache>
                <c:formatCode>#,##0</c:formatCode>
                <c:ptCount val="11"/>
                <c:pt idx="0">
                  <c:v>8026.6431405811936</c:v>
                </c:pt>
                <c:pt idx="1">
                  <c:v>7717.7218174164009</c:v>
                </c:pt>
                <c:pt idx="2">
                  <c:v>7483.4372423987097</c:v>
                </c:pt>
                <c:pt idx="3">
                  <c:v>7192.1845281313072</c:v>
                </c:pt>
                <c:pt idx="4">
                  <c:v>6844.0857505175354</c:v>
                </c:pt>
                <c:pt idx="5">
                  <c:v>6430.9967044033856</c:v>
                </c:pt>
                <c:pt idx="6">
                  <c:v>5848.9199004244665</c:v>
                </c:pt>
                <c:pt idx="7">
                  <c:v>5176.0035805325024</c:v>
                </c:pt>
                <c:pt idx="8">
                  <c:v>4423.7586409578435</c:v>
                </c:pt>
                <c:pt idx="9">
                  <c:v>3614.0839176325212</c:v>
                </c:pt>
                <c:pt idx="10">
                  <c:v>2770.1525805889073</c:v>
                </c:pt>
              </c:numCache>
            </c:numRef>
          </c:val>
          <c:extLst>
            <c:ext xmlns:c16="http://schemas.microsoft.com/office/drawing/2014/chart" uri="{C3380CC4-5D6E-409C-BE32-E72D297353CC}">
              <c16:uniqueId val="{00000005-54CE-45F9-AEC4-C726D1ED8675}"/>
            </c:ext>
          </c:extLst>
        </c:ser>
        <c:ser>
          <c:idx val="6"/>
          <c:order val="6"/>
          <c:tx>
            <c:strRef>
              <c:f>'B5.Usage'!$AF$5</c:f>
              <c:strCache>
                <c:ptCount val="1"/>
                <c:pt idx="0">
                  <c:v>HFC-32</c:v>
                </c:pt>
              </c:strCache>
            </c:strRef>
          </c:tx>
          <c:spPr>
            <a:solidFill>
              <a:schemeClr val="accent1">
                <a:lumMod val="60000"/>
              </a:schemeClr>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'B5.Usage'!$AF$292:$AF$302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4CE-45F9-AEC4-C726D1ED8675}"/>
            </c:ext>
          </c:extLst>
        </c:ser>
        <c:ser>
          <c:idx val="7"/>
          <c:order val="7"/>
          <c:tx>
            <c:strRef>
              <c:f>'B5.Usage'!$AG$5</c:f>
              <c:strCache>
                <c:ptCount val="1"/>
                <c:pt idx="0">
                  <c:v>HFC-Mix</c:v>
                </c:pt>
              </c:strCache>
            </c:strRef>
          </c:tx>
          <c:spPr>
            <a:solidFill>
              <a:schemeClr val="accent2">
                <a:lumMod val="60000"/>
              </a:schemeClr>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'B5.Usage'!$AG$292:$AG$302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4CE-45F9-AEC4-C726D1ED8675}"/>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'B5.Usage'!$AH$292:$AH$302</c:f>
              <c:numCache>
                <c:formatCode>#,##0</c:formatCode>
                <c:ptCount val="11"/>
                <c:pt idx="0">
                  <c:v>3104.2342142882999</c:v>
                </c:pt>
                <c:pt idx="1">
                  <c:v>4318.267934994502</c:v>
                </c:pt>
                <c:pt idx="2">
                  <c:v>5787.7184498234947</c:v>
                </c:pt>
                <c:pt idx="3">
                  <c:v>7458.2934649292056</c:v>
                </c:pt>
                <c:pt idx="4">
                  <c:v>9321.638280358633</c:v>
                </c:pt>
                <c:pt idx="5">
                  <c:v>11367.022154339989</c:v>
                </c:pt>
                <c:pt idx="6">
                  <c:v>13166.759578444813</c:v>
                </c:pt>
                <c:pt idx="7">
                  <c:v>14962.141732752012</c:v>
                </c:pt>
                <c:pt idx="8">
                  <c:v>16737.325537943951</c:v>
                </c:pt>
                <c:pt idx="9">
                  <c:v>18475.465248651326</c:v>
                </c:pt>
                <c:pt idx="10">
                  <c:v>20159.886519247029</c:v>
                </c:pt>
              </c:numCache>
            </c:numRef>
          </c:val>
          <c:extLst>
            <c:ext xmlns:c16="http://schemas.microsoft.com/office/drawing/2014/chart" uri="{C3380CC4-5D6E-409C-BE32-E72D297353CC}">
              <c16:uniqueId val="{00000008-54CE-45F9-AEC4-C726D1ED8675}"/>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'B5.Usage'!$AI$292:$AI$302</c:f>
              <c:numCache>
                <c:formatCode>#,##0</c:formatCode>
                <c:ptCount val="11"/>
                <c:pt idx="0">
                  <c:v>0</c:v>
                </c:pt>
                <c:pt idx="1">
                  <c:v>274.23700584364138</c:v>
                </c:pt>
                <c:pt idx="2">
                  <c:v>586.82150619896049</c:v>
                </c:pt>
                <c:pt idx="3">
                  <c:v>938.10512925737589</c:v>
                </c:pt>
                <c:pt idx="4">
                  <c:v>1328.4272642572741</c:v>
                </c:pt>
                <c:pt idx="5">
                  <c:v>1758.0611672928203</c:v>
                </c:pt>
                <c:pt idx="6">
                  <c:v>2485.958689605442</c:v>
                </c:pt>
                <c:pt idx="7">
                  <c:v>3288.0943283973829</c:v>
                </c:pt>
                <c:pt idx="8">
                  <c:v>4162.7153666980457</c:v>
                </c:pt>
                <c:pt idx="9">
                  <c:v>5106.0599537571452</c:v>
                </c:pt>
                <c:pt idx="10">
                  <c:v>6112.3623047546234</c:v>
                </c:pt>
              </c:numCache>
            </c:numRef>
          </c:val>
          <c:extLst>
            <c:ext xmlns:c16="http://schemas.microsoft.com/office/drawing/2014/chart" uri="{C3380CC4-5D6E-409C-BE32-E72D297353CC}">
              <c16:uniqueId val="{00000009-54CE-45F9-AEC4-C726D1ED8675}"/>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'B5.Usage'!$Y$292:$Y$302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'B5.Usage'!$AJ$292:$AJ$302</c:f>
              <c:numCache>
                <c:formatCode>#,##0</c:formatCode>
                <c:ptCount val="11"/>
                <c:pt idx="0">
                  <c:v>0</c:v>
                </c:pt>
                <c:pt idx="1">
                  <c:v>294.57711672002733</c:v>
                </c:pt>
                <c:pt idx="2">
                  <c:v>647.5991392353169</c:v>
                </c:pt>
                <c:pt idx="3">
                  <c:v>1059.1443675602886</c:v>
                </c:pt>
                <c:pt idx="4">
                  <c:v>1529.2244231529169</c:v>
                </c:pt>
                <c:pt idx="5">
                  <c:v>2057.6957692995356</c:v>
                </c:pt>
                <c:pt idx="6">
                  <c:v>2837.3021705211249</c:v>
                </c:pt>
                <c:pt idx="7">
                  <c:v>3705.7371770952886</c:v>
                </c:pt>
                <c:pt idx="8">
                  <c:v>4660.3278897740047</c:v>
                </c:pt>
                <c:pt idx="9">
                  <c:v>5696.1113023246544</c:v>
                </c:pt>
                <c:pt idx="10">
                  <c:v>6805.8168348686959</c:v>
                </c:pt>
              </c:numCache>
            </c:numRef>
          </c:val>
          <c:extLst>
            <c:ext xmlns:c16="http://schemas.microsoft.com/office/drawing/2014/chart" uri="{C3380CC4-5D6E-409C-BE32-E72D297353CC}">
              <c16:uniqueId val="{0000000A-54CE-45F9-AEC4-C726D1ED8675}"/>
            </c:ext>
          </c:extLst>
        </c:ser>
        <c:dLbls>
          <c:showLegendKey val="0"/>
          <c:showVal val="0"/>
          <c:showCatName val="0"/>
          <c:showSerName val="0"/>
          <c:showPercent val="0"/>
          <c:showBubbleSize val="0"/>
        </c:dLbls>
        <c:axId val="-2138929520"/>
        <c:axId val="-2138926768"/>
      </c:areaChart>
      <c:catAx>
        <c:axId val="-2138929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926768"/>
        <c:crosses val="autoZero"/>
        <c:auto val="1"/>
        <c:lblAlgn val="ctr"/>
        <c:lblOffset val="100"/>
        <c:noMultiLvlLbl val="0"/>
      </c:catAx>
      <c:valAx>
        <c:axId val="-2138926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929520"/>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'B5.Usage'!$AN$292:$AN$302</c:f>
              <c:numCache>
                <c:formatCode>#,##0.000</c:formatCode>
                <c:ptCount val="11"/>
                <c:pt idx="0">
                  <c:v>3.4570647871832345E-3</c:v>
                </c:pt>
                <c:pt idx="1">
                  <c:v>2.9031265034918869E-3</c:v>
                </c:pt>
                <c:pt idx="2">
                  <c:v>2.4283819454241451E-3</c:v>
                </c:pt>
                <c:pt idx="3">
                  <c:v>2.0277699398110788E-3</c:v>
                </c:pt>
                <c:pt idx="4">
                  <c:v>1.6926965608912207E-3</c:v>
                </c:pt>
                <c:pt idx="5">
                  <c:v>1.4126346036453623E-3</c:v>
                </c:pt>
                <c:pt idx="6">
                  <c:v>1.1772954721252027E-3</c:v>
                </c:pt>
                <c:pt idx="7">
                  <c:v>9.7814365786675988E-4</c:v>
                </c:pt>
                <c:pt idx="8">
                  <c:v>8.0871239005315943E-4</c:v>
                </c:pt>
                <c:pt idx="9">
                  <c:v>6.6415553410370716E-4</c:v>
                </c:pt>
                <c:pt idx="10">
                  <c:v>5.407167460036407E-4</c:v>
                </c:pt>
              </c:numCache>
            </c:numRef>
          </c:val>
          <c:extLst>
            <c:ext xmlns:c16="http://schemas.microsoft.com/office/drawing/2014/chart" uri="{C3380CC4-5D6E-409C-BE32-E72D297353CC}">
              <c16:uniqueId val="{00000000-0491-4DF6-A6AF-666760E12C10}"/>
            </c:ext>
          </c:extLst>
        </c:ser>
        <c:ser>
          <c:idx val="1"/>
          <c:order val="1"/>
          <c:tx>
            <c:strRef>
              <c:f>'B5.Usage'!$AO$5</c:f>
              <c:strCache>
                <c:ptCount val="1"/>
                <c:pt idx="0">
                  <c:v>HCFC-123</c:v>
                </c:pt>
              </c:strCache>
            </c:strRef>
          </c:tx>
          <c:spPr>
            <a:solidFill>
              <a:schemeClr val="accent2"/>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'B5.Usage'!$AO$292:$AO$302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491-4DF6-A6AF-666760E12C10}"/>
            </c:ext>
          </c:extLst>
        </c:ser>
        <c:ser>
          <c:idx val="2"/>
          <c:order val="2"/>
          <c:tx>
            <c:strRef>
              <c:f>'B5.Usage'!$AP$5</c:f>
              <c:strCache>
                <c:ptCount val="1"/>
                <c:pt idx="0">
                  <c:v>HFC-134a</c:v>
                </c:pt>
              </c:strCache>
            </c:strRef>
          </c:tx>
          <c:spPr>
            <a:solidFill>
              <a:schemeClr val="accent3"/>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'B5.Usage'!$AP$292:$AP$302</c:f>
              <c:numCache>
                <c:formatCode>#,##0.000</c:formatCode>
                <c:ptCount val="11"/>
                <c:pt idx="0">
                  <c:v>1.8836579291603629E-2</c:v>
                </c:pt>
                <c:pt idx="1">
                  <c:v>1.8817158567972139E-2</c:v>
                </c:pt>
                <c:pt idx="2">
                  <c:v>1.9042196374044477E-2</c:v>
                </c:pt>
                <c:pt idx="3">
                  <c:v>1.9141041652169559E-2</c:v>
                </c:pt>
                <c:pt idx="4">
                  <c:v>1.9096428927506202E-2</c:v>
                </c:pt>
                <c:pt idx="5">
                  <c:v>1.8878022626400703E-2</c:v>
                </c:pt>
                <c:pt idx="6">
                  <c:v>1.7887596854167531E-2</c:v>
                </c:pt>
                <c:pt idx="7">
                  <c:v>1.6616508441992504E-2</c:v>
                </c:pt>
                <c:pt idx="8">
                  <c:v>1.5100405232731307E-2</c:v>
                </c:pt>
                <c:pt idx="9">
                  <c:v>1.3399094318658586E-2</c:v>
                </c:pt>
                <c:pt idx="10">
                  <c:v>1.1572000959658039E-2</c:v>
                </c:pt>
              </c:numCache>
            </c:numRef>
          </c:val>
          <c:extLst>
            <c:ext xmlns:c16="http://schemas.microsoft.com/office/drawing/2014/chart" uri="{C3380CC4-5D6E-409C-BE32-E72D297353CC}">
              <c16:uniqueId val="{00000002-0491-4DF6-A6AF-666760E12C10}"/>
            </c:ext>
          </c:extLst>
        </c:ser>
        <c:ser>
          <c:idx val="3"/>
          <c:order val="3"/>
          <c:tx>
            <c:strRef>
              <c:f>'B5.Usage'!$AQ$5</c:f>
              <c:strCache>
                <c:ptCount val="1"/>
                <c:pt idx="0">
                  <c:v>HFC-404A</c:v>
                </c:pt>
              </c:strCache>
            </c:strRef>
          </c:tx>
          <c:spPr>
            <a:solidFill>
              <a:schemeClr val="accent4"/>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'B5.Usage'!$AQ$292:$AQ$302</c:f>
              <c:numCache>
                <c:formatCode>#,##0.000</c:formatCode>
                <c:ptCount val="11"/>
                <c:pt idx="0">
                  <c:v>0.10992952003607157</c:v>
                </c:pt>
                <c:pt idx="1">
                  <c:v>0.10598742662056071</c:v>
                </c:pt>
                <c:pt idx="2">
                  <c:v>0.1014120090352824</c:v>
                </c:pt>
                <c:pt idx="3">
                  <c:v>9.5750651933072473E-2</c:v>
                </c:pt>
                <c:pt idx="4">
                  <c:v>8.9056443597798143E-2</c:v>
                </c:pt>
                <c:pt idx="5">
                  <c:v>8.1462847418962134E-2</c:v>
                </c:pt>
                <c:pt idx="6">
                  <c:v>7.4768092392839575E-2</c:v>
                </c:pt>
                <c:pt idx="7">
                  <c:v>6.8094585550830006E-2</c:v>
                </c:pt>
                <c:pt idx="8">
                  <c:v>6.1469349044116051E-2</c:v>
                </c:pt>
                <c:pt idx="9">
                  <c:v>5.4849174480073856E-2</c:v>
                </c:pt>
                <c:pt idx="10">
                  <c:v>4.8194552155754841E-2</c:v>
                </c:pt>
              </c:numCache>
            </c:numRef>
          </c:val>
          <c:extLst>
            <c:ext xmlns:c16="http://schemas.microsoft.com/office/drawing/2014/chart" uri="{C3380CC4-5D6E-409C-BE32-E72D297353CC}">
              <c16:uniqueId val="{00000003-0491-4DF6-A6AF-666760E12C10}"/>
            </c:ext>
          </c:extLst>
        </c:ser>
        <c:ser>
          <c:idx val="4"/>
          <c:order val="4"/>
          <c:tx>
            <c:strRef>
              <c:f>'B5.Usage'!$AR$5</c:f>
              <c:strCache>
                <c:ptCount val="1"/>
                <c:pt idx="0">
                  <c:v>HFC-410A</c:v>
                </c:pt>
              </c:strCache>
            </c:strRef>
          </c:tx>
          <c:spPr>
            <a:solidFill>
              <a:schemeClr val="accent5"/>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'B5.Usage'!$AR$292:$AR$302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491-4DF6-A6AF-666760E12C10}"/>
            </c:ext>
          </c:extLst>
        </c:ser>
        <c:ser>
          <c:idx val="5"/>
          <c:order val="5"/>
          <c:tx>
            <c:strRef>
              <c:f>'B5.Usage'!$AS$5</c:f>
              <c:strCache>
                <c:ptCount val="1"/>
                <c:pt idx="0">
                  <c:v>HFC-407C</c:v>
                </c:pt>
              </c:strCache>
            </c:strRef>
          </c:tx>
          <c:spPr>
            <a:solidFill>
              <a:schemeClr val="accent6"/>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'B5.Usage'!$AS$292:$AS$302</c:f>
              <c:numCache>
                <c:formatCode>#,##0.000</c:formatCode>
                <c:ptCount val="11"/>
                <c:pt idx="0">
                  <c:v>1.4239264931391039E-2</c:v>
                </c:pt>
                <c:pt idx="1">
                  <c:v>1.3691238504096695E-2</c:v>
                </c:pt>
                <c:pt idx="2">
                  <c:v>1.327561766801531E-2</c:v>
                </c:pt>
                <c:pt idx="3">
                  <c:v>1.2758935352904939E-2</c:v>
                </c:pt>
                <c:pt idx="4">
                  <c:v>1.2141408121418108E-2</c:v>
                </c:pt>
                <c:pt idx="5">
                  <c:v>1.1408588153611607E-2</c:v>
                </c:pt>
                <c:pt idx="6">
                  <c:v>1.0375983903353004E-2</c:v>
                </c:pt>
                <c:pt idx="7">
                  <c:v>9.1822303518646585E-3</c:v>
                </c:pt>
                <c:pt idx="8">
                  <c:v>7.847747829059214E-3</c:v>
                </c:pt>
                <c:pt idx="9">
                  <c:v>6.4113848698800924E-3</c:v>
                </c:pt>
                <c:pt idx="10">
                  <c:v>4.9142506779647219E-3</c:v>
                </c:pt>
              </c:numCache>
            </c:numRef>
          </c:val>
          <c:extLst>
            <c:ext xmlns:c16="http://schemas.microsoft.com/office/drawing/2014/chart" uri="{C3380CC4-5D6E-409C-BE32-E72D297353CC}">
              <c16:uniqueId val="{00000005-0491-4DF6-A6AF-666760E12C10}"/>
            </c:ext>
          </c:extLst>
        </c:ser>
        <c:ser>
          <c:idx val="6"/>
          <c:order val="6"/>
          <c:tx>
            <c:strRef>
              <c:f>'B5.Usage'!$AT$5</c:f>
              <c:strCache>
                <c:ptCount val="1"/>
                <c:pt idx="0">
                  <c:v>HFC-32</c:v>
                </c:pt>
              </c:strCache>
            </c:strRef>
          </c:tx>
          <c:spPr>
            <a:solidFill>
              <a:schemeClr val="accent1">
                <a:lumMod val="60000"/>
              </a:schemeClr>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'B5.Usage'!$AT$292:$AT$302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0491-4DF6-A6AF-666760E12C10}"/>
            </c:ext>
          </c:extLst>
        </c:ser>
        <c:ser>
          <c:idx val="7"/>
          <c:order val="7"/>
          <c:tx>
            <c:strRef>
              <c:f>'B5.Usage'!$AU$5</c:f>
              <c:strCache>
                <c:ptCount val="1"/>
                <c:pt idx="0">
                  <c:v>HFC-Mix</c:v>
                </c:pt>
              </c:strCache>
            </c:strRef>
          </c:tx>
          <c:spPr>
            <a:solidFill>
              <a:schemeClr val="accent2">
                <a:lumMod val="60000"/>
              </a:schemeClr>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'B5.Usage'!$AU$292:$AU$302</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0491-4DF6-A6AF-666760E12C10}"/>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'B5.Usage'!$AV$292:$AV$302</c:f>
              <c:numCache>
                <c:formatCode>#,##0.000</c:formatCode>
                <c:ptCount val="11"/>
                <c:pt idx="0">
                  <c:v>4.6563513214324496E-3</c:v>
                </c:pt>
                <c:pt idx="1">
                  <c:v>6.477401902491753E-3</c:v>
                </c:pt>
                <c:pt idx="2">
                  <c:v>8.6815776747352427E-3</c:v>
                </c:pt>
                <c:pt idx="3">
                  <c:v>1.1187440197393808E-2</c:v>
                </c:pt>
                <c:pt idx="4">
                  <c:v>1.3982457420537948E-2</c:v>
                </c:pt>
                <c:pt idx="5">
                  <c:v>1.7050533231509984E-2</c:v>
                </c:pt>
                <c:pt idx="6">
                  <c:v>1.9750139367667219E-2</c:v>
                </c:pt>
                <c:pt idx="7">
                  <c:v>2.2443212599128019E-2</c:v>
                </c:pt>
                <c:pt idx="8">
                  <c:v>2.5105988306915929E-2</c:v>
                </c:pt>
                <c:pt idx="9">
                  <c:v>2.7713197872976988E-2</c:v>
                </c:pt>
                <c:pt idx="10">
                  <c:v>3.0239829778870544E-2</c:v>
                </c:pt>
              </c:numCache>
            </c:numRef>
          </c:val>
          <c:extLst>
            <c:ext xmlns:c16="http://schemas.microsoft.com/office/drawing/2014/chart" uri="{C3380CC4-5D6E-409C-BE32-E72D297353CC}">
              <c16:uniqueId val="{00000008-0491-4DF6-A6AF-666760E12C10}"/>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'B5.Usage'!$AW$292:$AW$302</c:f>
              <c:numCache>
                <c:formatCode>#,##0.000</c:formatCode>
                <c:ptCount val="11"/>
                <c:pt idx="0">
                  <c:v>0</c:v>
                </c:pt>
                <c:pt idx="1">
                  <c:v>1.3711850292182071E-4</c:v>
                </c:pt>
                <c:pt idx="2">
                  <c:v>2.9341075309948026E-4</c:v>
                </c:pt>
                <c:pt idx="3">
                  <c:v>4.690525646286879E-4</c:v>
                </c:pt>
                <c:pt idx="4">
                  <c:v>6.6421363212863706E-4</c:v>
                </c:pt>
                <c:pt idx="5">
                  <c:v>8.7903058364641011E-4</c:v>
                </c:pt>
                <c:pt idx="6">
                  <c:v>1.2429793448027208E-3</c:v>
                </c:pt>
                <c:pt idx="7">
                  <c:v>1.6440471641986916E-3</c:v>
                </c:pt>
                <c:pt idx="8">
                  <c:v>2.081357683349023E-3</c:v>
                </c:pt>
                <c:pt idx="9">
                  <c:v>2.5530299768785729E-3</c:v>
                </c:pt>
                <c:pt idx="10">
                  <c:v>3.0561811523773116E-3</c:v>
                </c:pt>
              </c:numCache>
            </c:numRef>
          </c:val>
          <c:extLst>
            <c:ext xmlns:c16="http://schemas.microsoft.com/office/drawing/2014/chart" uri="{C3380CC4-5D6E-409C-BE32-E72D297353CC}">
              <c16:uniqueId val="{00000009-0491-4DF6-A6AF-666760E12C10}"/>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'B5.Usage'!$AM$292:$AM$302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'B5.Usage'!$AX$292:$AX$302</c:f>
              <c:numCache>
                <c:formatCode>#,##0.000</c:formatCode>
                <c:ptCount val="11"/>
                <c:pt idx="0">
                  <c:v>0</c:v>
                </c:pt>
                <c:pt idx="1">
                  <c:v>1.1783084668801094E-6</c:v>
                </c:pt>
                <c:pt idx="2">
                  <c:v>2.5903965569412675E-6</c:v>
                </c:pt>
                <c:pt idx="3">
                  <c:v>4.2365774702411545E-6</c:v>
                </c:pt>
                <c:pt idx="4">
                  <c:v>6.1168976926116674E-6</c:v>
                </c:pt>
                <c:pt idx="5">
                  <c:v>8.2307830771981434E-6</c:v>
                </c:pt>
                <c:pt idx="6">
                  <c:v>1.13492086820845E-5</c:v>
                </c:pt>
                <c:pt idx="7">
                  <c:v>1.4822948708381155E-5</c:v>
                </c:pt>
                <c:pt idx="8">
                  <c:v>1.864131155909602E-5</c:v>
                </c:pt>
                <c:pt idx="9">
                  <c:v>2.2784445209298617E-5</c:v>
                </c:pt>
                <c:pt idx="10">
                  <c:v>2.7223267339474783E-5</c:v>
                </c:pt>
              </c:numCache>
            </c:numRef>
          </c:val>
          <c:extLst>
            <c:ext xmlns:c16="http://schemas.microsoft.com/office/drawing/2014/chart" uri="{C3380CC4-5D6E-409C-BE32-E72D297353CC}">
              <c16:uniqueId val="{0000000A-0491-4DF6-A6AF-666760E12C10}"/>
            </c:ext>
          </c:extLst>
        </c:ser>
        <c:dLbls>
          <c:showLegendKey val="0"/>
          <c:showVal val="0"/>
          <c:showCatName val="0"/>
          <c:showSerName val="0"/>
          <c:showPercent val="0"/>
          <c:showBubbleSize val="0"/>
        </c:dLbls>
        <c:axId val="-2138865648"/>
        <c:axId val="-2138862896"/>
      </c:areaChart>
      <c:catAx>
        <c:axId val="-2138865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862896"/>
        <c:crosses val="autoZero"/>
        <c:auto val="1"/>
        <c:lblAlgn val="ctr"/>
        <c:lblOffset val="100"/>
        <c:noMultiLvlLbl val="0"/>
      </c:catAx>
      <c:valAx>
        <c:axId val="-21388628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8656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'B5.Usage'!$Z$5</c:f>
              <c:strCache>
                <c:ptCount val="1"/>
                <c:pt idx="0">
                  <c:v>HCFC-22</c:v>
                </c:pt>
              </c:strCache>
            </c:strRef>
          </c:tx>
          <c:spPr>
            <a:solidFill>
              <a:schemeClr val="accent1"/>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'B5.Usage'!$Z$314:$Z$324</c:f>
              <c:numCache>
                <c:formatCode>#,##0</c:formatCode>
                <c:ptCount val="11"/>
                <c:pt idx="0">
                  <c:v>35016.24251425956</c:v>
                </c:pt>
                <c:pt idx="1">
                  <c:v>27724.134697547775</c:v>
                </c:pt>
                <c:pt idx="2">
                  <c:v>20752.496094235168</c:v>
                </c:pt>
                <c:pt idx="3">
                  <c:v>14128.74929000764</c:v>
                </c:pt>
                <c:pt idx="4">
                  <c:v>11269.918115715491</c:v>
                </c:pt>
                <c:pt idx="5">
                  <c:v>8831.9289036694572</c:v>
                </c:pt>
                <c:pt idx="6">
                  <c:v>6791.391642123067</c:v>
                </c:pt>
                <c:pt idx="7">
                  <c:v>5113.3809298034012</c:v>
                </c:pt>
                <c:pt idx="8">
                  <c:v>3760.4453154182897</c:v>
                </c:pt>
                <c:pt idx="9">
                  <c:v>2698.8031235172766</c:v>
                </c:pt>
                <c:pt idx="10">
                  <c:v>1897.3530138880162</c:v>
                </c:pt>
              </c:numCache>
            </c:numRef>
          </c:val>
          <c:extLst>
            <c:ext xmlns:c16="http://schemas.microsoft.com/office/drawing/2014/chart" uri="{C3380CC4-5D6E-409C-BE32-E72D297353CC}">
              <c16:uniqueId val="{00000000-59FC-4A0A-A8D8-DA29AE91F764}"/>
            </c:ext>
          </c:extLst>
        </c:ser>
        <c:ser>
          <c:idx val="1"/>
          <c:order val="1"/>
          <c:tx>
            <c:strRef>
              <c:f>'B5.Usage'!$AA$5</c:f>
              <c:strCache>
                <c:ptCount val="1"/>
                <c:pt idx="0">
                  <c:v>HCFC-123</c:v>
                </c:pt>
              </c:strCache>
            </c:strRef>
          </c:tx>
          <c:spPr>
            <a:solidFill>
              <a:schemeClr val="accent2"/>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'B5.Usage'!$AA$314:$AA$324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9FC-4A0A-A8D8-DA29AE91F764}"/>
            </c:ext>
          </c:extLst>
        </c:ser>
        <c:ser>
          <c:idx val="2"/>
          <c:order val="2"/>
          <c:tx>
            <c:strRef>
              <c:f>'B5.Usage'!$AB$5</c:f>
              <c:strCache>
                <c:ptCount val="1"/>
                <c:pt idx="0">
                  <c:v>HFC-134a</c:v>
                </c:pt>
              </c:strCache>
            </c:strRef>
          </c:tx>
          <c:spPr>
            <a:solidFill>
              <a:schemeClr val="accent3"/>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'B5.Usage'!$AB$314:$AB$324</c:f>
              <c:numCache>
                <c:formatCode>#,##0</c:formatCode>
                <c:ptCount val="11"/>
                <c:pt idx="0">
                  <c:v>448499.38749330438</c:v>
                </c:pt>
                <c:pt idx="1">
                  <c:v>452258.06739875698</c:v>
                </c:pt>
                <c:pt idx="2">
                  <c:v>449808.33076198184</c:v>
                </c:pt>
                <c:pt idx="3">
                  <c:v>446375.85189580987</c:v>
                </c:pt>
                <c:pt idx="4">
                  <c:v>441116.17448853649</c:v>
                </c:pt>
                <c:pt idx="5">
                  <c:v>433948.02679522673</c:v>
                </c:pt>
                <c:pt idx="6">
                  <c:v>409455.23859562608</c:v>
                </c:pt>
                <c:pt idx="7">
                  <c:v>382093.69475246378</c:v>
                </c:pt>
                <c:pt idx="8">
                  <c:v>351791.00711767247</c:v>
                </c:pt>
                <c:pt idx="9">
                  <c:v>318459.46571610571</c:v>
                </c:pt>
                <c:pt idx="10">
                  <c:v>282003.97012206801</c:v>
                </c:pt>
              </c:numCache>
            </c:numRef>
          </c:val>
          <c:extLst>
            <c:ext xmlns:c16="http://schemas.microsoft.com/office/drawing/2014/chart" uri="{C3380CC4-5D6E-409C-BE32-E72D297353CC}">
              <c16:uniqueId val="{00000002-59FC-4A0A-A8D8-DA29AE91F764}"/>
            </c:ext>
          </c:extLst>
        </c:ser>
        <c:ser>
          <c:idx val="3"/>
          <c:order val="3"/>
          <c:tx>
            <c:strRef>
              <c:f>'B5.Usage'!$AC$5</c:f>
              <c:strCache>
                <c:ptCount val="1"/>
                <c:pt idx="0">
                  <c:v>HFC-404A</c:v>
                </c:pt>
              </c:strCache>
            </c:strRef>
          </c:tx>
          <c:spPr>
            <a:solidFill>
              <a:schemeClr val="accent4"/>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'B5.Usage'!$AC$314:$AC$324</c:f>
              <c:numCache>
                <c:formatCode>#,##0</c:formatCode>
                <c:ptCount val="11"/>
                <c:pt idx="0">
                  <c:v>848511.27025432186</c:v>
                </c:pt>
                <c:pt idx="1">
                  <c:v>813957.11405322619</c:v>
                </c:pt>
                <c:pt idx="2">
                  <c:v>767161.27927743888</c:v>
                </c:pt>
                <c:pt idx="3">
                  <c:v>716251.79859516874</c:v>
                </c:pt>
                <c:pt idx="4">
                  <c:v>659051.34821235843</c:v>
                </c:pt>
                <c:pt idx="5">
                  <c:v>598406.96778492187</c:v>
                </c:pt>
                <c:pt idx="6">
                  <c:v>546936.80867700209</c:v>
                </c:pt>
                <c:pt idx="7">
                  <c:v>493009.80155748932</c:v>
                </c:pt>
                <c:pt idx="8">
                  <c:v>436718.53204448638</c:v>
                </c:pt>
                <c:pt idx="9">
                  <c:v>378250.8463307746</c:v>
                </c:pt>
                <c:pt idx="10">
                  <c:v>317928.70382123522</c:v>
                </c:pt>
              </c:numCache>
            </c:numRef>
          </c:val>
          <c:extLst>
            <c:ext xmlns:c16="http://schemas.microsoft.com/office/drawing/2014/chart" uri="{C3380CC4-5D6E-409C-BE32-E72D297353CC}">
              <c16:uniqueId val="{00000003-59FC-4A0A-A8D8-DA29AE91F764}"/>
            </c:ext>
          </c:extLst>
        </c:ser>
        <c:ser>
          <c:idx val="4"/>
          <c:order val="4"/>
          <c:tx>
            <c:strRef>
              <c:f>'B5.Usage'!$AD$5</c:f>
              <c:strCache>
                <c:ptCount val="1"/>
                <c:pt idx="0">
                  <c:v>HFC-410A</c:v>
                </c:pt>
              </c:strCache>
            </c:strRef>
          </c:tx>
          <c:spPr>
            <a:solidFill>
              <a:schemeClr val="accent5"/>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'B5.Usage'!$AD$314:$AD$324</c:f>
              <c:numCache>
                <c:formatCode>#,##0</c:formatCode>
                <c:ptCount val="11"/>
                <c:pt idx="0">
                  <c:v>4075.2669567105295</c:v>
                </c:pt>
                <c:pt idx="1">
                  <c:v>4747.7653737378851</c:v>
                </c:pt>
                <c:pt idx="2">
                  <c:v>5385.8448353686899</c:v>
                </c:pt>
                <c:pt idx="3">
                  <c:v>5981.1098692181195</c:v>
                </c:pt>
                <c:pt idx="4">
                  <c:v>6525.8896384685322</c:v>
                </c:pt>
                <c:pt idx="5">
                  <c:v>7015.5125180074692</c:v>
                </c:pt>
                <c:pt idx="6">
                  <c:v>7358.2624637007129</c:v>
                </c:pt>
                <c:pt idx="7">
                  <c:v>7559.2902738593284</c:v>
                </c:pt>
                <c:pt idx="8">
                  <c:v>7628.8511129131966</c:v>
                </c:pt>
                <c:pt idx="9">
                  <c:v>7577.3909108364915</c:v>
                </c:pt>
                <c:pt idx="10">
                  <c:v>7410.6914268627152</c:v>
                </c:pt>
              </c:numCache>
            </c:numRef>
          </c:val>
          <c:extLst>
            <c:ext xmlns:c16="http://schemas.microsoft.com/office/drawing/2014/chart" uri="{C3380CC4-5D6E-409C-BE32-E72D297353CC}">
              <c16:uniqueId val="{00000004-59FC-4A0A-A8D8-DA29AE91F764}"/>
            </c:ext>
          </c:extLst>
        </c:ser>
        <c:ser>
          <c:idx val="5"/>
          <c:order val="5"/>
          <c:tx>
            <c:strRef>
              <c:f>'B5.Usage'!$AE$5</c:f>
              <c:strCache>
                <c:ptCount val="1"/>
                <c:pt idx="0">
                  <c:v>HFC-407C</c:v>
                </c:pt>
              </c:strCache>
            </c:strRef>
          </c:tx>
          <c:spPr>
            <a:solidFill>
              <a:schemeClr val="accent6"/>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'B5.Usage'!$AE$314:$AE$324</c:f>
              <c:numCache>
                <c:formatCode>#,##0</c:formatCode>
                <c:ptCount val="11"/>
                <c:pt idx="0">
                  <c:v>37432.336957355154</c:v>
                </c:pt>
                <c:pt idx="1">
                  <c:v>37498.638408466373</c:v>
                </c:pt>
                <c:pt idx="2">
                  <c:v>37691.177373208484</c:v>
                </c:pt>
                <c:pt idx="3">
                  <c:v>37726.367408877966</c:v>
                </c:pt>
                <c:pt idx="4">
                  <c:v>37608.461670178898</c:v>
                </c:pt>
                <c:pt idx="5">
                  <c:v>37337.890252862009</c:v>
                </c:pt>
                <c:pt idx="6">
                  <c:v>35079.239836708657</c:v>
                </c:pt>
                <c:pt idx="7">
                  <c:v>32413.075773648045</c:v>
                </c:pt>
                <c:pt idx="8">
                  <c:v>29368.553197215046</c:v>
                </c:pt>
                <c:pt idx="9">
                  <c:v>25983.479716245663</c:v>
                </c:pt>
                <c:pt idx="10">
                  <c:v>22292.660297073871</c:v>
                </c:pt>
              </c:numCache>
            </c:numRef>
          </c:val>
          <c:extLst>
            <c:ext xmlns:c16="http://schemas.microsoft.com/office/drawing/2014/chart" uri="{C3380CC4-5D6E-409C-BE32-E72D297353CC}">
              <c16:uniqueId val="{00000005-59FC-4A0A-A8D8-DA29AE91F764}"/>
            </c:ext>
          </c:extLst>
        </c:ser>
        <c:ser>
          <c:idx val="6"/>
          <c:order val="6"/>
          <c:tx>
            <c:strRef>
              <c:f>'B5.Usage'!$AF$5</c:f>
              <c:strCache>
                <c:ptCount val="1"/>
                <c:pt idx="0">
                  <c:v>HFC-32</c:v>
                </c:pt>
              </c:strCache>
            </c:strRef>
          </c:tx>
          <c:spPr>
            <a:solidFill>
              <a:schemeClr val="accent1">
                <a:lumMod val="60000"/>
              </a:schemeClr>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'B5.Usage'!$AF$314:$AF$324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59FC-4A0A-A8D8-DA29AE91F764}"/>
            </c:ext>
          </c:extLst>
        </c:ser>
        <c:ser>
          <c:idx val="7"/>
          <c:order val="7"/>
          <c:tx>
            <c:strRef>
              <c:f>'B5.Usage'!$AG$5</c:f>
              <c:strCache>
                <c:ptCount val="1"/>
                <c:pt idx="0">
                  <c:v>HFC-Mix</c:v>
                </c:pt>
              </c:strCache>
            </c:strRef>
          </c:tx>
          <c:spPr>
            <a:solidFill>
              <a:schemeClr val="accent2">
                <a:lumMod val="60000"/>
              </a:schemeClr>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'B5.Usage'!$AG$314:$AG$324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59FC-4A0A-A8D8-DA29AE91F764}"/>
            </c:ext>
          </c:extLst>
        </c:ser>
        <c:ser>
          <c:idx val="8"/>
          <c:order val="8"/>
          <c:tx>
            <c:strRef>
              <c:f>'B5.Usage'!$AH$5</c:f>
              <c:strCache>
                <c:ptCount val="1"/>
                <c:pt idx="0">
                  <c:v>GWP &lt;2150</c:v>
                </c:pt>
              </c:strCache>
            </c:strRef>
          </c:tx>
          <c:spPr>
            <a:solidFill>
              <a:schemeClr val="accent3">
                <a:lumMod val="60000"/>
              </a:schemeClr>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'B5.Usage'!$AH$314:$AH$324</c:f>
              <c:numCache>
                <c:formatCode>#,##0</c:formatCode>
                <c:ptCount val="11"/>
                <c:pt idx="0">
                  <c:v>79467.465389784775</c:v>
                </c:pt>
                <c:pt idx="1">
                  <c:v>58786.357863131801</c:v>
                </c:pt>
                <c:pt idx="2">
                  <c:v>81018.551997486604</c:v>
                </c:pt>
                <c:pt idx="3">
                  <c:v>105868.56287766701</c:v>
                </c:pt>
                <c:pt idx="4">
                  <c:v>133496.69049739724</c:v>
                </c:pt>
                <c:pt idx="5">
                  <c:v>163930.85319499089</c:v>
                </c:pt>
                <c:pt idx="6">
                  <c:v>195682.26616888976</c:v>
                </c:pt>
                <c:pt idx="7">
                  <c:v>230101.26724716078</c:v>
                </c:pt>
                <c:pt idx="8">
                  <c:v>267207.55966911546</c:v>
                </c:pt>
                <c:pt idx="9">
                  <c:v>307009.01277120627</c:v>
                </c:pt>
                <c:pt idx="10">
                  <c:v>349487.40550116455</c:v>
                </c:pt>
              </c:numCache>
            </c:numRef>
          </c:val>
          <c:extLst>
            <c:ext xmlns:c16="http://schemas.microsoft.com/office/drawing/2014/chart" uri="{C3380CC4-5D6E-409C-BE32-E72D297353CC}">
              <c16:uniqueId val="{00000008-59FC-4A0A-A8D8-DA29AE91F764}"/>
            </c:ext>
          </c:extLst>
        </c:ser>
        <c:ser>
          <c:idx val="9"/>
          <c:order val="9"/>
          <c:tx>
            <c:strRef>
              <c:f>'B5.Usage'!$AI$5</c:f>
              <c:strCache>
                <c:ptCount val="1"/>
                <c:pt idx="0">
                  <c:v>GWP &lt;1000</c:v>
                </c:pt>
              </c:strCache>
            </c:strRef>
          </c:tx>
          <c:spPr>
            <a:solidFill>
              <a:schemeClr val="accent4">
                <a:lumMod val="60000"/>
              </a:schemeClr>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'B5.Usage'!$AI$314:$AI$324</c:f>
              <c:numCache>
                <c:formatCode>#,##0</c:formatCode>
                <c:ptCount val="11"/>
                <c:pt idx="0">
                  <c:v>592.07848962046899</c:v>
                </c:pt>
                <c:pt idx="1">
                  <c:v>10162.587970439788</c:v>
                </c:pt>
                <c:pt idx="2">
                  <c:v>21240.299588679773</c:v>
                </c:pt>
                <c:pt idx="3">
                  <c:v>33626.095392443116</c:v>
                </c:pt>
                <c:pt idx="4">
                  <c:v>47474.891276640337</c:v>
                </c:pt>
                <c:pt idx="5">
                  <c:v>62813.389262888995</c:v>
                </c:pt>
                <c:pt idx="6">
                  <c:v>83182.600001971165</c:v>
                </c:pt>
                <c:pt idx="7">
                  <c:v>105614.61604390186</c:v>
                </c:pt>
                <c:pt idx="8">
                  <c:v>130141.96590759499</c:v>
                </c:pt>
                <c:pt idx="9">
                  <c:v>156790.88649291187</c:v>
                </c:pt>
                <c:pt idx="10">
                  <c:v>185575.85186763114</c:v>
                </c:pt>
              </c:numCache>
            </c:numRef>
          </c:val>
          <c:extLst>
            <c:ext xmlns:c16="http://schemas.microsoft.com/office/drawing/2014/chart" uri="{C3380CC4-5D6E-409C-BE32-E72D297353CC}">
              <c16:uniqueId val="{00000009-59FC-4A0A-A8D8-DA29AE91F764}"/>
            </c:ext>
          </c:extLst>
        </c:ser>
        <c:ser>
          <c:idx val="10"/>
          <c:order val="10"/>
          <c:tx>
            <c:strRef>
              <c:f>'B5.Usage'!$AJ$5</c:f>
              <c:strCache>
                <c:ptCount val="1"/>
                <c:pt idx="0">
                  <c:v>GWP &lt;10</c:v>
                </c:pt>
              </c:strCache>
            </c:strRef>
          </c:tx>
          <c:spPr>
            <a:solidFill>
              <a:schemeClr val="accent5">
                <a:lumMod val="60000"/>
              </a:schemeClr>
            </a:solidFill>
            <a:ln>
              <a:noFill/>
            </a:ln>
            <a:effectLst/>
          </c:spPr>
          <c:cat>
            <c:numRef>
              <c:f>'B5.Usage'!$Y$314:$Y$324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'B5.Usage'!$AJ$314:$AJ$324</c:f>
              <c:numCache>
                <c:formatCode>#,##0</c:formatCode>
                <c:ptCount val="11"/>
                <c:pt idx="0">
                  <c:v>68106.207256691268</c:v>
                </c:pt>
                <c:pt idx="1">
                  <c:v>81467.61145408664</c:v>
                </c:pt>
                <c:pt idx="2">
                  <c:v>95496.842388373057</c:v>
                </c:pt>
                <c:pt idx="3">
                  <c:v>110197.12606837934</c:v>
                </c:pt>
                <c:pt idx="4">
                  <c:v>125568.24116125055</c:v>
                </c:pt>
                <c:pt idx="5">
                  <c:v>141607.87915236771</c:v>
                </c:pt>
                <c:pt idx="6">
                  <c:v>162584.90129334919</c:v>
                </c:pt>
                <c:pt idx="7">
                  <c:v>184416.44900655502</c:v>
                </c:pt>
                <c:pt idx="8">
                  <c:v>207103.71157870712</c:v>
                </c:pt>
                <c:pt idx="9">
                  <c:v>230652.53522556546</c:v>
                </c:pt>
                <c:pt idx="10">
                  <c:v>255070.26799045136</c:v>
                </c:pt>
              </c:numCache>
            </c:numRef>
          </c:val>
          <c:extLst>
            <c:ext xmlns:c16="http://schemas.microsoft.com/office/drawing/2014/chart" uri="{C3380CC4-5D6E-409C-BE32-E72D297353CC}">
              <c16:uniqueId val="{0000000A-59FC-4A0A-A8D8-DA29AE91F764}"/>
            </c:ext>
          </c:extLst>
        </c:ser>
        <c:dLbls>
          <c:showLegendKey val="0"/>
          <c:showVal val="0"/>
          <c:showCatName val="0"/>
          <c:showSerName val="0"/>
          <c:showPercent val="0"/>
          <c:showBubbleSize val="0"/>
        </c:dLbls>
        <c:axId val="-2138802592"/>
        <c:axId val="-2138799840"/>
      </c:areaChart>
      <c:catAx>
        <c:axId val="-21388025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799840"/>
        <c:crosses val="autoZero"/>
        <c:auto val="1"/>
        <c:lblAlgn val="ctr"/>
        <c:lblOffset val="100"/>
        <c:noMultiLvlLbl val="0"/>
      </c:catAx>
      <c:valAx>
        <c:axId val="-213879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802592"/>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'B5.Usage'!$AN$5</c:f>
              <c:strCache>
                <c:ptCount val="1"/>
                <c:pt idx="0">
                  <c:v>HCFC-22</c:v>
                </c:pt>
              </c:strCache>
            </c:strRef>
          </c:tx>
          <c:spPr>
            <a:solidFill>
              <a:schemeClr val="accent1"/>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'B5.Usage'!$AN$314:$AN$324</c:f>
              <c:numCache>
                <c:formatCode>#,##0.000</c:formatCode>
                <c:ptCount val="11"/>
                <c:pt idx="0">
                  <c:v>6.3379398950809809E-2</c:v>
                </c:pt>
                <c:pt idx="1">
                  <c:v>5.0180683802561479E-2</c:v>
                </c:pt>
                <c:pt idx="2">
                  <c:v>3.7562017930565655E-2</c:v>
                </c:pt>
                <c:pt idx="3">
                  <c:v>2.5573036214913827E-2</c:v>
                </c:pt>
                <c:pt idx="4">
                  <c:v>2.0398551789445038E-2</c:v>
                </c:pt>
                <c:pt idx="5">
                  <c:v>1.5985791315641717E-2</c:v>
                </c:pt>
                <c:pt idx="6">
                  <c:v>1.2292418872242751E-2</c:v>
                </c:pt>
                <c:pt idx="7">
                  <c:v>9.2552194829441572E-3</c:v>
                </c:pt>
                <c:pt idx="8">
                  <c:v>6.8064060209071043E-3</c:v>
                </c:pt>
                <c:pt idx="9">
                  <c:v>4.8848336535662713E-3</c:v>
                </c:pt>
                <c:pt idx="10">
                  <c:v>3.4342089551373093E-3</c:v>
                </c:pt>
              </c:numCache>
            </c:numRef>
          </c:val>
          <c:extLst>
            <c:ext xmlns:c16="http://schemas.microsoft.com/office/drawing/2014/chart" uri="{C3380CC4-5D6E-409C-BE32-E72D297353CC}">
              <c16:uniqueId val="{00000000-43F9-4FA7-8627-14AAED941AC5}"/>
            </c:ext>
          </c:extLst>
        </c:ser>
        <c:ser>
          <c:idx val="1"/>
          <c:order val="1"/>
          <c:tx>
            <c:strRef>
              <c:f>'B5.Usage'!$AO$5</c:f>
              <c:strCache>
                <c:ptCount val="1"/>
                <c:pt idx="0">
                  <c:v>HCFC-123</c:v>
                </c:pt>
              </c:strCache>
            </c:strRef>
          </c:tx>
          <c:spPr>
            <a:solidFill>
              <a:schemeClr val="accent2"/>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'B5.Usage'!$AO$314:$AO$324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3F9-4FA7-8627-14AAED941AC5}"/>
            </c:ext>
          </c:extLst>
        </c:ser>
        <c:ser>
          <c:idx val="2"/>
          <c:order val="2"/>
          <c:tx>
            <c:strRef>
              <c:f>'B5.Usage'!$AP$5</c:f>
              <c:strCache>
                <c:ptCount val="1"/>
                <c:pt idx="0">
                  <c:v>HFC-134a</c:v>
                </c:pt>
              </c:strCache>
            </c:strRef>
          </c:tx>
          <c:spPr>
            <a:solidFill>
              <a:schemeClr val="accent3"/>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'B5.Usage'!$AP$314:$AP$324</c:f>
              <c:numCache>
                <c:formatCode>#,##0.000</c:formatCode>
                <c:ptCount val="11"/>
                <c:pt idx="0">
                  <c:v>0.64135412411542525</c:v>
                </c:pt>
                <c:pt idx="1">
                  <c:v>0.64672903638022239</c:v>
                </c:pt>
                <c:pt idx="2">
                  <c:v>0.64322591298963405</c:v>
                </c:pt>
                <c:pt idx="3">
                  <c:v>0.6383174682110081</c:v>
                </c:pt>
                <c:pt idx="4">
                  <c:v>0.63079612951860708</c:v>
                </c:pt>
                <c:pt idx="5">
                  <c:v>0.62054567831717422</c:v>
                </c:pt>
                <c:pt idx="6">
                  <c:v>0.58552099119174528</c:v>
                </c:pt>
                <c:pt idx="7">
                  <c:v>0.54639398349602319</c:v>
                </c:pt>
                <c:pt idx="8">
                  <c:v>0.50306114017827164</c:v>
                </c:pt>
                <c:pt idx="9">
                  <c:v>0.45539703597403114</c:v>
                </c:pt>
                <c:pt idx="10">
                  <c:v>0.40326567727455725</c:v>
                </c:pt>
              </c:numCache>
            </c:numRef>
          </c:val>
          <c:extLst>
            <c:ext xmlns:c16="http://schemas.microsoft.com/office/drawing/2014/chart" uri="{C3380CC4-5D6E-409C-BE32-E72D297353CC}">
              <c16:uniqueId val="{00000002-43F9-4FA7-8627-14AAED941AC5}"/>
            </c:ext>
          </c:extLst>
        </c:ser>
        <c:ser>
          <c:idx val="3"/>
          <c:order val="3"/>
          <c:tx>
            <c:strRef>
              <c:f>'B5.Usage'!$AQ$5</c:f>
              <c:strCache>
                <c:ptCount val="1"/>
                <c:pt idx="0">
                  <c:v>HFC-404A</c:v>
                </c:pt>
              </c:strCache>
            </c:strRef>
          </c:tx>
          <c:spPr>
            <a:solidFill>
              <a:schemeClr val="accent4"/>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'B5.Usage'!$AQ$314:$AQ$324</c:f>
              <c:numCache>
                <c:formatCode>#,##0.000</c:formatCode>
                <c:ptCount val="11"/>
                <c:pt idx="0">
                  <c:v>3.3278612019374503</c:v>
                </c:pt>
                <c:pt idx="1">
                  <c:v>3.192339801316753</c:v>
                </c:pt>
                <c:pt idx="2">
                  <c:v>3.008806537326115</c:v>
                </c:pt>
                <c:pt idx="3">
                  <c:v>2.809139554090252</c:v>
                </c:pt>
                <c:pt idx="4">
                  <c:v>2.5847993876888697</c:v>
                </c:pt>
                <c:pt idx="5">
                  <c:v>2.3469521276524636</c:v>
                </c:pt>
                <c:pt idx="6">
                  <c:v>2.1450861636312024</c:v>
                </c:pt>
                <c:pt idx="7">
                  <c:v>1.9335844417084731</c:v>
                </c:pt>
                <c:pt idx="8">
                  <c:v>1.7128100826784756</c:v>
                </c:pt>
                <c:pt idx="9">
                  <c:v>1.4834998193092981</c:v>
                </c:pt>
                <c:pt idx="10">
                  <c:v>1.2469163763868845</c:v>
                </c:pt>
              </c:numCache>
            </c:numRef>
          </c:val>
          <c:extLst>
            <c:ext xmlns:c16="http://schemas.microsoft.com/office/drawing/2014/chart" uri="{C3380CC4-5D6E-409C-BE32-E72D297353CC}">
              <c16:uniqueId val="{00000003-43F9-4FA7-8627-14AAED941AC5}"/>
            </c:ext>
          </c:extLst>
        </c:ser>
        <c:ser>
          <c:idx val="4"/>
          <c:order val="4"/>
          <c:tx>
            <c:strRef>
              <c:f>'B5.Usage'!$AR$5</c:f>
              <c:strCache>
                <c:ptCount val="1"/>
                <c:pt idx="0">
                  <c:v>HFC-410A</c:v>
                </c:pt>
              </c:strCache>
            </c:strRef>
          </c:tx>
          <c:spPr>
            <a:solidFill>
              <a:schemeClr val="accent5"/>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'B5.Usage'!$AR$314:$AR$324</c:f>
              <c:numCache>
                <c:formatCode>#,##0.000</c:formatCode>
                <c:ptCount val="11"/>
                <c:pt idx="0">
                  <c:v>8.5091574056115858E-3</c:v>
                </c:pt>
                <c:pt idx="1">
                  <c:v>9.9133341003647037E-3</c:v>
                </c:pt>
                <c:pt idx="2">
                  <c:v>1.1245644016249823E-2</c:v>
                </c:pt>
                <c:pt idx="3">
                  <c:v>1.2488557406927434E-2</c:v>
                </c:pt>
                <c:pt idx="4">
                  <c:v>1.3626057565122295E-2</c:v>
                </c:pt>
                <c:pt idx="5">
                  <c:v>1.4648390137599596E-2</c:v>
                </c:pt>
                <c:pt idx="6">
                  <c:v>1.5364052024207089E-2</c:v>
                </c:pt>
                <c:pt idx="7">
                  <c:v>1.5783798091818277E-2</c:v>
                </c:pt>
                <c:pt idx="8">
                  <c:v>1.5929041123762755E-2</c:v>
                </c:pt>
                <c:pt idx="9">
                  <c:v>1.5821592221826594E-2</c:v>
                </c:pt>
                <c:pt idx="10">
                  <c:v>1.547352369928935E-2</c:v>
                </c:pt>
              </c:numCache>
            </c:numRef>
          </c:val>
          <c:extLst>
            <c:ext xmlns:c16="http://schemas.microsoft.com/office/drawing/2014/chart" uri="{C3380CC4-5D6E-409C-BE32-E72D297353CC}">
              <c16:uniqueId val="{00000004-43F9-4FA7-8627-14AAED941AC5}"/>
            </c:ext>
          </c:extLst>
        </c:ser>
        <c:ser>
          <c:idx val="5"/>
          <c:order val="5"/>
          <c:tx>
            <c:strRef>
              <c:f>'B5.Usage'!$AS$5</c:f>
              <c:strCache>
                <c:ptCount val="1"/>
                <c:pt idx="0">
                  <c:v>HFC-407C</c:v>
                </c:pt>
              </c:strCache>
            </c:strRef>
          </c:tx>
          <c:spPr>
            <a:solidFill>
              <a:schemeClr val="accent6"/>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'B5.Usage'!$AS$314:$AS$324</c:f>
              <c:numCache>
                <c:formatCode>#,##0.000</c:formatCode>
                <c:ptCount val="11"/>
                <c:pt idx="0">
                  <c:v>6.6404965762348042E-2</c:v>
                </c:pt>
                <c:pt idx="1">
                  <c:v>6.6522584536619342E-2</c:v>
                </c:pt>
                <c:pt idx="2">
                  <c:v>6.6864148660071857E-2</c:v>
                </c:pt>
                <c:pt idx="3">
                  <c:v>6.6926575783349512E-2</c:v>
                </c:pt>
                <c:pt idx="4">
                  <c:v>6.6717411002897367E-2</c:v>
                </c:pt>
                <c:pt idx="5">
                  <c:v>6.6237417308577198E-2</c:v>
                </c:pt>
                <c:pt idx="6">
                  <c:v>6.2230571470321155E-2</c:v>
                </c:pt>
                <c:pt idx="7">
                  <c:v>5.7500796422451629E-2</c:v>
                </c:pt>
                <c:pt idx="8">
                  <c:v>5.2099813371859489E-2</c:v>
                </c:pt>
                <c:pt idx="9">
                  <c:v>4.6094693016619809E-2</c:v>
                </c:pt>
                <c:pt idx="10">
                  <c:v>3.954717936700905E-2</c:v>
                </c:pt>
              </c:numCache>
            </c:numRef>
          </c:val>
          <c:extLst>
            <c:ext xmlns:c16="http://schemas.microsoft.com/office/drawing/2014/chart" uri="{C3380CC4-5D6E-409C-BE32-E72D297353CC}">
              <c16:uniqueId val="{00000005-43F9-4FA7-8627-14AAED941AC5}"/>
            </c:ext>
          </c:extLst>
        </c:ser>
        <c:ser>
          <c:idx val="6"/>
          <c:order val="6"/>
          <c:tx>
            <c:strRef>
              <c:f>'B5.Usage'!$AT$5</c:f>
              <c:strCache>
                <c:ptCount val="1"/>
                <c:pt idx="0">
                  <c:v>HFC-32</c:v>
                </c:pt>
              </c:strCache>
            </c:strRef>
          </c:tx>
          <c:spPr>
            <a:solidFill>
              <a:schemeClr val="accent1">
                <a:lumMod val="60000"/>
              </a:schemeClr>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'B5.Usage'!$AT$314:$AT$324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43F9-4FA7-8627-14AAED941AC5}"/>
            </c:ext>
          </c:extLst>
        </c:ser>
        <c:ser>
          <c:idx val="7"/>
          <c:order val="7"/>
          <c:tx>
            <c:strRef>
              <c:f>'B5.Usage'!$AU$5</c:f>
              <c:strCache>
                <c:ptCount val="1"/>
                <c:pt idx="0">
                  <c:v>HFC-Mix</c:v>
                </c:pt>
              </c:strCache>
            </c:strRef>
          </c:tx>
          <c:spPr>
            <a:solidFill>
              <a:schemeClr val="accent2">
                <a:lumMod val="60000"/>
              </a:schemeClr>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'B5.Usage'!$AU$314:$AU$324</c:f>
              <c:numCache>
                <c:formatCode>#,##0.000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43F9-4FA7-8627-14AAED941AC5}"/>
            </c:ext>
          </c:extLst>
        </c:ser>
        <c:ser>
          <c:idx val="8"/>
          <c:order val="8"/>
          <c:tx>
            <c:strRef>
              <c:f>'B5.Usage'!$AV$5</c:f>
              <c:strCache>
                <c:ptCount val="1"/>
                <c:pt idx="0">
                  <c:v>GWP &lt;2150</c:v>
                </c:pt>
              </c:strCache>
            </c:strRef>
          </c:tx>
          <c:spPr>
            <a:solidFill>
              <a:schemeClr val="accent3">
                <a:lumMod val="60000"/>
              </a:schemeClr>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'B5.Usage'!$AV$314:$AV$324</c:f>
              <c:numCache>
                <c:formatCode>#,##0.000</c:formatCode>
                <c:ptCount val="11"/>
                <c:pt idx="0">
                  <c:v>0.11920119808467716</c:v>
                </c:pt>
                <c:pt idx="1">
                  <c:v>8.8179536794697699E-2</c:v>
                </c:pt>
                <c:pt idx="2">
                  <c:v>0.1215278279962299</c:v>
                </c:pt>
                <c:pt idx="3">
                  <c:v>0.15880284431650052</c:v>
                </c:pt>
                <c:pt idx="4">
                  <c:v>0.20024503574609587</c:v>
                </c:pt>
                <c:pt idx="5">
                  <c:v>0.24589627979248635</c:v>
                </c:pt>
                <c:pt idx="6">
                  <c:v>0.29352339925333465</c:v>
                </c:pt>
                <c:pt idx="7">
                  <c:v>0.34515190087074121</c:v>
                </c:pt>
                <c:pt idx="8">
                  <c:v>0.4008113395036732</c:v>
                </c:pt>
                <c:pt idx="9">
                  <c:v>0.46051351915680938</c:v>
                </c:pt>
                <c:pt idx="10">
                  <c:v>0.52423110825174679</c:v>
                </c:pt>
              </c:numCache>
            </c:numRef>
          </c:val>
          <c:extLst>
            <c:ext xmlns:c16="http://schemas.microsoft.com/office/drawing/2014/chart" uri="{C3380CC4-5D6E-409C-BE32-E72D297353CC}">
              <c16:uniqueId val="{00000008-43F9-4FA7-8627-14AAED941AC5}"/>
            </c:ext>
          </c:extLst>
        </c:ser>
        <c:ser>
          <c:idx val="9"/>
          <c:order val="9"/>
          <c:tx>
            <c:strRef>
              <c:f>'B5.Usage'!$AW$5</c:f>
              <c:strCache>
                <c:ptCount val="1"/>
                <c:pt idx="0">
                  <c:v>GWP &lt;1000</c:v>
                </c:pt>
              </c:strCache>
            </c:strRef>
          </c:tx>
          <c:spPr>
            <a:solidFill>
              <a:schemeClr val="accent4">
                <a:lumMod val="60000"/>
              </a:schemeClr>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'B5.Usage'!$AW$314:$AW$324</c:f>
              <c:numCache>
                <c:formatCode>#,##0.000</c:formatCode>
                <c:ptCount val="11"/>
                <c:pt idx="0">
                  <c:v>2.9603924481023448E-4</c:v>
                </c:pt>
                <c:pt idx="1">
                  <c:v>5.0812939852198941E-3</c:v>
                </c:pt>
                <c:pt idx="2">
                  <c:v>1.0620149794339886E-2</c:v>
                </c:pt>
                <c:pt idx="3">
                  <c:v>1.6813047696221557E-2</c:v>
                </c:pt>
                <c:pt idx="4">
                  <c:v>2.373744563832017E-2</c:v>
                </c:pt>
                <c:pt idx="5">
                  <c:v>3.14066946314445E-2</c:v>
                </c:pt>
                <c:pt idx="6">
                  <c:v>4.1591300000985584E-2</c:v>
                </c:pt>
                <c:pt idx="7">
                  <c:v>5.2807308021950931E-2</c:v>
                </c:pt>
                <c:pt idx="8">
                  <c:v>6.5070982953797499E-2</c:v>
                </c:pt>
                <c:pt idx="9">
                  <c:v>7.8395443246455934E-2</c:v>
                </c:pt>
                <c:pt idx="10">
                  <c:v>9.2787925933815574E-2</c:v>
                </c:pt>
              </c:numCache>
            </c:numRef>
          </c:val>
          <c:extLst>
            <c:ext xmlns:c16="http://schemas.microsoft.com/office/drawing/2014/chart" uri="{C3380CC4-5D6E-409C-BE32-E72D297353CC}">
              <c16:uniqueId val="{00000009-43F9-4FA7-8627-14AAED941AC5}"/>
            </c:ext>
          </c:extLst>
        </c:ser>
        <c:ser>
          <c:idx val="10"/>
          <c:order val="10"/>
          <c:tx>
            <c:strRef>
              <c:f>'B5.Usage'!$AX$5</c:f>
              <c:strCache>
                <c:ptCount val="1"/>
                <c:pt idx="0">
                  <c:v>GWP &lt;10</c:v>
                </c:pt>
              </c:strCache>
            </c:strRef>
          </c:tx>
          <c:spPr>
            <a:solidFill>
              <a:schemeClr val="accent5">
                <a:lumMod val="60000"/>
              </a:schemeClr>
            </a:solidFill>
            <a:ln>
              <a:noFill/>
            </a:ln>
            <a:effectLst/>
          </c:spPr>
          <c:cat>
            <c:numRef>
              <c:f>'B5.Usage'!$AM$314:$AM$324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'B5.Usage'!$AX$314:$AX$324</c:f>
              <c:numCache>
                <c:formatCode>#,##0.000</c:formatCode>
                <c:ptCount val="11"/>
                <c:pt idx="0">
                  <c:v>2.7242482902676505E-4</c:v>
                </c:pt>
                <c:pt idx="1">
                  <c:v>3.2587044581634654E-4</c:v>
                </c:pt>
                <c:pt idx="2">
                  <c:v>3.8198736955349222E-4</c:v>
                </c:pt>
                <c:pt idx="3">
                  <c:v>4.4078850427351737E-4</c:v>
                </c:pt>
                <c:pt idx="4">
                  <c:v>5.0227296464500223E-4</c:v>
                </c:pt>
                <c:pt idx="5">
                  <c:v>5.6643151660947086E-4</c:v>
                </c:pt>
                <c:pt idx="6">
                  <c:v>6.5033960517339674E-4</c:v>
                </c:pt>
                <c:pt idx="7">
                  <c:v>7.3766579602622007E-4</c:v>
                </c:pt>
                <c:pt idx="8">
                  <c:v>8.2841484631482852E-4</c:v>
                </c:pt>
                <c:pt idx="9">
                  <c:v>9.2261014090226179E-4</c:v>
                </c:pt>
                <c:pt idx="10">
                  <c:v>1.0202810719618055E-3</c:v>
                </c:pt>
              </c:numCache>
            </c:numRef>
          </c:val>
          <c:extLst>
            <c:ext xmlns:c16="http://schemas.microsoft.com/office/drawing/2014/chart" uri="{C3380CC4-5D6E-409C-BE32-E72D297353CC}">
              <c16:uniqueId val="{0000000A-43F9-4FA7-8627-14AAED941AC5}"/>
            </c:ext>
          </c:extLst>
        </c:ser>
        <c:dLbls>
          <c:showLegendKey val="0"/>
          <c:showVal val="0"/>
          <c:showCatName val="0"/>
          <c:showSerName val="0"/>
          <c:showPercent val="0"/>
          <c:showBubbleSize val="0"/>
        </c:dLbls>
        <c:axId val="-2138737744"/>
        <c:axId val="-2138734992"/>
      </c:areaChart>
      <c:catAx>
        <c:axId val="-2138737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734992"/>
        <c:crosses val="autoZero"/>
        <c:auto val="1"/>
        <c:lblAlgn val="ctr"/>
        <c:lblOffset val="100"/>
        <c:noMultiLvlLbl val="0"/>
      </c:catAx>
      <c:valAx>
        <c:axId val="-21387349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387377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cked"/>
        <c:varyColors val="0"/>
        <c:ser>
          <c:idx val="2"/>
          <c:order val="2"/>
          <c:tx>
            <c:strRef>
              <c:f>'Aust-NA Transition Concept'!$T$20</c:f>
              <c:strCache>
                <c:ptCount val="1"/>
                <c:pt idx="0">
                  <c:v>HCFC-123</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Concept'!$T$21:$T$33</c:f>
              <c:numCache>
                <c:formatCode>0.00</c:formatCode>
                <c:ptCount val="13"/>
                <c:pt idx="0">
                  <c:v>3.0799999999999998E-3</c:v>
                </c:pt>
                <c:pt idx="1">
                  <c:v>2.7720000000000002E-3</c:v>
                </c:pt>
                <c:pt idx="2">
                  <c:v>2.4947999999999997E-3</c:v>
                </c:pt>
                <c:pt idx="3">
                  <c:v>2.2453200000000003E-3</c:v>
                </c:pt>
                <c:pt idx="4">
                  <c:v>2.0207879999999999E-3</c:v>
                </c:pt>
                <c:pt idx="5">
                  <c:v>1.8187092000000002E-3</c:v>
                </c:pt>
                <c:pt idx="6">
                  <c:v>1.6368382800000002E-3</c:v>
                </c:pt>
                <c:pt idx="7">
                  <c:v>1.4731544520000003E-3</c:v>
                </c:pt>
                <c:pt idx="8">
                  <c:v>1.3258390068000001E-3</c:v>
                </c:pt>
                <c:pt idx="9">
                  <c:v>1.1932551061200002E-3</c:v>
                </c:pt>
                <c:pt idx="10">
                  <c:v>1.0739295955080001E-3</c:v>
                </c:pt>
                <c:pt idx="11">
                  <c:v>9.6653663595720014E-4</c:v>
                </c:pt>
                <c:pt idx="12">
                  <c:v>8.6988297236148006E-4</c:v>
                </c:pt>
              </c:numCache>
            </c:numRef>
          </c:val>
          <c:extLst>
            <c:ext xmlns:c16="http://schemas.microsoft.com/office/drawing/2014/chart" uri="{C3380CC4-5D6E-409C-BE32-E72D297353CC}">
              <c16:uniqueId val="{00000000-DDFF-4736-AE81-23EC61045B03}"/>
            </c:ext>
          </c:extLst>
        </c:ser>
        <c:ser>
          <c:idx val="5"/>
          <c:order val="5"/>
          <c:tx>
            <c:strRef>
              <c:f>'Aust-NA Transition Concept'!#REF!</c:f>
              <c:strCache>
                <c:ptCount val="1"/>
                <c:pt idx="0">
                  <c:v>#REF!</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1-DDFF-4736-AE81-23EC61045B03}"/>
            </c:ext>
          </c:extLst>
        </c:ser>
        <c:ser>
          <c:idx val="6"/>
          <c:order val="6"/>
          <c:tx>
            <c:strRef>
              <c:f>'Aust-NA Transition Concept'!#REF!</c:f>
              <c:strCache>
                <c:ptCount val="1"/>
                <c:pt idx="0">
                  <c:v>#REF!</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2-DDFF-4736-AE81-23EC61045B03}"/>
            </c:ext>
          </c:extLst>
        </c:ser>
        <c:ser>
          <c:idx val="9"/>
          <c:order val="9"/>
          <c:tx>
            <c:strRef>
              <c:f>'Aust-NA Transition Concept'!$Y$20</c:f>
              <c:strCache>
                <c:ptCount val="1"/>
                <c:pt idx="0">
                  <c:v>HCF-32</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Concept'!$Y$21:$Y$33</c:f>
              <c:numCache>
                <c:formatCode>0.00</c:formatCode>
                <c:ptCount val="13"/>
                <c:pt idx="0">
                  <c:v>0</c:v>
                </c:pt>
                <c:pt idx="1">
                  <c:v>3.375E-3</c:v>
                </c:pt>
                <c:pt idx="2">
                  <c:v>4.725E-3</c:v>
                </c:pt>
                <c:pt idx="3">
                  <c:v>6.6149999999999994E-3</c:v>
                </c:pt>
                <c:pt idx="4">
                  <c:v>9.2609999999999984E-3</c:v>
                </c:pt>
                <c:pt idx="5">
                  <c:v>1.2965399999999997E-2</c:v>
                </c:pt>
                <c:pt idx="6">
                  <c:v>1.8151559999999994E-2</c:v>
                </c:pt>
                <c:pt idx="7">
                  <c:v>2.541218399999999E-2</c:v>
                </c:pt>
                <c:pt idx="8">
                  <c:v>3.5577057599999982E-2</c:v>
                </c:pt>
                <c:pt idx="9">
                  <c:v>4.9807880639999975E-2</c:v>
                </c:pt>
                <c:pt idx="10">
                  <c:v>6.9731032895999967E-2</c:v>
                </c:pt>
                <c:pt idx="11">
                  <c:v>9.7623446054399932E-2</c:v>
                </c:pt>
                <c:pt idx="12">
                  <c:v>0.13667282447615992</c:v>
                </c:pt>
              </c:numCache>
            </c:numRef>
          </c:val>
          <c:extLst>
            <c:ext xmlns:c16="http://schemas.microsoft.com/office/drawing/2014/chart" uri="{C3380CC4-5D6E-409C-BE32-E72D297353CC}">
              <c16:uniqueId val="{00000003-DDFF-4736-AE81-23EC61045B03}"/>
            </c:ext>
          </c:extLst>
        </c:ser>
        <c:ser>
          <c:idx val="10"/>
          <c:order val="10"/>
          <c:tx>
            <c:strRef>
              <c:f>'Aust-NA Transition Concept'!$Z$20</c:f>
              <c:strCache>
                <c:ptCount val="1"/>
                <c:pt idx="0">
                  <c:v>HFC-Mix</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Concept'!$Z$21:$Z$33</c:f>
              <c:numCache>
                <c:formatCode>0.00</c:formatCode>
                <c:ptCount val="13"/>
                <c:pt idx="0">
                  <c:v>0.74060000000000004</c:v>
                </c:pt>
                <c:pt idx="1">
                  <c:v>0.74060000000000004</c:v>
                </c:pt>
                <c:pt idx="2">
                  <c:v>0.74060000000000004</c:v>
                </c:pt>
                <c:pt idx="3">
                  <c:v>0.74060000000000004</c:v>
                </c:pt>
                <c:pt idx="4">
                  <c:v>0.74060000000000004</c:v>
                </c:pt>
                <c:pt idx="5">
                  <c:v>0.74060000000000004</c:v>
                </c:pt>
                <c:pt idx="6">
                  <c:v>0.74060000000000004</c:v>
                </c:pt>
                <c:pt idx="7">
                  <c:v>0.74060000000000004</c:v>
                </c:pt>
                <c:pt idx="8">
                  <c:v>0.74060000000000004</c:v>
                </c:pt>
                <c:pt idx="9">
                  <c:v>0.74060000000000004</c:v>
                </c:pt>
                <c:pt idx="10">
                  <c:v>0.74060000000000004</c:v>
                </c:pt>
                <c:pt idx="11">
                  <c:v>0.74060000000000004</c:v>
                </c:pt>
                <c:pt idx="12">
                  <c:v>0.74060000000000004</c:v>
                </c:pt>
              </c:numCache>
            </c:numRef>
          </c:val>
          <c:extLst>
            <c:ext xmlns:c16="http://schemas.microsoft.com/office/drawing/2014/chart" uri="{C3380CC4-5D6E-409C-BE32-E72D297353CC}">
              <c16:uniqueId val="{00000004-DDFF-4736-AE81-23EC61045B03}"/>
            </c:ext>
          </c:extLst>
        </c:ser>
        <c:ser>
          <c:idx val="11"/>
          <c:order val="11"/>
          <c:tx>
            <c:strRef>
              <c:f>'Aust-NA Transition Concept'!$AA$20</c:f>
              <c:strCache>
                <c:ptCount val="1"/>
                <c:pt idx="0">
                  <c:v>GWP &lt;2150</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Concept'!$AA$21:$AA$33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DDFF-4736-AE81-23EC61045B03}"/>
            </c:ext>
          </c:extLst>
        </c:ser>
        <c:ser>
          <c:idx val="13"/>
          <c:order val="13"/>
          <c:tx>
            <c:strRef>
              <c:f>'Aust-NA Transition Concept'!$AB$20</c:f>
              <c:strCache>
                <c:ptCount val="1"/>
                <c:pt idx="0">
                  <c:v>GWP &lt;1000</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Concept'!$AB$21:$AB$33</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DDFF-4736-AE81-23EC61045B03}"/>
            </c:ext>
          </c:extLst>
        </c:ser>
        <c:dLbls>
          <c:showLegendKey val="0"/>
          <c:showVal val="0"/>
          <c:showCatName val="0"/>
          <c:showSerName val="0"/>
          <c:showPercent val="0"/>
          <c:showBubbleSize val="0"/>
        </c:dLbls>
        <c:axId val="1785354688"/>
        <c:axId val="1785357440"/>
      </c:areaChart>
      <c:areaChart>
        <c:grouping val="stacked"/>
        <c:varyColors val="0"/>
        <c:ser>
          <c:idx val="1"/>
          <c:order val="1"/>
          <c:tx>
            <c:strRef>
              <c:f>'Aust-NA Transition Concept'!$S$20</c:f>
              <c:strCache>
                <c:ptCount val="1"/>
                <c:pt idx="0">
                  <c:v>HCFC-22</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Concept'!$S$21:$S$33</c:f>
              <c:numCache>
                <c:formatCode>0.00</c:formatCode>
                <c:ptCount val="13"/>
                <c:pt idx="0">
                  <c:v>1.0226500000000001</c:v>
                </c:pt>
                <c:pt idx="1">
                  <c:v>0.71585500000000002</c:v>
                </c:pt>
                <c:pt idx="2">
                  <c:v>0.42951299999999992</c:v>
                </c:pt>
                <c:pt idx="3">
                  <c:v>0.25770779999999999</c:v>
                </c:pt>
                <c:pt idx="4">
                  <c:v>0.15462467999999999</c:v>
                </c:pt>
                <c:pt idx="5">
                  <c:v>9.2774807999999986E-2</c:v>
                </c:pt>
                <c:pt idx="6">
                  <c:v>5.5664884800000002E-2</c:v>
                </c:pt>
                <c:pt idx="7">
                  <c:v>3.339893087999999E-2</c:v>
                </c:pt>
                <c:pt idx="8">
                  <c:v>2.0039358527999998E-2</c:v>
                </c:pt>
                <c:pt idx="9">
                  <c:v>1.2023615116799998E-2</c:v>
                </c:pt>
                <c:pt idx="10">
                  <c:v>7.2141690700799977E-3</c:v>
                </c:pt>
                <c:pt idx="11">
                  <c:v>4.3285014420479983E-3</c:v>
                </c:pt>
                <c:pt idx="12">
                  <c:v>2.597100865228799E-3</c:v>
                </c:pt>
              </c:numCache>
            </c:numRef>
          </c:val>
          <c:extLst>
            <c:ext xmlns:c16="http://schemas.microsoft.com/office/drawing/2014/chart" uri="{C3380CC4-5D6E-409C-BE32-E72D297353CC}">
              <c16:uniqueId val="{00000007-DDFF-4736-AE81-23EC61045B03}"/>
            </c:ext>
          </c:extLst>
        </c:ser>
        <c:ser>
          <c:idx val="3"/>
          <c:order val="3"/>
          <c:tx>
            <c:strRef>
              <c:f>'Aust-NA Transition Concept'!$U$20</c:f>
              <c:strCache>
                <c:ptCount val="1"/>
                <c:pt idx="0">
                  <c:v>HCF-134a</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Concept'!$U$21:$U$33</c:f>
              <c:numCache>
                <c:formatCode>0.00</c:formatCode>
                <c:ptCount val="13"/>
                <c:pt idx="0">
                  <c:v>2.4810500000000002</c:v>
                </c:pt>
                <c:pt idx="1">
                  <c:v>2.4314290000000001</c:v>
                </c:pt>
                <c:pt idx="2">
                  <c:v>2.3828004200000001</c:v>
                </c:pt>
                <c:pt idx="3">
                  <c:v>2.3351444116</c:v>
                </c:pt>
                <c:pt idx="4">
                  <c:v>2.2884415233679998</c:v>
                </c:pt>
                <c:pt idx="5">
                  <c:v>2.2426726929006398</c:v>
                </c:pt>
                <c:pt idx="6">
                  <c:v>2.1978192390426265</c:v>
                </c:pt>
                <c:pt idx="7">
                  <c:v>2.1538628542617739</c:v>
                </c:pt>
                <c:pt idx="8">
                  <c:v>2.1107855971765388</c:v>
                </c:pt>
                <c:pt idx="9">
                  <c:v>2.0685698852330079</c:v>
                </c:pt>
                <c:pt idx="10">
                  <c:v>2.0271984875283477</c:v>
                </c:pt>
                <c:pt idx="11">
                  <c:v>1.9866545177777808</c:v>
                </c:pt>
                <c:pt idx="12">
                  <c:v>1.9469214274222251</c:v>
                </c:pt>
              </c:numCache>
            </c:numRef>
          </c:val>
          <c:extLst>
            <c:ext xmlns:c16="http://schemas.microsoft.com/office/drawing/2014/chart" uri="{C3380CC4-5D6E-409C-BE32-E72D297353CC}">
              <c16:uniqueId val="{00000008-DDFF-4736-AE81-23EC61045B03}"/>
            </c:ext>
          </c:extLst>
        </c:ser>
        <c:ser>
          <c:idx val="4"/>
          <c:order val="4"/>
          <c:tx>
            <c:strRef>
              <c:f>'Aust-NA Transition Concept'!$V$20</c:f>
              <c:strCache>
                <c:ptCount val="1"/>
                <c:pt idx="0">
                  <c:v>HCF-404A</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Concept'!$V$21:$V$33</c:f>
              <c:numCache>
                <c:formatCode>0.00</c:formatCode>
                <c:ptCount val="13"/>
                <c:pt idx="0">
                  <c:v>2.3532000000000002</c:v>
                </c:pt>
                <c:pt idx="1">
                  <c:v>2.306136</c:v>
                </c:pt>
                <c:pt idx="2">
                  <c:v>2.2600132800000003</c:v>
                </c:pt>
                <c:pt idx="3">
                  <c:v>2.2148130143999998</c:v>
                </c:pt>
                <c:pt idx="4">
                  <c:v>2.1705167541120001</c:v>
                </c:pt>
                <c:pt idx="5">
                  <c:v>2.1271064190297597</c:v>
                </c:pt>
                <c:pt idx="6">
                  <c:v>2.0845642906491646</c:v>
                </c:pt>
                <c:pt idx="7">
                  <c:v>2.0428730048361814</c:v>
                </c:pt>
                <c:pt idx="8">
                  <c:v>2.0020155447394576</c:v>
                </c:pt>
                <c:pt idx="9">
                  <c:v>1.9619752338446681</c:v>
                </c:pt>
                <c:pt idx="10">
                  <c:v>1.9227357291677747</c:v>
                </c:pt>
                <c:pt idx="11">
                  <c:v>1.8842810145844193</c:v>
                </c:pt>
                <c:pt idx="12">
                  <c:v>1.8465953942927311</c:v>
                </c:pt>
              </c:numCache>
            </c:numRef>
          </c:val>
          <c:extLst>
            <c:ext xmlns:c16="http://schemas.microsoft.com/office/drawing/2014/chart" uri="{C3380CC4-5D6E-409C-BE32-E72D297353CC}">
              <c16:uniqueId val="{00000009-DDFF-4736-AE81-23EC61045B03}"/>
            </c:ext>
          </c:extLst>
        </c:ser>
        <c:ser>
          <c:idx val="7"/>
          <c:order val="7"/>
          <c:tx>
            <c:strRef>
              <c:f>'Aust-NA Transition Concept'!$W$20</c:f>
              <c:strCache>
                <c:ptCount val="1"/>
                <c:pt idx="0">
                  <c:v>HCF-410A</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Concept'!$W$21:$W$33</c:f>
              <c:numCache>
                <c:formatCode>0.00</c:formatCode>
                <c:ptCount val="13"/>
                <c:pt idx="0">
                  <c:v>0.88739999999999997</c:v>
                </c:pt>
                <c:pt idx="1">
                  <c:v>0.93176999999999999</c:v>
                </c:pt>
                <c:pt idx="2">
                  <c:v>0.97835850000000002</c:v>
                </c:pt>
                <c:pt idx="3">
                  <c:v>1.0272764249999999</c:v>
                </c:pt>
                <c:pt idx="4">
                  <c:v>1.0529583356250001</c:v>
                </c:pt>
                <c:pt idx="5">
                  <c:v>1.0792822940156248</c:v>
                </c:pt>
                <c:pt idx="6">
                  <c:v>1.1062643513660153</c:v>
                </c:pt>
                <c:pt idx="7">
                  <c:v>1.1339209601501656</c:v>
                </c:pt>
                <c:pt idx="8">
                  <c:v>1.1452601697516673</c:v>
                </c:pt>
                <c:pt idx="9">
                  <c:v>1.1567127714491841</c:v>
                </c:pt>
                <c:pt idx="10">
                  <c:v>1.168279899163676</c:v>
                </c:pt>
                <c:pt idx="11">
                  <c:v>1.168279899163676</c:v>
                </c:pt>
                <c:pt idx="12">
                  <c:v>1.168279899163676</c:v>
                </c:pt>
              </c:numCache>
            </c:numRef>
          </c:val>
          <c:extLst>
            <c:ext xmlns:c16="http://schemas.microsoft.com/office/drawing/2014/chart" uri="{C3380CC4-5D6E-409C-BE32-E72D297353CC}">
              <c16:uniqueId val="{0000000A-DDFF-4736-AE81-23EC61045B03}"/>
            </c:ext>
          </c:extLst>
        </c:ser>
        <c:ser>
          <c:idx val="8"/>
          <c:order val="8"/>
          <c:tx>
            <c:strRef>
              <c:f>'Aust-NA Transition Concept'!$X$20</c:f>
              <c:strCache>
                <c:ptCount val="1"/>
                <c:pt idx="0">
                  <c:v>HCF-407C</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Concept'!$X$21:$X$33</c:f>
              <c:numCache>
                <c:formatCode>0.00</c:formatCode>
                <c:ptCount val="13"/>
                <c:pt idx="0">
                  <c:v>0.22175</c:v>
                </c:pt>
                <c:pt idx="1">
                  <c:v>0.22175</c:v>
                </c:pt>
                <c:pt idx="2">
                  <c:v>0.22175</c:v>
                </c:pt>
                <c:pt idx="3">
                  <c:v>0.22175</c:v>
                </c:pt>
                <c:pt idx="4">
                  <c:v>0.21953249999999999</c:v>
                </c:pt>
                <c:pt idx="5">
                  <c:v>0.21733717500000002</c:v>
                </c:pt>
                <c:pt idx="6">
                  <c:v>0.21516380325000001</c:v>
                </c:pt>
                <c:pt idx="7">
                  <c:v>0.21301216521749999</c:v>
                </c:pt>
                <c:pt idx="8">
                  <c:v>0.21088204356532497</c:v>
                </c:pt>
                <c:pt idx="9">
                  <c:v>0.20877322312967173</c:v>
                </c:pt>
                <c:pt idx="10">
                  <c:v>0.20668549089837501</c:v>
                </c:pt>
                <c:pt idx="11">
                  <c:v>0.20461863598939126</c:v>
                </c:pt>
                <c:pt idx="12">
                  <c:v>0.20257244962949733</c:v>
                </c:pt>
              </c:numCache>
            </c:numRef>
          </c:val>
          <c:extLst>
            <c:ext xmlns:c16="http://schemas.microsoft.com/office/drawing/2014/chart" uri="{C3380CC4-5D6E-409C-BE32-E72D297353CC}">
              <c16:uniqueId val="{0000000B-DDFF-4736-AE81-23EC61045B03}"/>
            </c:ext>
          </c:extLst>
        </c:ser>
        <c:ser>
          <c:idx val="12"/>
          <c:order val="12"/>
          <c:tx>
            <c:strRef>
              <c:f>'Aust-NA Transition Concept'!#REF!</c:f>
              <c:strCache>
                <c:ptCount val="1"/>
                <c:pt idx="0">
                  <c:v>#REF!</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C-DDFF-4736-AE81-23EC61045B03}"/>
            </c:ext>
          </c:extLst>
        </c:ser>
        <c:ser>
          <c:idx val="14"/>
          <c:order val="14"/>
          <c:tx>
            <c:strRef>
              <c:f>'Aust-NA Transition Concept'!$AC$20</c:f>
              <c:strCache>
                <c:ptCount val="1"/>
                <c:pt idx="0">
                  <c:v>GWP &lt;10</c:v>
                </c:pt>
              </c:strCache>
            </c:strRef>
          </c:tx>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Concept'!$AC$21:$AC$33</c:f>
              <c:numCache>
                <c:formatCode>0.00</c:formatCode>
                <c:ptCount val="13"/>
                <c:pt idx="0">
                  <c:v>0</c:v>
                </c:pt>
                <c:pt idx="1">
                  <c:v>1.0733999999999995E-3</c:v>
                </c:pt>
                <c:pt idx="2">
                  <c:v>2.1099660000000004E-3</c:v>
                </c:pt>
                <c:pt idx="3">
                  <c:v>2.8867192600000018E-3</c:v>
                </c:pt>
                <c:pt idx="4">
                  <c:v>3.5579423639000014E-3</c:v>
                </c:pt>
                <c:pt idx="5">
                  <c:v>4.1321239079415012E-3</c:v>
                </c:pt>
                <c:pt idx="6">
                  <c:v>4.6434874147769992E-3</c:v>
                </c:pt>
                <c:pt idx="7">
                  <c:v>5.110661857330322E-3</c:v>
                </c:pt>
                <c:pt idx="8">
                  <c:v>5.5746972971255707E-3</c:v>
                </c:pt>
                <c:pt idx="9">
                  <c:v>6.0053917840243816E-3</c:v>
                </c:pt>
                <c:pt idx="10">
                  <c:v>6.3981077800561031E-3</c:v>
                </c:pt>
                <c:pt idx="11">
                  <c:v>6.7648376933110719E-3</c:v>
                </c:pt>
                <c:pt idx="12">
                  <c:v>7.0664997724554455E-3</c:v>
                </c:pt>
              </c:numCache>
            </c:numRef>
          </c:val>
          <c:extLst>
            <c:ext xmlns:c16="http://schemas.microsoft.com/office/drawing/2014/chart" uri="{C3380CC4-5D6E-409C-BE32-E72D297353CC}">
              <c16:uniqueId val="{0000000D-DDFF-4736-AE81-23EC61045B03}"/>
            </c:ext>
          </c:extLst>
        </c:ser>
        <c:dLbls>
          <c:showLegendKey val="0"/>
          <c:showVal val="0"/>
          <c:showCatName val="0"/>
          <c:showSerName val="0"/>
          <c:showPercent val="0"/>
          <c:showBubbleSize val="0"/>
        </c:dLbls>
        <c:axId val="1785362400"/>
        <c:axId val="1785359920"/>
      </c:areaChart>
      <c:lineChart>
        <c:grouping val="standard"/>
        <c:varyColors val="0"/>
        <c:ser>
          <c:idx val="0"/>
          <c:order val="0"/>
          <c:tx>
            <c:strRef>
              <c:f>'Aust-NA Transition Concept'!$R$20</c:f>
              <c:strCache>
                <c:ptCount val="1"/>
                <c:pt idx="0">
                  <c:v>Baseline</c:v>
                </c:pt>
              </c:strCache>
            </c:strRef>
          </c:tx>
          <c:marker>
            <c:symbol val="none"/>
          </c:marker>
          <c:cat>
            <c:numRef>
              <c:f>'Aust-NA Transition Concept'!$Q$21:$Q$33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Concept'!$R$21:$R$33</c:f>
              <c:numCache>
                <c:formatCode>0.00</c:formatCode>
                <c:ptCount val="13"/>
                <c:pt idx="0">
                  <c:v>9.9549100243663506</c:v>
                </c:pt>
                <c:pt idx="1">
                  <c:v>9.9549100243663506</c:v>
                </c:pt>
                <c:pt idx="2">
                  <c:v>9.9549100243663506</c:v>
                </c:pt>
                <c:pt idx="3">
                  <c:v>8.9594190219297154</c:v>
                </c:pt>
                <c:pt idx="4">
                  <c:v>8.9594190219297154</c:v>
                </c:pt>
                <c:pt idx="5">
                  <c:v>8.9594190219297154</c:v>
                </c:pt>
                <c:pt idx="6">
                  <c:v>8.9594190219297154</c:v>
                </c:pt>
                <c:pt idx="7">
                  <c:v>8.9594190219297154</c:v>
                </c:pt>
                <c:pt idx="8">
                  <c:v>8.9594190219297154</c:v>
                </c:pt>
                <c:pt idx="9">
                  <c:v>8.9594190219297154</c:v>
                </c:pt>
                <c:pt idx="10">
                  <c:v>6.4706915158381282</c:v>
                </c:pt>
                <c:pt idx="11">
                  <c:v>6.4706915158381282</c:v>
                </c:pt>
                <c:pt idx="12">
                  <c:v>6.4706915158381282</c:v>
                </c:pt>
              </c:numCache>
            </c:numRef>
          </c:val>
          <c:smooth val="0"/>
          <c:extLst>
            <c:ext xmlns:c16="http://schemas.microsoft.com/office/drawing/2014/chart" uri="{C3380CC4-5D6E-409C-BE32-E72D297353CC}">
              <c16:uniqueId val="{0000000E-DDFF-4736-AE81-23EC61045B03}"/>
            </c:ext>
          </c:extLst>
        </c:ser>
        <c:dLbls>
          <c:showLegendKey val="0"/>
          <c:showVal val="0"/>
          <c:showCatName val="0"/>
          <c:showSerName val="0"/>
          <c:showPercent val="0"/>
          <c:showBubbleSize val="0"/>
        </c:dLbls>
        <c:marker val="1"/>
        <c:smooth val="0"/>
        <c:axId val="1785354688"/>
        <c:axId val="1785357440"/>
      </c:lineChart>
      <c:catAx>
        <c:axId val="1785354688"/>
        <c:scaling>
          <c:orientation val="minMax"/>
        </c:scaling>
        <c:delete val="0"/>
        <c:axPos val="b"/>
        <c:numFmt formatCode="General" sourceLinked="1"/>
        <c:majorTickMark val="out"/>
        <c:minorTickMark val="none"/>
        <c:tickLblPos val="nextTo"/>
        <c:crossAx val="1785357440"/>
        <c:crosses val="autoZero"/>
        <c:auto val="1"/>
        <c:lblAlgn val="ctr"/>
        <c:lblOffset val="100"/>
        <c:noMultiLvlLbl val="0"/>
      </c:catAx>
      <c:valAx>
        <c:axId val="1785357440"/>
        <c:scaling>
          <c:orientation val="minMax"/>
        </c:scaling>
        <c:delete val="0"/>
        <c:axPos val="l"/>
        <c:majorGridlines/>
        <c:numFmt formatCode="0.00" sourceLinked="1"/>
        <c:majorTickMark val="out"/>
        <c:minorTickMark val="none"/>
        <c:tickLblPos val="nextTo"/>
        <c:crossAx val="1785354688"/>
        <c:crosses val="autoZero"/>
        <c:crossBetween val="midCat"/>
      </c:valAx>
      <c:valAx>
        <c:axId val="1785359920"/>
        <c:scaling>
          <c:orientation val="minMax"/>
          <c:max val="12"/>
        </c:scaling>
        <c:delete val="0"/>
        <c:axPos val="r"/>
        <c:numFmt formatCode="0.00" sourceLinked="1"/>
        <c:majorTickMark val="out"/>
        <c:minorTickMark val="none"/>
        <c:tickLblPos val="nextTo"/>
        <c:crossAx val="1785362400"/>
        <c:crosses val="max"/>
        <c:crossBetween val="between"/>
      </c:valAx>
      <c:catAx>
        <c:axId val="1785362400"/>
        <c:scaling>
          <c:orientation val="minMax"/>
        </c:scaling>
        <c:delete val="1"/>
        <c:axPos val="b"/>
        <c:numFmt formatCode="General" sourceLinked="1"/>
        <c:majorTickMark val="out"/>
        <c:minorTickMark val="none"/>
        <c:tickLblPos val="nextTo"/>
        <c:crossAx val="1785359920"/>
        <c:crosses val="autoZero"/>
        <c:auto val="1"/>
        <c:lblAlgn val="ctr"/>
        <c:lblOffset val="100"/>
        <c:noMultiLvlLbl val="0"/>
      </c:catAx>
    </c:plotArea>
    <c:legend>
      <c:legendPos val="r"/>
      <c:legendEntry>
        <c:idx val="4"/>
        <c:delete val="1"/>
      </c:legendEntry>
      <c:legendEntry>
        <c:idx val="5"/>
        <c:delete val="1"/>
      </c:legendEntry>
      <c:legendEntry>
        <c:idx val="8"/>
        <c:delete val="1"/>
      </c:legendEntry>
      <c:overlay val="0"/>
    </c:legend>
    <c:plotVisOnly val="1"/>
    <c:dispBlanksAs val="gap"/>
    <c:showDLblsOverMax val="0"/>
  </c:chart>
  <c:printSettings>
    <c:headerFooter/>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cked"/>
        <c:varyColors val="0"/>
        <c:ser>
          <c:idx val="1"/>
          <c:order val="1"/>
          <c:tx>
            <c:strRef>
              <c:f>'Aust-NA Transition Concept'!$S$4</c:f>
              <c:strCache>
                <c:ptCount val="1"/>
                <c:pt idx="0">
                  <c:v>HCFC-22</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Concept'!$S$5:$S$17</c:f>
              <c:numCache>
                <c:formatCode>0</c:formatCode>
                <c:ptCount val="13"/>
                <c:pt idx="0" formatCode="General">
                  <c:v>565</c:v>
                </c:pt>
                <c:pt idx="1">
                  <c:v>395.5</c:v>
                </c:pt>
                <c:pt idx="2">
                  <c:v>237.29999999999998</c:v>
                </c:pt>
                <c:pt idx="3">
                  <c:v>142.38</c:v>
                </c:pt>
                <c:pt idx="4">
                  <c:v>85.427999999999997</c:v>
                </c:pt>
                <c:pt idx="5">
                  <c:v>51.256799999999998</c:v>
                </c:pt>
                <c:pt idx="6">
                  <c:v>30.754079999999998</c:v>
                </c:pt>
                <c:pt idx="7">
                  <c:v>18.452447999999997</c:v>
                </c:pt>
                <c:pt idx="8">
                  <c:v>11.071468799999998</c:v>
                </c:pt>
                <c:pt idx="9">
                  <c:v>6.6428812799999983</c:v>
                </c:pt>
                <c:pt idx="10">
                  <c:v>3.9857287679999986</c:v>
                </c:pt>
                <c:pt idx="11">
                  <c:v>2.3914372607999992</c:v>
                </c:pt>
                <c:pt idx="12">
                  <c:v>1.4348623564799994</c:v>
                </c:pt>
              </c:numCache>
            </c:numRef>
          </c:val>
          <c:extLst>
            <c:ext xmlns:c16="http://schemas.microsoft.com/office/drawing/2014/chart" uri="{C3380CC4-5D6E-409C-BE32-E72D297353CC}">
              <c16:uniqueId val="{00000000-85B6-424C-84F7-477C7F4A1B6E}"/>
            </c:ext>
          </c:extLst>
        </c:ser>
        <c:ser>
          <c:idx val="2"/>
          <c:order val="2"/>
          <c:tx>
            <c:strRef>
              <c:f>'Aust-NA Transition Concept'!$T$4</c:f>
              <c:strCache>
                <c:ptCount val="1"/>
                <c:pt idx="0">
                  <c:v>HCFC-123</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Concept'!$T$5:$T$17</c:f>
              <c:numCache>
                <c:formatCode>0</c:formatCode>
                <c:ptCount val="13"/>
                <c:pt idx="0" formatCode="General">
                  <c:v>40</c:v>
                </c:pt>
                <c:pt idx="1">
                  <c:v>36</c:v>
                </c:pt>
                <c:pt idx="2">
                  <c:v>32.4</c:v>
                </c:pt>
                <c:pt idx="3">
                  <c:v>29.16</c:v>
                </c:pt>
                <c:pt idx="4">
                  <c:v>26.244</c:v>
                </c:pt>
                <c:pt idx="5">
                  <c:v>23.619600000000002</c:v>
                </c:pt>
                <c:pt idx="6">
                  <c:v>21.257640000000002</c:v>
                </c:pt>
                <c:pt idx="7">
                  <c:v>19.131876000000002</c:v>
                </c:pt>
                <c:pt idx="8">
                  <c:v>17.218688400000001</c:v>
                </c:pt>
                <c:pt idx="9">
                  <c:v>15.496819560000002</c:v>
                </c:pt>
                <c:pt idx="10">
                  <c:v>13.947137604000002</c:v>
                </c:pt>
                <c:pt idx="11">
                  <c:v>12.552423843600002</c:v>
                </c:pt>
                <c:pt idx="12">
                  <c:v>11.297181459240001</c:v>
                </c:pt>
              </c:numCache>
            </c:numRef>
          </c:val>
          <c:extLst>
            <c:ext xmlns:c16="http://schemas.microsoft.com/office/drawing/2014/chart" uri="{C3380CC4-5D6E-409C-BE32-E72D297353CC}">
              <c16:uniqueId val="{00000001-85B6-424C-84F7-477C7F4A1B6E}"/>
            </c:ext>
          </c:extLst>
        </c:ser>
        <c:ser>
          <c:idx val="3"/>
          <c:order val="3"/>
          <c:tx>
            <c:strRef>
              <c:f>'Aust-NA Transition Concept'!$U$4</c:f>
              <c:strCache>
                <c:ptCount val="1"/>
                <c:pt idx="0">
                  <c:v>HCF-134a</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Concept'!$U$5:$U$17</c:f>
              <c:numCache>
                <c:formatCode>0</c:formatCode>
                <c:ptCount val="13"/>
                <c:pt idx="0" formatCode="General">
                  <c:v>1735</c:v>
                </c:pt>
                <c:pt idx="1">
                  <c:v>1700.3</c:v>
                </c:pt>
                <c:pt idx="2">
                  <c:v>1666.2939999999999</c:v>
                </c:pt>
                <c:pt idx="3">
                  <c:v>1632.9681199999998</c:v>
                </c:pt>
                <c:pt idx="4">
                  <c:v>1600.3087575999998</c:v>
                </c:pt>
                <c:pt idx="5">
                  <c:v>1568.3025824479998</c:v>
                </c:pt>
                <c:pt idx="6">
                  <c:v>1536.9365307990397</c:v>
                </c:pt>
                <c:pt idx="7">
                  <c:v>1506.1978001830589</c:v>
                </c:pt>
                <c:pt idx="8">
                  <c:v>1476.0738441793976</c:v>
                </c:pt>
                <c:pt idx="9">
                  <c:v>1446.5523672958097</c:v>
                </c:pt>
                <c:pt idx="10">
                  <c:v>1417.6213199498936</c:v>
                </c:pt>
                <c:pt idx="11">
                  <c:v>1389.2688935508957</c:v>
                </c:pt>
                <c:pt idx="12">
                  <c:v>1361.4835156798777</c:v>
                </c:pt>
              </c:numCache>
            </c:numRef>
          </c:val>
          <c:extLst>
            <c:ext xmlns:c16="http://schemas.microsoft.com/office/drawing/2014/chart" uri="{C3380CC4-5D6E-409C-BE32-E72D297353CC}">
              <c16:uniqueId val="{00000002-85B6-424C-84F7-477C7F4A1B6E}"/>
            </c:ext>
          </c:extLst>
        </c:ser>
        <c:ser>
          <c:idx val="4"/>
          <c:order val="4"/>
          <c:tx>
            <c:strRef>
              <c:f>'Aust-NA Transition Concept'!$V$4</c:f>
              <c:strCache>
                <c:ptCount val="1"/>
                <c:pt idx="0">
                  <c:v>HCF-404A</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Concept'!$V$5:$V$17</c:f>
              <c:numCache>
                <c:formatCode>0</c:formatCode>
                <c:ptCount val="13"/>
                <c:pt idx="0" formatCode="General">
                  <c:v>600</c:v>
                </c:pt>
                <c:pt idx="1">
                  <c:v>588</c:v>
                </c:pt>
                <c:pt idx="2">
                  <c:v>576.24</c:v>
                </c:pt>
                <c:pt idx="3">
                  <c:v>564.71519999999998</c:v>
                </c:pt>
                <c:pt idx="4">
                  <c:v>553.42089599999997</c:v>
                </c:pt>
                <c:pt idx="5">
                  <c:v>542.35247807999997</c:v>
                </c:pt>
                <c:pt idx="6">
                  <c:v>531.50542851839998</c:v>
                </c:pt>
                <c:pt idx="7">
                  <c:v>520.87531994803192</c:v>
                </c:pt>
                <c:pt idx="8">
                  <c:v>510.45781354907126</c:v>
                </c:pt>
                <c:pt idx="9">
                  <c:v>500.24865727808981</c:v>
                </c:pt>
                <c:pt idx="10">
                  <c:v>490.24368413252802</c:v>
                </c:pt>
                <c:pt idx="11">
                  <c:v>480.43881044987745</c:v>
                </c:pt>
                <c:pt idx="12">
                  <c:v>470.83003424087991</c:v>
                </c:pt>
              </c:numCache>
            </c:numRef>
          </c:val>
          <c:extLst>
            <c:ext xmlns:c16="http://schemas.microsoft.com/office/drawing/2014/chart" uri="{C3380CC4-5D6E-409C-BE32-E72D297353CC}">
              <c16:uniqueId val="{00000003-85B6-424C-84F7-477C7F4A1B6E}"/>
            </c:ext>
          </c:extLst>
        </c:ser>
        <c:ser>
          <c:idx val="5"/>
          <c:order val="5"/>
          <c:tx>
            <c:strRef>
              <c:f>'Aust-NA Transition Concept'!#REF!</c:f>
              <c:strCache>
                <c:ptCount val="1"/>
                <c:pt idx="0">
                  <c:v>#REF!</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4-85B6-424C-84F7-477C7F4A1B6E}"/>
            </c:ext>
          </c:extLst>
        </c:ser>
        <c:ser>
          <c:idx val="6"/>
          <c:order val="6"/>
          <c:tx>
            <c:strRef>
              <c:f>'Aust-NA Transition Concept'!#REF!</c:f>
              <c:strCache>
                <c:ptCount val="1"/>
                <c:pt idx="0">
                  <c:v>#REF!</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5-85B6-424C-84F7-477C7F4A1B6E}"/>
            </c:ext>
          </c:extLst>
        </c:ser>
        <c:ser>
          <c:idx val="7"/>
          <c:order val="7"/>
          <c:tx>
            <c:strRef>
              <c:f>'Aust-NA Transition Concept'!$W$4</c:f>
              <c:strCache>
                <c:ptCount val="1"/>
                <c:pt idx="0">
                  <c:v>HCF-410A</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Concept'!$W$5:$W$17</c:f>
              <c:numCache>
                <c:formatCode>0</c:formatCode>
                <c:ptCount val="13"/>
                <c:pt idx="0" formatCode="General">
                  <c:v>425</c:v>
                </c:pt>
                <c:pt idx="1">
                  <c:v>446.25</c:v>
                </c:pt>
                <c:pt idx="2">
                  <c:v>468.5625</c:v>
                </c:pt>
                <c:pt idx="3">
                  <c:v>491.99062500000002</c:v>
                </c:pt>
                <c:pt idx="4">
                  <c:v>504.29039062499999</c:v>
                </c:pt>
                <c:pt idx="5">
                  <c:v>516.8976503906249</c:v>
                </c:pt>
                <c:pt idx="6">
                  <c:v>529.82009165039051</c:v>
                </c:pt>
                <c:pt idx="7">
                  <c:v>543.06559394165026</c:v>
                </c:pt>
                <c:pt idx="8">
                  <c:v>548.49624988106677</c:v>
                </c:pt>
                <c:pt idx="9">
                  <c:v>553.98121237987743</c:v>
                </c:pt>
                <c:pt idx="10">
                  <c:v>559.52102450367624</c:v>
                </c:pt>
                <c:pt idx="11">
                  <c:v>559.52102450367624</c:v>
                </c:pt>
                <c:pt idx="12">
                  <c:v>559.52102450367624</c:v>
                </c:pt>
              </c:numCache>
            </c:numRef>
          </c:val>
          <c:extLst>
            <c:ext xmlns:c16="http://schemas.microsoft.com/office/drawing/2014/chart" uri="{C3380CC4-5D6E-409C-BE32-E72D297353CC}">
              <c16:uniqueId val="{00000006-85B6-424C-84F7-477C7F4A1B6E}"/>
            </c:ext>
          </c:extLst>
        </c:ser>
        <c:ser>
          <c:idx val="8"/>
          <c:order val="8"/>
          <c:tx>
            <c:strRef>
              <c:f>'Aust-NA Transition Concept'!$X$4</c:f>
              <c:strCache>
                <c:ptCount val="1"/>
                <c:pt idx="0">
                  <c:v>HCF-407C</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Concept'!$X$5:$X$17</c:f>
              <c:numCache>
                <c:formatCode>0</c:formatCode>
                <c:ptCount val="13"/>
                <c:pt idx="0" formatCode="General">
                  <c:v>125</c:v>
                </c:pt>
                <c:pt idx="1">
                  <c:v>125</c:v>
                </c:pt>
                <c:pt idx="2">
                  <c:v>125</c:v>
                </c:pt>
                <c:pt idx="3">
                  <c:v>125</c:v>
                </c:pt>
                <c:pt idx="4">
                  <c:v>123.75</c:v>
                </c:pt>
                <c:pt idx="5">
                  <c:v>122.5125</c:v>
                </c:pt>
                <c:pt idx="6">
                  <c:v>121.287375</c:v>
                </c:pt>
                <c:pt idx="7">
                  <c:v>120.07450125</c:v>
                </c:pt>
                <c:pt idx="8">
                  <c:v>118.87375623749999</c:v>
                </c:pt>
                <c:pt idx="9">
                  <c:v>117.68501867512499</c:v>
                </c:pt>
                <c:pt idx="10">
                  <c:v>116.50816848837374</c:v>
                </c:pt>
                <c:pt idx="11">
                  <c:v>115.34308680349</c:v>
                </c:pt>
                <c:pt idx="12">
                  <c:v>114.18965593545509</c:v>
                </c:pt>
              </c:numCache>
            </c:numRef>
          </c:val>
          <c:extLst>
            <c:ext xmlns:c16="http://schemas.microsoft.com/office/drawing/2014/chart" uri="{C3380CC4-5D6E-409C-BE32-E72D297353CC}">
              <c16:uniqueId val="{00000007-85B6-424C-84F7-477C7F4A1B6E}"/>
            </c:ext>
          </c:extLst>
        </c:ser>
        <c:ser>
          <c:idx val="9"/>
          <c:order val="9"/>
          <c:tx>
            <c:strRef>
              <c:f>'Aust-NA Transition Concept'!$Y$4</c:f>
              <c:strCache>
                <c:ptCount val="1"/>
                <c:pt idx="0">
                  <c:v>HCF-32</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Concept'!$Y$5:$Y$17</c:f>
              <c:numCache>
                <c:formatCode>0</c:formatCode>
                <c:ptCount val="13"/>
                <c:pt idx="0" formatCode="General">
                  <c:v>0</c:v>
                </c:pt>
                <c:pt idx="1">
                  <c:v>5</c:v>
                </c:pt>
                <c:pt idx="2">
                  <c:v>7</c:v>
                </c:pt>
                <c:pt idx="3">
                  <c:v>9.7999999999999989</c:v>
                </c:pt>
                <c:pt idx="4">
                  <c:v>13.719999999999997</c:v>
                </c:pt>
                <c:pt idx="5">
                  <c:v>19.207999999999995</c:v>
                </c:pt>
                <c:pt idx="6">
                  <c:v>26.891199999999991</c:v>
                </c:pt>
                <c:pt idx="7">
                  <c:v>37.647679999999987</c:v>
                </c:pt>
                <c:pt idx="8">
                  <c:v>52.70675199999998</c:v>
                </c:pt>
                <c:pt idx="9">
                  <c:v>73.789452799999964</c:v>
                </c:pt>
                <c:pt idx="10">
                  <c:v>103.30523391999995</c:v>
                </c:pt>
                <c:pt idx="11">
                  <c:v>144.62732748799991</c:v>
                </c:pt>
                <c:pt idx="12">
                  <c:v>202.47825848319985</c:v>
                </c:pt>
              </c:numCache>
            </c:numRef>
          </c:val>
          <c:extLst>
            <c:ext xmlns:c16="http://schemas.microsoft.com/office/drawing/2014/chart" uri="{C3380CC4-5D6E-409C-BE32-E72D297353CC}">
              <c16:uniqueId val="{00000008-85B6-424C-84F7-477C7F4A1B6E}"/>
            </c:ext>
          </c:extLst>
        </c:ser>
        <c:ser>
          <c:idx val="10"/>
          <c:order val="10"/>
          <c:tx>
            <c:strRef>
              <c:f>'Aust-NA Transition Concept'!$Z$4</c:f>
              <c:strCache>
                <c:ptCount val="1"/>
                <c:pt idx="0">
                  <c:v>HFC-Mix</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Concept'!$Z$5:$Z$17</c:f>
              <c:numCache>
                <c:formatCode>0</c:formatCode>
                <c:ptCount val="13"/>
                <c:pt idx="0" formatCode="General">
                  <c:v>230</c:v>
                </c:pt>
                <c:pt idx="1">
                  <c:v>230</c:v>
                </c:pt>
                <c:pt idx="2">
                  <c:v>230</c:v>
                </c:pt>
                <c:pt idx="3">
                  <c:v>230</c:v>
                </c:pt>
                <c:pt idx="4">
                  <c:v>230</c:v>
                </c:pt>
                <c:pt idx="5">
                  <c:v>230</c:v>
                </c:pt>
                <c:pt idx="6">
                  <c:v>230</c:v>
                </c:pt>
                <c:pt idx="7">
                  <c:v>230</c:v>
                </c:pt>
                <c:pt idx="8">
                  <c:v>230</c:v>
                </c:pt>
                <c:pt idx="9">
                  <c:v>230</c:v>
                </c:pt>
                <c:pt idx="10">
                  <c:v>230</c:v>
                </c:pt>
                <c:pt idx="11">
                  <c:v>230</c:v>
                </c:pt>
                <c:pt idx="12">
                  <c:v>230</c:v>
                </c:pt>
              </c:numCache>
            </c:numRef>
          </c:val>
          <c:extLst>
            <c:ext xmlns:c16="http://schemas.microsoft.com/office/drawing/2014/chart" uri="{C3380CC4-5D6E-409C-BE32-E72D297353CC}">
              <c16:uniqueId val="{00000009-85B6-424C-84F7-477C7F4A1B6E}"/>
            </c:ext>
          </c:extLst>
        </c:ser>
        <c:ser>
          <c:idx val="11"/>
          <c:order val="11"/>
          <c:tx>
            <c:strRef>
              <c:f>'Aust-NA Transition Concept'!$AA$4</c:f>
              <c:strCache>
                <c:ptCount val="1"/>
                <c:pt idx="0">
                  <c:v>GWP &lt;2150</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Concept'!$AA$5:$AA$17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85B6-424C-84F7-477C7F4A1B6E}"/>
            </c:ext>
          </c:extLst>
        </c:ser>
        <c:ser>
          <c:idx val="12"/>
          <c:order val="12"/>
          <c:tx>
            <c:strRef>
              <c:f>'Aust-NA Transition Concept'!#REF!</c:f>
              <c:strCache>
                <c:ptCount val="1"/>
                <c:pt idx="0">
                  <c:v>#REF!</c:v>
                </c:pt>
              </c:strCache>
            </c:strRef>
          </c:tx>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Concept'!#REF!</c:f>
              <c:numCache>
                <c:formatCode>General</c:formatCode>
                <c:ptCount val="1"/>
                <c:pt idx="0">
                  <c:v>1</c:v>
                </c:pt>
              </c:numCache>
            </c:numRef>
          </c:val>
          <c:extLst>
            <c:ext xmlns:c16="http://schemas.microsoft.com/office/drawing/2014/chart" uri="{C3380CC4-5D6E-409C-BE32-E72D297353CC}">
              <c16:uniqueId val="{0000000B-85B6-424C-84F7-477C7F4A1B6E}"/>
            </c:ext>
          </c:extLst>
        </c:ser>
        <c:ser>
          <c:idx val="13"/>
          <c:order val="13"/>
          <c:tx>
            <c:strRef>
              <c:f>'Aust-NA Transition Concept'!$AB$4</c:f>
              <c:strCache>
                <c:ptCount val="1"/>
                <c:pt idx="0">
                  <c:v>GWP &lt;1000</c:v>
                </c:pt>
              </c:strCache>
            </c:strRef>
          </c:tx>
          <c:spPr>
            <a:ln w="25400">
              <a:noFill/>
            </a:ln>
          </c:spPr>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Concept'!$AB$5:$AB$17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85B6-424C-84F7-477C7F4A1B6E}"/>
            </c:ext>
          </c:extLst>
        </c:ser>
        <c:ser>
          <c:idx val="14"/>
          <c:order val="14"/>
          <c:tx>
            <c:strRef>
              <c:f>'Aust-NA Transition Concept'!$AC$4</c:f>
              <c:strCache>
                <c:ptCount val="1"/>
                <c:pt idx="0">
                  <c:v>GWP &lt;10</c:v>
                </c:pt>
              </c:strCache>
            </c:strRef>
          </c:tx>
          <c:spPr>
            <a:ln w="25400">
              <a:noFill/>
            </a:ln>
          </c:spPr>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Concept'!$AC$5:$AC$17</c:f>
              <c:numCache>
                <c:formatCode>0</c:formatCode>
                <c:ptCount val="13"/>
                <c:pt idx="0" formatCode="General">
                  <c:v>0</c:v>
                </c:pt>
                <c:pt idx="1">
                  <c:v>268.34999999999991</c:v>
                </c:pt>
                <c:pt idx="2">
                  <c:v>527.49150000000009</c:v>
                </c:pt>
                <c:pt idx="3">
                  <c:v>721.67981500000042</c:v>
                </c:pt>
                <c:pt idx="4">
                  <c:v>889.48559097500038</c:v>
                </c:pt>
                <c:pt idx="5">
                  <c:v>1033.0309769853752</c:v>
                </c:pt>
                <c:pt idx="6">
                  <c:v>1160.8718536942497</c:v>
                </c:pt>
                <c:pt idx="7">
                  <c:v>1277.6654643325805</c:v>
                </c:pt>
                <c:pt idx="8">
                  <c:v>1393.6743242813927</c:v>
                </c:pt>
                <c:pt idx="9">
                  <c:v>1501.3479460060953</c:v>
                </c:pt>
                <c:pt idx="10">
                  <c:v>1599.5269450140258</c:v>
                </c:pt>
                <c:pt idx="11">
                  <c:v>1691.209423327768</c:v>
                </c:pt>
                <c:pt idx="12">
                  <c:v>1766.6249431138613</c:v>
                </c:pt>
              </c:numCache>
            </c:numRef>
          </c:val>
          <c:extLst>
            <c:ext xmlns:c16="http://schemas.microsoft.com/office/drawing/2014/chart" uri="{C3380CC4-5D6E-409C-BE32-E72D297353CC}">
              <c16:uniqueId val="{0000000D-85B6-424C-84F7-477C7F4A1B6E}"/>
            </c:ext>
          </c:extLst>
        </c:ser>
        <c:dLbls>
          <c:showLegendKey val="0"/>
          <c:showVal val="0"/>
          <c:showCatName val="0"/>
          <c:showSerName val="0"/>
          <c:showPercent val="0"/>
          <c:showBubbleSize val="0"/>
        </c:dLbls>
        <c:axId val="1785440352"/>
        <c:axId val="1785443104"/>
      </c:areaChart>
      <c:lineChart>
        <c:grouping val="standard"/>
        <c:varyColors val="0"/>
        <c:ser>
          <c:idx val="0"/>
          <c:order val="0"/>
          <c:tx>
            <c:strRef>
              <c:f>'Aust-NA Transition Concept'!$R$4</c:f>
              <c:strCache>
                <c:ptCount val="1"/>
                <c:pt idx="0">
                  <c:v>Baseline</c:v>
                </c:pt>
              </c:strCache>
            </c:strRef>
          </c:tx>
          <c:marker>
            <c:symbol val="none"/>
          </c:marker>
          <c:cat>
            <c:numRef>
              <c:f>'Aust-NA Transition Concept'!$Q$5:$Q$17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Concept'!$R$5:$R$17</c:f>
              <c:numCache>
                <c:formatCode>General</c:formatCode>
                <c:ptCount val="13"/>
                <c:pt idx="0">
                  <c:v>4639</c:v>
                </c:pt>
                <c:pt idx="1">
                  <c:v>4639</c:v>
                </c:pt>
                <c:pt idx="2">
                  <c:v>4639</c:v>
                </c:pt>
                <c:pt idx="3">
                  <c:v>4639</c:v>
                </c:pt>
                <c:pt idx="4">
                  <c:v>4639</c:v>
                </c:pt>
                <c:pt idx="5">
                  <c:v>4639</c:v>
                </c:pt>
                <c:pt idx="6">
                  <c:v>4639</c:v>
                </c:pt>
                <c:pt idx="7">
                  <c:v>4639</c:v>
                </c:pt>
                <c:pt idx="8">
                  <c:v>4639</c:v>
                </c:pt>
                <c:pt idx="9">
                  <c:v>4639</c:v>
                </c:pt>
                <c:pt idx="10">
                  <c:v>4639</c:v>
                </c:pt>
                <c:pt idx="11">
                  <c:v>4639</c:v>
                </c:pt>
                <c:pt idx="12">
                  <c:v>4639</c:v>
                </c:pt>
              </c:numCache>
            </c:numRef>
          </c:val>
          <c:smooth val="0"/>
          <c:extLst>
            <c:ext xmlns:c16="http://schemas.microsoft.com/office/drawing/2014/chart" uri="{C3380CC4-5D6E-409C-BE32-E72D297353CC}">
              <c16:uniqueId val="{0000000E-85B6-424C-84F7-477C7F4A1B6E}"/>
            </c:ext>
          </c:extLst>
        </c:ser>
        <c:dLbls>
          <c:showLegendKey val="0"/>
          <c:showVal val="0"/>
          <c:showCatName val="0"/>
          <c:showSerName val="0"/>
          <c:showPercent val="0"/>
          <c:showBubbleSize val="0"/>
        </c:dLbls>
        <c:marker val="1"/>
        <c:smooth val="0"/>
        <c:axId val="1785448064"/>
        <c:axId val="1785445584"/>
      </c:lineChart>
      <c:catAx>
        <c:axId val="1785440352"/>
        <c:scaling>
          <c:orientation val="minMax"/>
        </c:scaling>
        <c:delete val="0"/>
        <c:axPos val="b"/>
        <c:numFmt formatCode="General" sourceLinked="1"/>
        <c:majorTickMark val="out"/>
        <c:minorTickMark val="none"/>
        <c:tickLblPos val="nextTo"/>
        <c:crossAx val="1785443104"/>
        <c:crosses val="autoZero"/>
        <c:auto val="1"/>
        <c:lblAlgn val="ctr"/>
        <c:lblOffset val="100"/>
        <c:noMultiLvlLbl val="0"/>
      </c:catAx>
      <c:valAx>
        <c:axId val="1785443104"/>
        <c:scaling>
          <c:orientation val="minMax"/>
        </c:scaling>
        <c:delete val="0"/>
        <c:axPos val="l"/>
        <c:majorGridlines/>
        <c:numFmt formatCode="General" sourceLinked="1"/>
        <c:majorTickMark val="out"/>
        <c:minorTickMark val="none"/>
        <c:tickLblPos val="nextTo"/>
        <c:crossAx val="1785440352"/>
        <c:crosses val="autoZero"/>
        <c:crossBetween val="midCat"/>
      </c:valAx>
      <c:valAx>
        <c:axId val="1785445584"/>
        <c:scaling>
          <c:orientation val="minMax"/>
        </c:scaling>
        <c:delete val="0"/>
        <c:axPos val="r"/>
        <c:numFmt formatCode="General" sourceLinked="1"/>
        <c:majorTickMark val="out"/>
        <c:minorTickMark val="none"/>
        <c:tickLblPos val="nextTo"/>
        <c:crossAx val="1785448064"/>
        <c:crosses val="max"/>
        <c:crossBetween val="between"/>
      </c:valAx>
      <c:catAx>
        <c:axId val="1785448064"/>
        <c:scaling>
          <c:orientation val="minMax"/>
        </c:scaling>
        <c:delete val="1"/>
        <c:axPos val="b"/>
        <c:numFmt formatCode="General" sourceLinked="1"/>
        <c:majorTickMark val="out"/>
        <c:minorTickMark val="none"/>
        <c:tickLblPos val="nextTo"/>
        <c:crossAx val="1785445584"/>
        <c:crosses val="autoZero"/>
        <c:auto val="1"/>
        <c:lblAlgn val="ctr"/>
        <c:lblOffset val="100"/>
        <c:noMultiLvlLbl val="0"/>
      </c:catAx>
    </c:plotArea>
    <c:legend>
      <c:legendPos val="r"/>
      <c:legendEntry>
        <c:idx val="2"/>
        <c:delete val="1"/>
      </c:legendEntry>
      <c:legendEntry>
        <c:idx val="8"/>
        <c:delete val="1"/>
      </c:legendEntry>
      <c:legendEntry>
        <c:idx val="9"/>
        <c:delete val="1"/>
      </c:legendEntry>
      <c:overlay val="0"/>
    </c:legend>
    <c:plotVisOnly val="1"/>
    <c:dispBlanksAs val="zero"/>
    <c:showDLblsOverMax val="0"/>
  </c:chart>
  <c:printSettings>
    <c:headerFooter/>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areaChart>
        <c:grouping val="stacked"/>
        <c:varyColors val="0"/>
        <c:ser>
          <c:idx val="7"/>
          <c:order val="1"/>
          <c:tx>
            <c:strRef>
              <c:f>'Aust-NA Transition Concept'!$N$4</c:f>
              <c:strCache>
                <c:ptCount val="1"/>
                <c:pt idx="0">
                  <c:v>Other</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Concept'!$N$5:$N$17</c:f>
              <c:numCache>
                <c:formatCode>0.00</c:formatCode>
                <c:ptCount val="13"/>
                <c:pt idx="0">
                  <c:v>7.7729000000000006E-2</c:v>
                </c:pt>
                <c:pt idx="1">
                  <c:v>7.4619840000000007E-2</c:v>
                </c:pt>
                <c:pt idx="2">
                  <c:v>7.1635046399999999E-2</c:v>
                </c:pt>
                <c:pt idx="3">
                  <c:v>6.8769644544000003E-2</c:v>
                </c:pt>
                <c:pt idx="4">
                  <c:v>6.6018858762240007E-2</c:v>
                </c:pt>
                <c:pt idx="5">
                  <c:v>6.3378104411750402E-2</c:v>
                </c:pt>
                <c:pt idx="6">
                  <c:v>6.0842980235280383E-2</c:v>
                </c:pt>
                <c:pt idx="7">
                  <c:v>5.8409261025869165E-2</c:v>
                </c:pt>
                <c:pt idx="8">
                  <c:v>5.6072890584834396E-2</c:v>
                </c:pt>
                <c:pt idx="9">
                  <c:v>5.382997496144102E-2</c:v>
                </c:pt>
                <c:pt idx="10">
                  <c:v>5.1676775962983375E-2</c:v>
                </c:pt>
                <c:pt idx="11">
                  <c:v>4.9609704924464038E-2</c:v>
                </c:pt>
                <c:pt idx="12">
                  <c:v>4.7625316727485476E-2</c:v>
                </c:pt>
              </c:numCache>
            </c:numRef>
          </c:val>
          <c:extLst>
            <c:ext xmlns:c16="http://schemas.microsoft.com/office/drawing/2014/chart" uri="{C3380CC4-5D6E-409C-BE32-E72D297353CC}">
              <c16:uniqueId val="{00000000-8405-4804-ACC8-3DA212F19169}"/>
            </c:ext>
          </c:extLst>
        </c:ser>
        <c:ser>
          <c:idx val="6"/>
          <c:order val="2"/>
          <c:tx>
            <c:strRef>
              <c:f>'Aust-NA Transition Concept'!$M$4</c:f>
              <c:strCache>
                <c:ptCount val="1"/>
                <c:pt idx="0">
                  <c:v>FP</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Concept'!$M$5:$M$17</c:f>
              <c:numCache>
                <c:formatCode>0.00</c:formatCode>
                <c:ptCount val="13"/>
                <c:pt idx="0">
                  <c:v>0.31091600000000003</c:v>
                </c:pt>
                <c:pt idx="1">
                  <c:v>0.27982440000000003</c:v>
                </c:pt>
                <c:pt idx="2">
                  <c:v>0.25184196000000003</c:v>
                </c:pt>
                <c:pt idx="3">
                  <c:v>0.22665776400000004</c:v>
                </c:pt>
                <c:pt idx="4">
                  <c:v>0.20399198760000004</c:v>
                </c:pt>
                <c:pt idx="5">
                  <c:v>0.18359278884000005</c:v>
                </c:pt>
                <c:pt idx="6">
                  <c:v>0.16523350995600006</c:v>
                </c:pt>
                <c:pt idx="7">
                  <c:v>0.14871015896040005</c:v>
                </c:pt>
                <c:pt idx="8">
                  <c:v>0.13383914306436004</c:v>
                </c:pt>
                <c:pt idx="9">
                  <c:v>0.12045522875792404</c:v>
                </c:pt>
                <c:pt idx="10">
                  <c:v>0.10840970588213164</c:v>
                </c:pt>
                <c:pt idx="11">
                  <c:v>9.7568735293918477E-2</c:v>
                </c:pt>
                <c:pt idx="12">
                  <c:v>8.7811861764526628E-2</c:v>
                </c:pt>
              </c:numCache>
            </c:numRef>
          </c:val>
          <c:extLst>
            <c:ext xmlns:c16="http://schemas.microsoft.com/office/drawing/2014/chart" uri="{C3380CC4-5D6E-409C-BE32-E72D297353CC}">
              <c16:uniqueId val="{00000001-8405-4804-ACC8-3DA212F19169}"/>
            </c:ext>
          </c:extLst>
        </c:ser>
        <c:ser>
          <c:idx val="5"/>
          <c:order val="3"/>
          <c:tx>
            <c:strRef>
              <c:f>'Aust-NA Transition Concept'!$L$4</c:f>
              <c:strCache>
                <c:ptCount val="1"/>
                <c:pt idx="0">
                  <c:v>Fm</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Concept'!$L$5:$L$17</c:f>
              <c:numCache>
                <c:formatCode>0.00</c:formatCode>
                <c:ptCount val="13"/>
                <c:pt idx="0">
                  <c:v>7.7729000000000006E-2</c:v>
                </c:pt>
                <c:pt idx="1">
                  <c:v>7.2287970000000007E-2</c:v>
                </c:pt>
                <c:pt idx="2">
                  <c:v>6.7227812100000006E-2</c:v>
                </c:pt>
                <c:pt idx="3">
                  <c:v>6.2521865253000006E-2</c:v>
                </c:pt>
                <c:pt idx="4">
                  <c:v>5.8145334685290005E-2</c:v>
                </c:pt>
                <c:pt idx="5">
                  <c:v>5.4075161257319711E-2</c:v>
                </c:pt>
                <c:pt idx="6">
                  <c:v>5.0289899969307335E-2</c:v>
                </c:pt>
                <c:pt idx="7">
                  <c:v>4.6769606971455824E-2</c:v>
                </c:pt>
                <c:pt idx="8">
                  <c:v>4.3495734483453917E-2</c:v>
                </c:pt>
                <c:pt idx="9">
                  <c:v>4.0451033069612147E-2</c:v>
                </c:pt>
                <c:pt idx="10">
                  <c:v>3.7619460754739299E-2</c:v>
                </c:pt>
                <c:pt idx="11">
                  <c:v>3.498609850190755E-2</c:v>
                </c:pt>
                <c:pt idx="12">
                  <c:v>3.2537071606774021E-2</c:v>
                </c:pt>
              </c:numCache>
            </c:numRef>
          </c:val>
          <c:extLst>
            <c:ext xmlns:c16="http://schemas.microsoft.com/office/drawing/2014/chart" uri="{C3380CC4-5D6E-409C-BE32-E72D297353CC}">
              <c16:uniqueId val="{00000002-8405-4804-ACC8-3DA212F19169}"/>
            </c:ext>
          </c:extLst>
        </c:ser>
        <c:ser>
          <c:idx val="4"/>
          <c:order val="4"/>
          <c:tx>
            <c:strRef>
              <c:f>'Aust-NA Transition Concept'!$K$4</c:f>
              <c:strCache>
                <c:ptCount val="1"/>
                <c:pt idx="0">
                  <c:v>MAC</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Concept'!$K$5:$K$17</c:f>
              <c:numCache>
                <c:formatCode>0.00</c:formatCode>
                <c:ptCount val="13"/>
                <c:pt idx="0">
                  <c:v>2.3318699999999999</c:v>
                </c:pt>
                <c:pt idx="1">
                  <c:v>2.2619138999999997</c:v>
                </c:pt>
                <c:pt idx="2">
                  <c:v>2.1940564829999998</c:v>
                </c:pt>
                <c:pt idx="3">
                  <c:v>2.1282347885099999</c:v>
                </c:pt>
                <c:pt idx="4">
                  <c:v>2.0643877448546997</c:v>
                </c:pt>
                <c:pt idx="5">
                  <c:v>2.0024561125090585</c:v>
                </c:pt>
                <c:pt idx="6">
                  <c:v>1.9423824291337868</c:v>
                </c:pt>
                <c:pt idx="7">
                  <c:v>1.8841109562597731</c:v>
                </c:pt>
                <c:pt idx="8">
                  <c:v>1.8275876275719798</c:v>
                </c:pt>
                <c:pt idx="9">
                  <c:v>1.7727599987448204</c:v>
                </c:pt>
                <c:pt idx="10">
                  <c:v>1.7195771987824757</c:v>
                </c:pt>
                <c:pt idx="11">
                  <c:v>1.6679898828190014</c:v>
                </c:pt>
                <c:pt idx="12">
                  <c:v>1.6179501863344312</c:v>
                </c:pt>
              </c:numCache>
            </c:numRef>
          </c:val>
          <c:extLst>
            <c:ext xmlns:c16="http://schemas.microsoft.com/office/drawing/2014/chart" uri="{C3380CC4-5D6E-409C-BE32-E72D297353CC}">
              <c16:uniqueId val="{00000003-8405-4804-ACC8-3DA212F19169}"/>
            </c:ext>
          </c:extLst>
        </c:ser>
        <c:ser>
          <c:idx val="3"/>
          <c:order val="5"/>
          <c:tx>
            <c:strRef>
              <c:f>'Aust-NA Transition Concept'!$J$4</c:f>
              <c:strCache>
                <c:ptCount val="1"/>
                <c:pt idx="0">
                  <c:v>AC</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Concept'!$J$5:$J$17</c:f>
              <c:numCache>
                <c:formatCode>0.00</c:formatCode>
                <c:ptCount val="13"/>
                <c:pt idx="0">
                  <c:v>3.1868889999999999</c:v>
                </c:pt>
                <c:pt idx="1">
                  <c:v>3.12315122</c:v>
                </c:pt>
                <c:pt idx="2">
                  <c:v>3.0606881956</c:v>
                </c:pt>
                <c:pt idx="3">
                  <c:v>2.9994744316880002</c:v>
                </c:pt>
                <c:pt idx="4">
                  <c:v>2.9394849430542402</c:v>
                </c:pt>
                <c:pt idx="5">
                  <c:v>2.8806952441931553</c:v>
                </c:pt>
                <c:pt idx="6">
                  <c:v>2.8230813393092919</c:v>
                </c:pt>
                <c:pt idx="7">
                  <c:v>2.7666197125231062</c:v>
                </c:pt>
                <c:pt idx="8">
                  <c:v>2.7112873182726442</c:v>
                </c:pt>
                <c:pt idx="9">
                  <c:v>2.6570615719071915</c:v>
                </c:pt>
                <c:pt idx="10">
                  <c:v>2.6039203404690476</c:v>
                </c:pt>
                <c:pt idx="11">
                  <c:v>2.5518419336596665</c:v>
                </c:pt>
                <c:pt idx="12">
                  <c:v>2.5008050949864731</c:v>
                </c:pt>
              </c:numCache>
            </c:numRef>
          </c:val>
          <c:extLst>
            <c:ext xmlns:c16="http://schemas.microsoft.com/office/drawing/2014/chart" uri="{C3380CC4-5D6E-409C-BE32-E72D297353CC}">
              <c16:uniqueId val="{00000004-8405-4804-ACC8-3DA212F19169}"/>
            </c:ext>
          </c:extLst>
        </c:ser>
        <c:ser>
          <c:idx val="2"/>
          <c:order val="6"/>
          <c:tx>
            <c:strRef>
              <c:f>'Aust-NA Transition Concept'!$I$4</c:f>
              <c:strCache>
                <c:ptCount val="1"/>
                <c:pt idx="0">
                  <c:v>RCFC</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Concept'!$I$5:$I$17</c:f>
              <c:numCache>
                <c:formatCode>0.00</c:formatCode>
                <c:ptCount val="13"/>
                <c:pt idx="0">
                  <c:v>1.7100379999999999</c:v>
                </c:pt>
                <c:pt idx="1">
                  <c:v>1.6416364799999998</c:v>
                </c:pt>
                <c:pt idx="2">
                  <c:v>1.5759710207999997</c:v>
                </c:pt>
                <c:pt idx="3">
                  <c:v>1.5129321799679998</c:v>
                </c:pt>
                <c:pt idx="4">
                  <c:v>1.4524148927692797</c:v>
                </c:pt>
                <c:pt idx="5">
                  <c:v>1.3943182970585084</c:v>
                </c:pt>
                <c:pt idx="6">
                  <c:v>1.338545565176168</c:v>
                </c:pt>
                <c:pt idx="7">
                  <c:v>1.2850037425691212</c:v>
                </c:pt>
                <c:pt idx="8">
                  <c:v>1.2336035928663562</c:v>
                </c:pt>
                <c:pt idx="9">
                  <c:v>1.184259449151702</c:v>
                </c:pt>
                <c:pt idx="10">
                  <c:v>1.1368890711856339</c:v>
                </c:pt>
                <c:pt idx="11">
                  <c:v>1.0914135083382084</c:v>
                </c:pt>
                <c:pt idx="12">
                  <c:v>1.0477569680046801</c:v>
                </c:pt>
              </c:numCache>
            </c:numRef>
          </c:val>
          <c:extLst>
            <c:ext xmlns:c16="http://schemas.microsoft.com/office/drawing/2014/chart" uri="{C3380CC4-5D6E-409C-BE32-E72D297353CC}">
              <c16:uniqueId val="{00000005-8405-4804-ACC8-3DA212F19169}"/>
            </c:ext>
          </c:extLst>
        </c:ser>
        <c:ser>
          <c:idx val="1"/>
          <c:order val="7"/>
          <c:tx>
            <c:strRef>
              <c:f>'Aust-NA Transition Concept'!$H$4</c:f>
              <c:strCache>
                <c:ptCount val="1"/>
                <c:pt idx="0">
                  <c:v>DR</c:v>
                </c:pt>
              </c:strCache>
            </c:strRef>
          </c:tx>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Concept'!$H$5:$H$17</c:f>
              <c:numCache>
                <c:formatCode>0.00</c:formatCode>
                <c:ptCount val="13"/>
                <c:pt idx="0">
                  <c:v>7.7729000000000006E-2</c:v>
                </c:pt>
                <c:pt idx="1">
                  <c:v>7.3842550000000007E-2</c:v>
                </c:pt>
                <c:pt idx="2">
                  <c:v>7.0150422500000004E-2</c:v>
                </c:pt>
                <c:pt idx="3">
                  <c:v>6.6642901374999994E-2</c:v>
                </c:pt>
                <c:pt idx="4">
                  <c:v>6.3310756306249993E-2</c:v>
                </c:pt>
                <c:pt idx="5">
                  <c:v>6.0145218490937492E-2</c:v>
                </c:pt>
                <c:pt idx="6">
                  <c:v>5.7137957566390618E-2</c:v>
                </c:pt>
                <c:pt idx="7">
                  <c:v>5.4281059688071086E-2</c:v>
                </c:pt>
                <c:pt idx="8">
                  <c:v>5.1567006703667533E-2</c:v>
                </c:pt>
                <c:pt idx="9">
                  <c:v>4.8988656368484151E-2</c:v>
                </c:pt>
                <c:pt idx="10">
                  <c:v>4.653922355005994E-2</c:v>
                </c:pt>
                <c:pt idx="11">
                  <c:v>4.4212262372556939E-2</c:v>
                </c:pt>
                <c:pt idx="12">
                  <c:v>4.2001649253929088E-2</c:v>
                </c:pt>
              </c:numCache>
            </c:numRef>
          </c:val>
          <c:extLst>
            <c:ext xmlns:c16="http://schemas.microsoft.com/office/drawing/2014/chart" uri="{C3380CC4-5D6E-409C-BE32-E72D297353CC}">
              <c16:uniqueId val="{00000006-8405-4804-ACC8-3DA212F19169}"/>
            </c:ext>
          </c:extLst>
        </c:ser>
        <c:dLbls>
          <c:showLegendKey val="0"/>
          <c:showVal val="0"/>
          <c:showCatName val="0"/>
          <c:showSerName val="0"/>
          <c:showPercent val="0"/>
          <c:showBubbleSize val="0"/>
        </c:dLbls>
        <c:axId val="1785493664"/>
        <c:axId val="1785496928"/>
      </c:areaChart>
      <c:barChart>
        <c:barDir val="col"/>
        <c:grouping val="stacked"/>
        <c:varyColors val="0"/>
        <c:ser>
          <c:idx val="0"/>
          <c:order val="0"/>
          <c:tx>
            <c:strRef>
              <c:f>'Aust-NA Transition Concept'!$G$4</c:f>
              <c:strCache>
                <c:ptCount val="1"/>
                <c:pt idx="0">
                  <c:v>Baseline</c:v>
                </c:pt>
              </c:strCache>
            </c:strRef>
          </c:tx>
          <c:spPr>
            <a:solidFill>
              <a:schemeClr val="accent5">
                <a:lumMod val="75000"/>
                <a:alpha val="21000"/>
              </a:schemeClr>
            </a:solidFill>
            <a:ln>
              <a:solidFill>
                <a:schemeClr val="accent5"/>
              </a:solidFill>
            </a:ln>
          </c:spPr>
          <c:invertIfNegative val="0"/>
          <c:cat>
            <c:numRef>
              <c:f>'Aust-NA Transition Concept'!$F$5:$F$17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'Aust-NA Transition Concept'!$G$5:$G$17</c:f>
              <c:numCache>
                <c:formatCode>0.00</c:formatCode>
                <c:ptCount val="13"/>
                <c:pt idx="0">
                  <c:v>9.9549100243663506</c:v>
                </c:pt>
                <c:pt idx="1">
                  <c:v>9.9549100243663506</c:v>
                </c:pt>
                <c:pt idx="2">
                  <c:v>9.9549100243663506</c:v>
                </c:pt>
                <c:pt idx="3">
                  <c:v>8.9594190219297154</c:v>
                </c:pt>
                <c:pt idx="4">
                  <c:v>8.9594190219297154</c:v>
                </c:pt>
                <c:pt idx="5">
                  <c:v>8.9594190219297154</c:v>
                </c:pt>
                <c:pt idx="6">
                  <c:v>8.9594190219297154</c:v>
                </c:pt>
                <c:pt idx="7">
                  <c:v>8.9594190219297154</c:v>
                </c:pt>
                <c:pt idx="8">
                  <c:v>8.9594190219297154</c:v>
                </c:pt>
                <c:pt idx="9">
                  <c:v>8.9594190219297154</c:v>
                </c:pt>
                <c:pt idx="10">
                  <c:v>6.4706915158381282</c:v>
                </c:pt>
                <c:pt idx="11">
                  <c:v>6.4706915158381282</c:v>
                </c:pt>
                <c:pt idx="12">
                  <c:v>6.4706915158381282</c:v>
                </c:pt>
              </c:numCache>
            </c:numRef>
          </c:val>
          <c:extLst>
            <c:ext xmlns:c16="http://schemas.microsoft.com/office/drawing/2014/chart" uri="{C3380CC4-5D6E-409C-BE32-E72D297353CC}">
              <c16:uniqueId val="{00000007-8405-4804-ACC8-3DA212F19169}"/>
            </c:ext>
          </c:extLst>
        </c:ser>
        <c:dLbls>
          <c:showLegendKey val="0"/>
          <c:showVal val="0"/>
          <c:showCatName val="0"/>
          <c:showSerName val="0"/>
          <c:showPercent val="0"/>
          <c:showBubbleSize val="0"/>
        </c:dLbls>
        <c:gapWidth val="0"/>
        <c:overlap val="100"/>
        <c:axId val="1785503168"/>
        <c:axId val="1785500688"/>
      </c:barChart>
      <c:catAx>
        <c:axId val="1785493664"/>
        <c:scaling>
          <c:orientation val="minMax"/>
        </c:scaling>
        <c:delete val="0"/>
        <c:axPos val="b"/>
        <c:numFmt formatCode="General" sourceLinked="1"/>
        <c:majorTickMark val="out"/>
        <c:minorTickMark val="none"/>
        <c:tickLblPos val="nextTo"/>
        <c:crossAx val="1785496928"/>
        <c:crosses val="autoZero"/>
        <c:auto val="1"/>
        <c:lblAlgn val="ctr"/>
        <c:lblOffset val="100"/>
        <c:noMultiLvlLbl val="0"/>
      </c:catAx>
      <c:valAx>
        <c:axId val="1785496928"/>
        <c:scaling>
          <c:orientation val="minMax"/>
          <c:max val="12"/>
        </c:scaling>
        <c:delete val="0"/>
        <c:axPos val="l"/>
        <c:majorGridlines/>
        <c:title>
          <c:tx>
            <c:rich>
              <a:bodyPr rot="-5400000" vert="horz"/>
              <a:lstStyle/>
              <a:p>
                <a:pPr>
                  <a:defRPr/>
                </a:pPr>
                <a:r>
                  <a:rPr lang="en-US"/>
                  <a:t>Emissions (Mt CO2e)</a:t>
                </a:r>
              </a:p>
            </c:rich>
          </c:tx>
          <c:overlay val="0"/>
        </c:title>
        <c:numFmt formatCode="0.00" sourceLinked="1"/>
        <c:majorTickMark val="out"/>
        <c:minorTickMark val="none"/>
        <c:tickLblPos val="nextTo"/>
        <c:crossAx val="1785493664"/>
        <c:crosses val="autoZero"/>
        <c:crossBetween val="between"/>
      </c:valAx>
      <c:valAx>
        <c:axId val="1785500688"/>
        <c:scaling>
          <c:orientation val="minMax"/>
        </c:scaling>
        <c:delete val="0"/>
        <c:axPos val="r"/>
        <c:numFmt formatCode="0.00" sourceLinked="1"/>
        <c:majorTickMark val="out"/>
        <c:minorTickMark val="none"/>
        <c:tickLblPos val="nextTo"/>
        <c:crossAx val="1785503168"/>
        <c:crosses val="max"/>
        <c:crossBetween val="between"/>
      </c:valAx>
      <c:catAx>
        <c:axId val="1785503168"/>
        <c:scaling>
          <c:orientation val="minMax"/>
        </c:scaling>
        <c:delete val="1"/>
        <c:axPos val="b"/>
        <c:numFmt formatCode="General" sourceLinked="1"/>
        <c:majorTickMark val="out"/>
        <c:minorTickMark val="none"/>
        <c:tickLblPos val="nextTo"/>
        <c:crossAx val="1785500688"/>
        <c:crosses val="autoZero"/>
        <c:auto val="1"/>
        <c:lblAlgn val="ctr"/>
        <c:lblOffset val="100"/>
        <c:noMultiLvlLbl val="0"/>
      </c:catAx>
    </c:plotArea>
    <c:legend>
      <c:legendPos val="r"/>
      <c:overlay val="0"/>
    </c:legend>
    <c:plotVisOnly val="1"/>
    <c:dispBlanksAs val="zero"/>
    <c:showDLblsOverMax val="0"/>
  </c:chart>
  <c:printSettings>
    <c:headerFooter/>
    <c:pageMargins b="1" l="0.75" r="0.7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'Aust-NA Proposal'!$G$3</c:f>
              <c:strCache>
                <c:ptCount val="1"/>
                <c:pt idx="0">
                  <c:v>Cumulative</c:v>
                </c:pt>
              </c:strCache>
            </c:strRef>
          </c:tx>
          <c:marker>
            <c:symbol val="none"/>
          </c:marker>
          <c:dPt>
            <c:idx val="7"/>
            <c:marker>
              <c:symbol val="square"/>
              <c:size val="5"/>
            </c:marker>
            <c:bubble3D val="0"/>
            <c:extLst>
              <c:ext xmlns:c16="http://schemas.microsoft.com/office/drawing/2014/chart" uri="{C3380CC4-5D6E-409C-BE32-E72D297353CC}">
                <c16:uniqueId val="{00000000-8BDB-4A14-8205-3C309B426A6F}"/>
              </c:ext>
            </c:extLst>
          </c:dPt>
          <c:dPt>
            <c:idx val="17"/>
            <c:marker>
              <c:symbol val="square"/>
              <c:size val="5"/>
            </c:marker>
            <c:bubble3D val="0"/>
            <c:extLst>
              <c:ext xmlns:c16="http://schemas.microsoft.com/office/drawing/2014/chart" uri="{C3380CC4-5D6E-409C-BE32-E72D297353CC}">
                <c16:uniqueId val="{00000001-8BDB-4A14-8205-3C309B426A6F}"/>
              </c:ext>
            </c:extLst>
          </c:dPt>
          <c:dPt>
            <c:idx val="37"/>
            <c:marker>
              <c:symbol val="square"/>
              <c:size val="5"/>
            </c:marker>
            <c:bubble3D val="0"/>
            <c:extLst>
              <c:ext xmlns:c16="http://schemas.microsoft.com/office/drawing/2014/chart" uri="{C3380CC4-5D6E-409C-BE32-E72D297353CC}">
                <c16:uniqueId val="{00000002-8BDB-4A14-8205-3C309B426A6F}"/>
              </c:ext>
            </c:extLst>
          </c:dPt>
          <c:dLbls>
            <c:dLbl>
              <c:idx val="7"/>
              <c:layout>
                <c:manualLayout>
                  <c:x val="-2.7812113720642798E-2"/>
                  <c:y val="-5.5555920093321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B-4A14-8205-3C309B426A6F}"/>
                </c:ext>
              </c:extLst>
            </c:dLbl>
            <c:dLbl>
              <c:idx val="17"/>
              <c:layout>
                <c:manualLayout>
                  <c:x val="-4.0173053152039499E-2"/>
                  <c:y val="-8.333333333333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DB-4A14-8205-3C309B426A6F}"/>
                </c:ext>
              </c:extLst>
            </c:dLbl>
            <c:dLbl>
              <c:idx val="37"/>
              <c:layout>
                <c:manualLayout>
                  <c:x val="-4.6353522867739099E-3"/>
                  <c:y val="-5.5555555555555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B-4A14-8205-3C309B426A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'Aust-NA Proposal'!$C$5:$C$42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'Aust-NA Proposal'!$G$5:$G$42</c:f>
              <c:numCache>
                <c:formatCode>0.0</c:formatCode>
                <c:ptCount val="38"/>
                <c:pt idx="0">
                  <c:v>0</c:v>
                </c:pt>
                <c:pt idx="1">
                  <c:v>0</c:v>
                </c:pt>
                <c:pt idx="2">
                  <c:v>0</c:v>
                </c:pt>
                <c:pt idx="3">
                  <c:v>0.85373905725666643</c:v>
                </c:pt>
                <c:pt idx="4">
                  <c:v>1.7074781145133329</c:v>
                </c:pt>
                <c:pt idx="5">
                  <c:v>2.5612171717699992</c:v>
                </c:pt>
                <c:pt idx="6">
                  <c:v>3.4149562290266657</c:v>
                </c:pt>
                <c:pt idx="7">
                  <c:v>4.2686952862833323</c:v>
                </c:pt>
                <c:pt idx="8">
                  <c:v>5.1224343435399984</c:v>
                </c:pt>
                <c:pt idx="9">
                  <c:v>5.9761734007966645</c:v>
                </c:pt>
                <c:pt idx="10">
                  <c:v>8.9642601011949985</c:v>
                </c:pt>
                <c:pt idx="11">
                  <c:v>11.952346801593333</c:v>
                </c:pt>
                <c:pt idx="12">
                  <c:v>14.940433501991667</c:v>
                </c:pt>
                <c:pt idx="13">
                  <c:v>17.928520202390001</c:v>
                </c:pt>
                <c:pt idx="14">
                  <c:v>20.916606902788335</c:v>
                </c:pt>
                <c:pt idx="15">
                  <c:v>23.904693603186669</c:v>
                </c:pt>
                <c:pt idx="16">
                  <c:v>29.880867003983333</c:v>
                </c:pt>
                <c:pt idx="17">
                  <c:v>35.857040404780001</c:v>
                </c:pt>
                <c:pt idx="18">
                  <c:v>41.833213805576669</c:v>
                </c:pt>
                <c:pt idx="19">
                  <c:v>47.809387206373337</c:v>
                </c:pt>
                <c:pt idx="20">
                  <c:v>55.066169193055003</c:v>
                </c:pt>
                <c:pt idx="21">
                  <c:v>62.32295117973667</c:v>
                </c:pt>
                <c:pt idx="22">
                  <c:v>69.579733166418336</c:v>
                </c:pt>
                <c:pt idx="23">
                  <c:v>76.836515153100009</c:v>
                </c:pt>
                <c:pt idx="24">
                  <c:v>84.093297139781669</c:v>
                </c:pt>
                <c:pt idx="25">
                  <c:v>91.350079126463328</c:v>
                </c:pt>
                <c:pt idx="26">
                  <c:v>98.606861113144987</c:v>
                </c:pt>
                <c:pt idx="27">
                  <c:v>105.86364309982665</c:v>
                </c:pt>
                <c:pt idx="28">
                  <c:v>113.12042508650831</c:v>
                </c:pt>
                <c:pt idx="29">
                  <c:v>120.37720707318996</c:v>
                </c:pt>
                <c:pt idx="30">
                  <c:v>127.63398905987162</c:v>
                </c:pt>
                <c:pt idx="31">
                  <c:v>134.89077104655328</c:v>
                </c:pt>
                <c:pt idx="32">
                  <c:v>142.14755303323494</c:v>
                </c:pt>
                <c:pt idx="33">
                  <c:v>149.4043350199166</c:v>
                </c:pt>
                <c:pt idx="34">
                  <c:v>156.66111700659826</c:v>
                </c:pt>
                <c:pt idx="35">
                  <c:v>163.91789899327992</c:v>
                </c:pt>
                <c:pt idx="36">
                  <c:v>171.17468097996158</c:v>
                </c:pt>
                <c:pt idx="37">
                  <c:v>178.43146296664324</c:v>
                </c:pt>
              </c:numCache>
            </c:numRef>
          </c:val>
          <c:smooth val="0"/>
          <c:extLst>
            <c:ext xmlns:c16="http://schemas.microsoft.com/office/drawing/2014/chart" uri="{C3380CC4-5D6E-409C-BE32-E72D297353CC}">
              <c16:uniqueId val="{00000003-8BDB-4A14-8205-3C309B426A6F}"/>
            </c:ext>
          </c:extLst>
        </c:ser>
        <c:dLbls>
          <c:showLegendKey val="0"/>
          <c:showVal val="0"/>
          <c:showCatName val="0"/>
          <c:showSerName val="0"/>
          <c:showPercent val="0"/>
          <c:showBubbleSize val="0"/>
        </c:dLbls>
        <c:smooth val="0"/>
        <c:axId val="1785530016"/>
        <c:axId val="1785532768"/>
      </c:lineChart>
      <c:catAx>
        <c:axId val="1785530016"/>
        <c:scaling>
          <c:orientation val="minMax"/>
        </c:scaling>
        <c:delete val="0"/>
        <c:axPos val="b"/>
        <c:numFmt formatCode="General" sourceLinked="1"/>
        <c:majorTickMark val="out"/>
        <c:minorTickMark val="none"/>
        <c:tickLblPos val="nextTo"/>
        <c:crossAx val="1785532768"/>
        <c:crosses val="autoZero"/>
        <c:auto val="1"/>
        <c:lblAlgn val="ctr"/>
        <c:lblOffset val="100"/>
        <c:tickLblSkip val="7"/>
        <c:noMultiLvlLbl val="0"/>
      </c:catAx>
      <c:valAx>
        <c:axId val="1785532768"/>
        <c:scaling>
          <c:orientation val="minMax"/>
        </c:scaling>
        <c:delete val="0"/>
        <c:axPos val="l"/>
        <c:majorGridlines/>
        <c:title>
          <c:tx>
            <c:rich>
              <a:bodyPr rot="-5400000" vert="horz"/>
              <a:lstStyle/>
              <a:p>
                <a:pPr>
                  <a:defRPr sz="800"/>
                </a:pPr>
                <a:r>
                  <a:rPr lang="en-US" sz="800"/>
                  <a:t>Cumulative Emission reduction</a:t>
                </a:r>
                <a:r>
                  <a:rPr lang="en-US" sz="800" baseline="0"/>
                  <a:t> (Mt CO2e</a:t>
                </a:r>
                <a:r>
                  <a:rPr lang="en-US" sz="800"/>
                  <a:t>)</a:t>
                </a:r>
              </a:p>
            </c:rich>
          </c:tx>
          <c:overlay val="0"/>
        </c:title>
        <c:numFmt formatCode="0.0" sourceLinked="1"/>
        <c:majorTickMark val="out"/>
        <c:minorTickMark val="none"/>
        <c:tickLblPos val="nextTo"/>
        <c:crossAx val="1785530016"/>
        <c:crosses val="autoZero"/>
        <c:crossBetween val="between"/>
      </c:valAx>
    </c:plotArea>
    <c:plotVisOnly val="1"/>
    <c:dispBlanksAs val="gap"/>
    <c:showDLblsOverMax val="0"/>
  </c:chart>
  <c:printSettings>
    <c:headerFooter/>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'Aust-NA Proposal'!$G$3</c:f>
              <c:strCache>
                <c:ptCount val="1"/>
                <c:pt idx="0">
                  <c:v>Cumulative</c:v>
                </c:pt>
              </c:strCache>
            </c:strRef>
          </c:tx>
          <c:marker>
            <c:symbol val="none"/>
          </c:marker>
          <c:dPt>
            <c:idx val="7"/>
            <c:marker>
              <c:symbol val="square"/>
              <c:size val="5"/>
            </c:marker>
            <c:bubble3D val="0"/>
            <c:extLst>
              <c:ext xmlns:c16="http://schemas.microsoft.com/office/drawing/2014/chart" uri="{C3380CC4-5D6E-409C-BE32-E72D297353CC}">
                <c16:uniqueId val="{00000000-6BE6-4E09-BCB2-0B9E3A6B270E}"/>
              </c:ext>
            </c:extLst>
          </c:dPt>
          <c:dPt>
            <c:idx val="17"/>
            <c:marker>
              <c:symbol val="square"/>
              <c:size val="5"/>
            </c:marker>
            <c:bubble3D val="0"/>
            <c:extLst>
              <c:ext xmlns:c16="http://schemas.microsoft.com/office/drawing/2014/chart" uri="{C3380CC4-5D6E-409C-BE32-E72D297353CC}">
                <c16:uniqueId val="{00000001-6BE6-4E09-BCB2-0B9E3A6B270E}"/>
              </c:ext>
            </c:extLst>
          </c:dPt>
          <c:dPt>
            <c:idx val="37"/>
            <c:marker>
              <c:symbol val="square"/>
              <c:size val="5"/>
            </c:marker>
            <c:bubble3D val="0"/>
            <c:extLst>
              <c:ext xmlns:c16="http://schemas.microsoft.com/office/drawing/2014/chart" uri="{C3380CC4-5D6E-409C-BE32-E72D297353CC}">
                <c16:uniqueId val="{00000002-6BE6-4E09-BCB2-0B9E3A6B270E}"/>
              </c:ext>
            </c:extLst>
          </c:dPt>
          <c:dLbls>
            <c:dLbl>
              <c:idx val="7"/>
              <c:layout>
                <c:manualLayout>
                  <c:x val="-2.7812113720642798E-2"/>
                  <c:y val="-5.5555920093321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6-4E09-BCB2-0B9E3A6B270E}"/>
                </c:ext>
              </c:extLst>
            </c:dLbl>
            <c:dLbl>
              <c:idx val="17"/>
              <c:layout>
                <c:manualLayout>
                  <c:x val="-4.0173053152039499E-2"/>
                  <c:y val="-8.333333333333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E6-4E09-BCB2-0B9E3A6B270E}"/>
                </c:ext>
              </c:extLst>
            </c:dLbl>
            <c:dLbl>
              <c:idx val="37"/>
              <c:layout>
                <c:manualLayout>
                  <c:x val="-4.6353522867739099E-3"/>
                  <c:y val="-5.5555555555555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E6-4E09-BCB2-0B9E3A6B27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'Aust-NA Proposal'!$C$47:$C$84</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'Aust-NA Proposal'!$G$47:$G$84</c:f>
              <c:numCache>
                <c:formatCode>0.0</c:formatCode>
                <c:ptCount val="38"/>
                <c:pt idx="0">
                  <c:v>0</c:v>
                </c:pt>
                <c:pt idx="1">
                  <c:v>0</c:v>
                </c:pt>
                <c:pt idx="2">
                  <c:v>0</c:v>
                </c:pt>
                <c:pt idx="3">
                  <c:v>0.99551302199830149</c:v>
                </c:pt>
                <c:pt idx="4">
                  <c:v>1.991026043996603</c:v>
                </c:pt>
                <c:pt idx="5">
                  <c:v>2.9865390659949043</c:v>
                </c:pt>
                <c:pt idx="6">
                  <c:v>3.982052087993206</c:v>
                </c:pt>
                <c:pt idx="7">
                  <c:v>4.9775651099915077</c:v>
                </c:pt>
                <c:pt idx="8">
                  <c:v>5.9730781319898094</c:v>
                </c:pt>
                <c:pt idx="9">
                  <c:v>6.9685911539881111</c:v>
                </c:pt>
                <c:pt idx="10">
                  <c:v>10.452886730982167</c:v>
                </c:pt>
                <c:pt idx="11">
                  <c:v>13.937182307976222</c:v>
                </c:pt>
                <c:pt idx="12">
                  <c:v>17.42147788497028</c:v>
                </c:pt>
                <c:pt idx="13">
                  <c:v>20.905773461964337</c:v>
                </c:pt>
                <c:pt idx="14">
                  <c:v>24.390069038958394</c:v>
                </c:pt>
                <c:pt idx="15">
                  <c:v>27.874364615952452</c:v>
                </c:pt>
                <c:pt idx="16">
                  <c:v>34.842955769940566</c:v>
                </c:pt>
                <c:pt idx="17">
                  <c:v>41.811546923928681</c:v>
                </c:pt>
                <c:pt idx="18">
                  <c:v>48.780138077916796</c:v>
                </c:pt>
                <c:pt idx="19">
                  <c:v>55.74872923190491</c:v>
                </c:pt>
                <c:pt idx="20">
                  <c:v>64.210589918890477</c:v>
                </c:pt>
                <c:pt idx="21">
                  <c:v>72.672450605876037</c:v>
                </c:pt>
                <c:pt idx="22">
                  <c:v>81.134311292861597</c:v>
                </c:pt>
                <c:pt idx="23">
                  <c:v>89.596171979847156</c:v>
                </c:pt>
                <c:pt idx="24">
                  <c:v>98.058032666832716</c:v>
                </c:pt>
                <c:pt idx="25">
                  <c:v>106.51989335381828</c:v>
                </c:pt>
                <c:pt idx="26">
                  <c:v>114.98175404080384</c:v>
                </c:pt>
                <c:pt idx="27">
                  <c:v>123.4436147277894</c:v>
                </c:pt>
                <c:pt idx="28">
                  <c:v>131.90547541477497</c:v>
                </c:pt>
                <c:pt idx="29">
                  <c:v>140.36733610176054</c:v>
                </c:pt>
                <c:pt idx="30">
                  <c:v>148.82919678874612</c:v>
                </c:pt>
                <c:pt idx="31">
                  <c:v>157.29105747573169</c:v>
                </c:pt>
                <c:pt idx="32">
                  <c:v>165.75291816271726</c:v>
                </c:pt>
                <c:pt idx="33">
                  <c:v>174.21477884970284</c:v>
                </c:pt>
                <c:pt idx="34">
                  <c:v>182.67663953668841</c:v>
                </c:pt>
                <c:pt idx="35">
                  <c:v>191.13850022367399</c:v>
                </c:pt>
                <c:pt idx="36">
                  <c:v>199.60036091065956</c:v>
                </c:pt>
                <c:pt idx="37">
                  <c:v>208.06222159764513</c:v>
                </c:pt>
              </c:numCache>
            </c:numRef>
          </c:val>
          <c:smooth val="0"/>
          <c:extLst>
            <c:ext xmlns:c16="http://schemas.microsoft.com/office/drawing/2014/chart" uri="{C3380CC4-5D6E-409C-BE32-E72D297353CC}">
              <c16:uniqueId val="{00000003-6BE6-4E09-BCB2-0B9E3A6B270E}"/>
            </c:ext>
          </c:extLst>
        </c:ser>
        <c:dLbls>
          <c:showLegendKey val="0"/>
          <c:showVal val="0"/>
          <c:showCatName val="0"/>
          <c:showSerName val="0"/>
          <c:showPercent val="0"/>
          <c:showBubbleSize val="0"/>
        </c:dLbls>
        <c:smooth val="0"/>
        <c:axId val="1785560992"/>
        <c:axId val="1785563744"/>
      </c:lineChart>
      <c:catAx>
        <c:axId val="1785560992"/>
        <c:scaling>
          <c:orientation val="minMax"/>
        </c:scaling>
        <c:delete val="0"/>
        <c:axPos val="b"/>
        <c:numFmt formatCode="General" sourceLinked="1"/>
        <c:majorTickMark val="out"/>
        <c:minorTickMark val="none"/>
        <c:tickLblPos val="nextTo"/>
        <c:crossAx val="1785563744"/>
        <c:crosses val="autoZero"/>
        <c:auto val="1"/>
        <c:lblAlgn val="ctr"/>
        <c:lblOffset val="100"/>
        <c:tickLblSkip val="7"/>
        <c:noMultiLvlLbl val="0"/>
      </c:catAx>
      <c:valAx>
        <c:axId val="1785563744"/>
        <c:scaling>
          <c:orientation val="minMax"/>
        </c:scaling>
        <c:delete val="0"/>
        <c:axPos val="l"/>
        <c:majorGridlines/>
        <c:title>
          <c:tx>
            <c:rich>
              <a:bodyPr rot="-5400000" vert="horz"/>
              <a:lstStyle/>
              <a:p>
                <a:pPr>
                  <a:defRPr sz="800"/>
                </a:pPr>
                <a:r>
                  <a:rPr lang="en-US" sz="800"/>
                  <a:t>Cumulative Emission reduction</a:t>
                </a:r>
                <a:r>
                  <a:rPr lang="en-US" sz="800" baseline="0"/>
                  <a:t> (Mt CO2e</a:t>
                </a:r>
                <a:r>
                  <a:rPr lang="en-US" sz="800"/>
                  <a:t>)</a:t>
                </a:r>
              </a:p>
            </c:rich>
          </c:tx>
          <c:overlay val="0"/>
        </c:title>
        <c:numFmt formatCode="0.0" sourceLinked="1"/>
        <c:majorTickMark val="out"/>
        <c:minorTickMark val="none"/>
        <c:tickLblPos val="nextTo"/>
        <c:crossAx val="1785560992"/>
        <c:crosses val="autoZero"/>
        <c:crossBetween val="between"/>
      </c:valAx>
    </c:plotArea>
    <c:plotVisOnly val="1"/>
    <c:dispBlanksAs val="gap"/>
    <c:showDLblsOverMax val="0"/>
  </c:chart>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1.xml"/><Relationship Id="rId13" Type="http://schemas.openxmlformats.org/officeDocument/2006/relationships/chart" Target="../charts/chart66.xml"/><Relationship Id="rId18" Type="http://schemas.openxmlformats.org/officeDocument/2006/relationships/chart" Target="../charts/chart71.xml"/><Relationship Id="rId26" Type="http://schemas.openxmlformats.org/officeDocument/2006/relationships/chart" Target="../charts/chart79.xml"/><Relationship Id="rId3" Type="http://schemas.openxmlformats.org/officeDocument/2006/relationships/chart" Target="../charts/chart56.xml"/><Relationship Id="rId21" Type="http://schemas.openxmlformats.org/officeDocument/2006/relationships/chart" Target="../charts/chart74.xml"/><Relationship Id="rId7" Type="http://schemas.openxmlformats.org/officeDocument/2006/relationships/chart" Target="../charts/chart60.xml"/><Relationship Id="rId12" Type="http://schemas.openxmlformats.org/officeDocument/2006/relationships/chart" Target="../charts/chart65.xml"/><Relationship Id="rId17" Type="http://schemas.openxmlformats.org/officeDocument/2006/relationships/chart" Target="../charts/chart70.xml"/><Relationship Id="rId25" Type="http://schemas.openxmlformats.org/officeDocument/2006/relationships/chart" Target="../charts/chart78.xml"/><Relationship Id="rId2" Type="http://schemas.openxmlformats.org/officeDocument/2006/relationships/chart" Target="../charts/chart55.xml"/><Relationship Id="rId16" Type="http://schemas.openxmlformats.org/officeDocument/2006/relationships/chart" Target="../charts/chart69.xml"/><Relationship Id="rId20" Type="http://schemas.openxmlformats.org/officeDocument/2006/relationships/chart" Target="../charts/chart73.xml"/><Relationship Id="rId29" Type="http://schemas.openxmlformats.org/officeDocument/2006/relationships/chart" Target="../charts/chart82.xml"/><Relationship Id="rId1" Type="http://schemas.openxmlformats.org/officeDocument/2006/relationships/chart" Target="../charts/chart54.xml"/><Relationship Id="rId6" Type="http://schemas.openxmlformats.org/officeDocument/2006/relationships/chart" Target="../charts/chart59.xml"/><Relationship Id="rId11" Type="http://schemas.openxmlformats.org/officeDocument/2006/relationships/chart" Target="../charts/chart64.xml"/><Relationship Id="rId24" Type="http://schemas.openxmlformats.org/officeDocument/2006/relationships/chart" Target="../charts/chart77.xml"/><Relationship Id="rId5" Type="http://schemas.openxmlformats.org/officeDocument/2006/relationships/chart" Target="../charts/chart58.xml"/><Relationship Id="rId15" Type="http://schemas.openxmlformats.org/officeDocument/2006/relationships/chart" Target="../charts/chart68.xml"/><Relationship Id="rId23" Type="http://schemas.openxmlformats.org/officeDocument/2006/relationships/chart" Target="../charts/chart76.xml"/><Relationship Id="rId28" Type="http://schemas.openxmlformats.org/officeDocument/2006/relationships/chart" Target="../charts/chart81.xml"/><Relationship Id="rId10" Type="http://schemas.openxmlformats.org/officeDocument/2006/relationships/chart" Target="../charts/chart63.xml"/><Relationship Id="rId19" Type="http://schemas.openxmlformats.org/officeDocument/2006/relationships/chart" Target="../charts/chart72.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chart" Target="../charts/chart67.xml"/><Relationship Id="rId22" Type="http://schemas.openxmlformats.org/officeDocument/2006/relationships/chart" Target="../charts/chart75.xml"/><Relationship Id="rId27" Type="http://schemas.openxmlformats.org/officeDocument/2006/relationships/chart" Target="../charts/chart80.xml"/><Relationship Id="rId30" Type="http://schemas.openxmlformats.org/officeDocument/2006/relationships/chart" Target="../charts/chart8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drawing1.xml><?xml version="1.0" encoding="utf-8"?>
<xdr:wsDr xmlns:xdr="http://schemas.openxmlformats.org/drawingml/2006/spreadsheetDrawing" xmlns:a="http://schemas.openxmlformats.org/drawingml/2006/main">
  <xdr:twoCellAnchor>
    <xdr:from>
      <xdr:col>1</xdr:col>
      <xdr:colOff>25400</xdr:colOff>
      <xdr:row>4</xdr:row>
      <xdr:rowOff>25400</xdr:rowOff>
    </xdr:from>
    <xdr:to>
      <xdr:col>11</xdr:col>
      <xdr:colOff>89000</xdr:colOff>
      <xdr:row>21</xdr:row>
      <xdr:rowOff>3700</xdr:rowOff>
    </xdr:to>
    <xdr:graphicFrame macro="">
      <xdr:nvGraphicFramePr>
        <xdr:cNvPr id="2" name="Chart 1">
          <a:extLst>
            <a:ext uri="{FF2B5EF4-FFF2-40B4-BE49-F238E27FC236}">
              <a16:creationId xmlns:a16="http://schemas.microsoft.com/office/drawing/2014/main" id="{E4C9BFF7-4DA0-8E42-BDF2-810F0F869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11</xdr:col>
      <xdr:colOff>63600</xdr:colOff>
      <xdr:row>39</xdr:row>
      <xdr:rowOff>168800</xdr:rowOff>
    </xdr:to>
    <xdr:graphicFrame macro="">
      <xdr:nvGraphicFramePr>
        <xdr:cNvPr id="3" name="Chart 2">
          <a:extLst>
            <a:ext uri="{FF2B5EF4-FFF2-40B4-BE49-F238E27FC236}">
              <a16:creationId xmlns:a16="http://schemas.microsoft.com/office/drawing/2014/main" id="{4A563DFB-1790-4C45-A62C-D7E97CE9A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431800</xdr:colOff>
      <xdr:row>41</xdr:row>
      <xdr:rowOff>177800</xdr:rowOff>
    </xdr:from>
    <xdr:to>
      <xdr:col>11</xdr:col>
      <xdr:colOff>12800</xdr:colOff>
      <xdr:row>58</xdr:row>
      <xdr:rowOff>156100</xdr:rowOff>
    </xdr:to>
    <xdr:graphicFrame macro="">
      <xdr:nvGraphicFramePr>
        <xdr:cNvPr id="4" name="Chart 3">
          <a:extLst>
            <a:ext uri="{FF2B5EF4-FFF2-40B4-BE49-F238E27FC236}">
              <a16:creationId xmlns:a16="http://schemas.microsoft.com/office/drawing/2014/main" id="{817F0358-9C21-E748-AA02-AEC175842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61</xdr:row>
      <xdr:rowOff>0</xdr:rowOff>
    </xdr:from>
    <xdr:to>
      <xdr:col>11</xdr:col>
      <xdr:colOff>63600</xdr:colOff>
      <xdr:row>77</xdr:row>
      <xdr:rowOff>168800</xdr:rowOff>
    </xdr:to>
    <xdr:graphicFrame macro="">
      <xdr:nvGraphicFramePr>
        <xdr:cNvPr id="5" name="Chart 4">
          <a:extLst>
            <a:ext uri="{FF2B5EF4-FFF2-40B4-BE49-F238E27FC236}">
              <a16:creationId xmlns:a16="http://schemas.microsoft.com/office/drawing/2014/main" id="{74CAFB6C-ACC0-D949-AD1F-6C6302501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80</xdr:row>
      <xdr:rowOff>0</xdr:rowOff>
    </xdr:from>
    <xdr:to>
      <xdr:col>11</xdr:col>
      <xdr:colOff>63600</xdr:colOff>
      <xdr:row>96</xdr:row>
      <xdr:rowOff>168800</xdr:rowOff>
    </xdr:to>
    <xdr:graphicFrame macro="">
      <xdr:nvGraphicFramePr>
        <xdr:cNvPr id="6" name="Chart 5">
          <a:extLst>
            <a:ext uri="{FF2B5EF4-FFF2-40B4-BE49-F238E27FC236}">
              <a16:creationId xmlns:a16="http://schemas.microsoft.com/office/drawing/2014/main" id="{F66D3531-61E9-7D4F-B18D-67C564986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99</xdr:row>
      <xdr:rowOff>0</xdr:rowOff>
    </xdr:from>
    <xdr:to>
      <xdr:col>11</xdr:col>
      <xdr:colOff>63600</xdr:colOff>
      <xdr:row>115</xdr:row>
      <xdr:rowOff>168800</xdr:rowOff>
    </xdr:to>
    <xdr:graphicFrame macro="">
      <xdr:nvGraphicFramePr>
        <xdr:cNvPr id="7" name="Chart 6">
          <a:extLst>
            <a:ext uri="{FF2B5EF4-FFF2-40B4-BE49-F238E27FC236}">
              <a16:creationId xmlns:a16="http://schemas.microsoft.com/office/drawing/2014/main" id="{78ED12D0-1A93-2046-ABAD-68DC34AF6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118</xdr:row>
      <xdr:rowOff>0</xdr:rowOff>
    </xdr:from>
    <xdr:to>
      <xdr:col>11</xdr:col>
      <xdr:colOff>63600</xdr:colOff>
      <xdr:row>134</xdr:row>
      <xdr:rowOff>168800</xdr:rowOff>
    </xdr:to>
    <xdr:graphicFrame macro="">
      <xdr:nvGraphicFramePr>
        <xdr:cNvPr id="8" name="Chart 7">
          <a:extLst>
            <a:ext uri="{FF2B5EF4-FFF2-40B4-BE49-F238E27FC236}">
              <a16:creationId xmlns:a16="http://schemas.microsoft.com/office/drawing/2014/main" id="{FB8283F9-3CD9-E04A-8620-3C3D362A1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137</xdr:row>
      <xdr:rowOff>0</xdr:rowOff>
    </xdr:from>
    <xdr:to>
      <xdr:col>11</xdr:col>
      <xdr:colOff>63600</xdr:colOff>
      <xdr:row>153</xdr:row>
      <xdr:rowOff>168800</xdr:rowOff>
    </xdr:to>
    <xdr:graphicFrame macro="">
      <xdr:nvGraphicFramePr>
        <xdr:cNvPr id="9" name="Chart 8">
          <a:extLst>
            <a:ext uri="{FF2B5EF4-FFF2-40B4-BE49-F238E27FC236}">
              <a16:creationId xmlns:a16="http://schemas.microsoft.com/office/drawing/2014/main" id="{85C4324E-D444-4540-B483-6B11CC4E2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156</xdr:row>
      <xdr:rowOff>0</xdr:rowOff>
    </xdr:from>
    <xdr:to>
      <xdr:col>11</xdr:col>
      <xdr:colOff>63600</xdr:colOff>
      <xdr:row>172</xdr:row>
      <xdr:rowOff>168800</xdr:rowOff>
    </xdr:to>
    <xdr:graphicFrame macro="">
      <xdr:nvGraphicFramePr>
        <xdr:cNvPr id="10" name="Chart 9">
          <a:extLst>
            <a:ext uri="{FF2B5EF4-FFF2-40B4-BE49-F238E27FC236}">
              <a16:creationId xmlns:a16="http://schemas.microsoft.com/office/drawing/2014/main" id="{E6572A51-7003-4E4C-B47B-4943E6A59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11</xdr:col>
      <xdr:colOff>63600</xdr:colOff>
      <xdr:row>191</xdr:row>
      <xdr:rowOff>168800</xdr:rowOff>
    </xdr:to>
    <xdr:graphicFrame macro="">
      <xdr:nvGraphicFramePr>
        <xdr:cNvPr id="11" name="Chart 10">
          <a:extLst>
            <a:ext uri="{FF2B5EF4-FFF2-40B4-BE49-F238E27FC236}">
              <a16:creationId xmlns:a16="http://schemas.microsoft.com/office/drawing/2014/main" id="{62CFBFC3-46F8-0242-978A-CC427EE94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4</xdr:row>
      <xdr:rowOff>25400</xdr:rowOff>
    </xdr:from>
    <xdr:to>
      <xdr:col>11</xdr:col>
      <xdr:colOff>89000</xdr:colOff>
      <xdr:row>21</xdr:row>
      <xdr:rowOff>3700</xdr:rowOff>
    </xdr:to>
    <xdr:graphicFrame macro="">
      <xdr:nvGraphicFramePr>
        <xdr:cNvPr id="2" name="Chart 1">
          <a:extLst>
            <a:ext uri="{FF2B5EF4-FFF2-40B4-BE49-F238E27FC236}">
              <a16:creationId xmlns:a16="http://schemas.microsoft.com/office/drawing/2014/main" id="{88022F21-4BA5-7B43-B176-266C174D8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0</xdr:rowOff>
    </xdr:from>
    <xdr:to>
      <xdr:col>11</xdr:col>
      <xdr:colOff>63600</xdr:colOff>
      <xdr:row>39</xdr:row>
      <xdr:rowOff>168800</xdr:rowOff>
    </xdr:to>
    <xdr:graphicFrame macro="">
      <xdr:nvGraphicFramePr>
        <xdr:cNvPr id="3" name="Chart 2">
          <a:extLst>
            <a:ext uri="{FF2B5EF4-FFF2-40B4-BE49-F238E27FC236}">
              <a16:creationId xmlns:a16="http://schemas.microsoft.com/office/drawing/2014/main" id="{6AAEB740-2F10-3645-A147-935A83016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431800</xdr:colOff>
      <xdr:row>41</xdr:row>
      <xdr:rowOff>177800</xdr:rowOff>
    </xdr:from>
    <xdr:to>
      <xdr:col>11</xdr:col>
      <xdr:colOff>12800</xdr:colOff>
      <xdr:row>58</xdr:row>
      <xdr:rowOff>156100</xdr:rowOff>
    </xdr:to>
    <xdr:graphicFrame macro="">
      <xdr:nvGraphicFramePr>
        <xdr:cNvPr id="4" name="Chart 3">
          <a:extLst>
            <a:ext uri="{FF2B5EF4-FFF2-40B4-BE49-F238E27FC236}">
              <a16:creationId xmlns:a16="http://schemas.microsoft.com/office/drawing/2014/main" id="{4D8CE79B-B059-1B47-9F7A-E4D4F691A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61</xdr:row>
      <xdr:rowOff>0</xdr:rowOff>
    </xdr:from>
    <xdr:to>
      <xdr:col>11</xdr:col>
      <xdr:colOff>63600</xdr:colOff>
      <xdr:row>77</xdr:row>
      <xdr:rowOff>168800</xdr:rowOff>
    </xdr:to>
    <xdr:graphicFrame macro="">
      <xdr:nvGraphicFramePr>
        <xdr:cNvPr id="5" name="Chart 4">
          <a:extLst>
            <a:ext uri="{FF2B5EF4-FFF2-40B4-BE49-F238E27FC236}">
              <a16:creationId xmlns:a16="http://schemas.microsoft.com/office/drawing/2014/main" id="{C1B0A02E-B4E6-E14B-925C-99F1F55F9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80</xdr:row>
      <xdr:rowOff>0</xdr:rowOff>
    </xdr:from>
    <xdr:to>
      <xdr:col>11</xdr:col>
      <xdr:colOff>63600</xdr:colOff>
      <xdr:row>96</xdr:row>
      <xdr:rowOff>168800</xdr:rowOff>
    </xdr:to>
    <xdr:graphicFrame macro="">
      <xdr:nvGraphicFramePr>
        <xdr:cNvPr id="6" name="Chart 5">
          <a:extLst>
            <a:ext uri="{FF2B5EF4-FFF2-40B4-BE49-F238E27FC236}">
              <a16:creationId xmlns:a16="http://schemas.microsoft.com/office/drawing/2014/main" id="{C130EF27-0D5F-8D49-8162-ABB00778A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99</xdr:row>
      <xdr:rowOff>0</xdr:rowOff>
    </xdr:from>
    <xdr:to>
      <xdr:col>11</xdr:col>
      <xdr:colOff>63600</xdr:colOff>
      <xdr:row>115</xdr:row>
      <xdr:rowOff>168800</xdr:rowOff>
    </xdr:to>
    <xdr:graphicFrame macro="">
      <xdr:nvGraphicFramePr>
        <xdr:cNvPr id="7" name="Chart 6">
          <a:extLst>
            <a:ext uri="{FF2B5EF4-FFF2-40B4-BE49-F238E27FC236}">
              <a16:creationId xmlns:a16="http://schemas.microsoft.com/office/drawing/2014/main" id="{2104AEB3-F5B6-054D-8068-D1F58161C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118</xdr:row>
      <xdr:rowOff>0</xdr:rowOff>
    </xdr:from>
    <xdr:to>
      <xdr:col>11</xdr:col>
      <xdr:colOff>63600</xdr:colOff>
      <xdr:row>134</xdr:row>
      <xdr:rowOff>168800</xdr:rowOff>
    </xdr:to>
    <xdr:graphicFrame macro="">
      <xdr:nvGraphicFramePr>
        <xdr:cNvPr id="8" name="Chart 7">
          <a:extLst>
            <a:ext uri="{FF2B5EF4-FFF2-40B4-BE49-F238E27FC236}">
              <a16:creationId xmlns:a16="http://schemas.microsoft.com/office/drawing/2014/main" id="{CEB52595-BCF0-E546-9E2C-0E8CAC294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137</xdr:row>
      <xdr:rowOff>0</xdr:rowOff>
    </xdr:from>
    <xdr:to>
      <xdr:col>11</xdr:col>
      <xdr:colOff>63600</xdr:colOff>
      <xdr:row>153</xdr:row>
      <xdr:rowOff>168800</xdr:rowOff>
    </xdr:to>
    <xdr:graphicFrame macro="">
      <xdr:nvGraphicFramePr>
        <xdr:cNvPr id="9" name="Chart 8">
          <a:extLst>
            <a:ext uri="{FF2B5EF4-FFF2-40B4-BE49-F238E27FC236}">
              <a16:creationId xmlns:a16="http://schemas.microsoft.com/office/drawing/2014/main" id="{EEA23104-74C4-394F-8901-D77EBCEDE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156</xdr:row>
      <xdr:rowOff>0</xdr:rowOff>
    </xdr:from>
    <xdr:to>
      <xdr:col>11</xdr:col>
      <xdr:colOff>63600</xdr:colOff>
      <xdr:row>172</xdr:row>
      <xdr:rowOff>168800</xdr:rowOff>
    </xdr:to>
    <xdr:graphicFrame macro="">
      <xdr:nvGraphicFramePr>
        <xdr:cNvPr id="10" name="Chart 9">
          <a:extLst>
            <a:ext uri="{FF2B5EF4-FFF2-40B4-BE49-F238E27FC236}">
              <a16:creationId xmlns:a16="http://schemas.microsoft.com/office/drawing/2014/main" id="{FCA5A359-A627-C84F-9FBC-653458DE7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11</xdr:col>
      <xdr:colOff>63600</xdr:colOff>
      <xdr:row>191</xdr:row>
      <xdr:rowOff>168800</xdr:rowOff>
    </xdr:to>
    <xdr:graphicFrame macro="">
      <xdr:nvGraphicFramePr>
        <xdr:cNvPr id="11" name="Chart 10">
          <a:extLst>
            <a:ext uri="{FF2B5EF4-FFF2-40B4-BE49-F238E27FC236}">
              <a16:creationId xmlns:a16="http://schemas.microsoft.com/office/drawing/2014/main" id="{E2A38E16-38FC-E740-ACAB-28BFDFEBE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63500</xdr:rowOff>
    </xdr:from>
    <xdr:to>
      <xdr:col>10</xdr:col>
      <xdr:colOff>825600</xdr:colOff>
      <xdr:row>22</xdr:row>
      <xdr:rowOff>54500</xdr:rowOff>
    </xdr:to>
    <xdr:graphicFrame macro="">
      <xdr:nvGraphicFramePr>
        <xdr:cNvPr id="13" name="Chart 12">
          <a:extLst>
            <a:ext uri="{FF2B5EF4-FFF2-40B4-BE49-F238E27FC236}">
              <a16:creationId xmlns:a16="http://schemas.microsoft.com/office/drawing/2014/main" id="{00000000-0008-0000-0A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844550</xdr:colOff>
      <xdr:row>4</xdr:row>
      <xdr:rowOff>50800</xdr:rowOff>
    </xdr:from>
    <xdr:to>
      <xdr:col>22</xdr:col>
      <xdr:colOff>844650</xdr:colOff>
      <xdr:row>22</xdr:row>
      <xdr:rowOff>41800</xdr:rowOff>
    </xdr:to>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12700</xdr:rowOff>
    </xdr:from>
    <xdr:to>
      <xdr:col>10</xdr:col>
      <xdr:colOff>787500</xdr:colOff>
      <xdr:row>44</xdr:row>
      <xdr:rowOff>3700</xdr:rowOff>
    </xdr:to>
    <xdr:graphicFrame macro="">
      <xdr:nvGraphicFramePr>
        <xdr:cNvPr id="16" name="Chart 15">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806450</xdr:colOff>
      <xdr:row>26</xdr:row>
      <xdr:rowOff>0</xdr:rowOff>
    </xdr:from>
    <xdr:to>
      <xdr:col>22</xdr:col>
      <xdr:colOff>806550</xdr:colOff>
      <xdr:row>43</xdr:row>
      <xdr:rowOff>181500</xdr:rowOff>
    </xdr:to>
    <xdr:graphicFrame macro="">
      <xdr:nvGraphicFramePr>
        <xdr:cNvPr id="17" name="Chart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48</xdr:row>
      <xdr:rowOff>12700</xdr:rowOff>
    </xdr:from>
    <xdr:to>
      <xdr:col>10</xdr:col>
      <xdr:colOff>787500</xdr:colOff>
      <xdr:row>66</xdr:row>
      <xdr:rowOff>3700</xdr:rowOff>
    </xdr:to>
    <xdr:graphicFrame macro="">
      <xdr:nvGraphicFramePr>
        <xdr:cNvPr id="18" name="Chart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806450</xdr:colOff>
      <xdr:row>48</xdr:row>
      <xdr:rowOff>0</xdr:rowOff>
    </xdr:from>
    <xdr:to>
      <xdr:col>22</xdr:col>
      <xdr:colOff>806550</xdr:colOff>
      <xdr:row>65</xdr:row>
      <xdr:rowOff>181500</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70</xdr:row>
      <xdr:rowOff>12700</xdr:rowOff>
    </xdr:from>
    <xdr:to>
      <xdr:col>10</xdr:col>
      <xdr:colOff>787500</xdr:colOff>
      <xdr:row>88</xdr:row>
      <xdr:rowOff>3700</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806450</xdr:colOff>
      <xdr:row>70</xdr:row>
      <xdr:rowOff>0</xdr:rowOff>
    </xdr:from>
    <xdr:to>
      <xdr:col>22</xdr:col>
      <xdr:colOff>806550</xdr:colOff>
      <xdr:row>87</xdr:row>
      <xdr:rowOff>181500</xdr:rowOff>
    </xdr:to>
    <xdr:graphicFrame macro="">
      <xdr:nvGraphicFramePr>
        <xdr:cNvPr id="21" name="Chart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92</xdr:row>
      <xdr:rowOff>12700</xdr:rowOff>
    </xdr:from>
    <xdr:to>
      <xdr:col>10</xdr:col>
      <xdr:colOff>787500</xdr:colOff>
      <xdr:row>110</xdr:row>
      <xdr:rowOff>3700</xdr:rowOff>
    </xdr:to>
    <xdr:graphicFrame macro="">
      <xdr:nvGraphicFramePr>
        <xdr:cNvPr id="22" name="Chart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806450</xdr:colOff>
      <xdr:row>92</xdr:row>
      <xdr:rowOff>0</xdr:rowOff>
    </xdr:from>
    <xdr:to>
      <xdr:col>22</xdr:col>
      <xdr:colOff>806550</xdr:colOff>
      <xdr:row>109</xdr:row>
      <xdr:rowOff>181501</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114</xdr:row>
      <xdr:rowOff>12700</xdr:rowOff>
    </xdr:from>
    <xdr:to>
      <xdr:col>10</xdr:col>
      <xdr:colOff>787500</xdr:colOff>
      <xdr:row>132</xdr:row>
      <xdr:rowOff>3701</xdr:rowOff>
    </xdr:to>
    <xdr:graphicFrame macro="">
      <xdr:nvGraphicFramePr>
        <xdr:cNvPr id="24" name="Chart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806450</xdr:colOff>
      <xdr:row>114</xdr:row>
      <xdr:rowOff>0</xdr:rowOff>
    </xdr:from>
    <xdr:to>
      <xdr:col>22</xdr:col>
      <xdr:colOff>806550</xdr:colOff>
      <xdr:row>131</xdr:row>
      <xdr:rowOff>181501</xdr:rowOff>
    </xdr:to>
    <xdr:graphicFrame macro="">
      <xdr:nvGraphicFramePr>
        <xdr:cNvPr id="25" name="Chart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136</xdr:row>
      <xdr:rowOff>12700</xdr:rowOff>
    </xdr:from>
    <xdr:to>
      <xdr:col>10</xdr:col>
      <xdr:colOff>787500</xdr:colOff>
      <xdr:row>154</xdr:row>
      <xdr:rowOff>3700</xdr:rowOff>
    </xdr:to>
    <xdr:graphicFrame macro="">
      <xdr:nvGraphicFramePr>
        <xdr:cNvPr id="26" name="Chart 25">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806450</xdr:colOff>
      <xdr:row>136</xdr:row>
      <xdr:rowOff>0</xdr:rowOff>
    </xdr:from>
    <xdr:to>
      <xdr:col>22</xdr:col>
      <xdr:colOff>806550</xdr:colOff>
      <xdr:row>153</xdr:row>
      <xdr:rowOff>181501</xdr:rowOff>
    </xdr:to>
    <xdr:graphicFrame macro="">
      <xdr:nvGraphicFramePr>
        <xdr:cNvPr id="27" name="Chart 26">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158</xdr:row>
      <xdr:rowOff>12700</xdr:rowOff>
    </xdr:from>
    <xdr:to>
      <xdr:col>10</xdr:col>
      <xdr:colOff>787500</xdr:colOff>
      <xdr:row>176</xdr:row>
      <xdr:rowOff>3701</xdr:rowOff>
    </xdr:to>
    <xdr:graphicFrame macro="">
      <xdr:nvGraphicFramePr>
        <xdr:cNvPr id="28" name="Chart 27">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806450</xdr:colOff>
      <xdr:row>158</xdr:row>
      <xdr:rowOff>0</xdr:rowOff>
    </xdr:from>
    <xdr:to>
      <xdr:col>22</xdr:col>
      <xdr:colOff>806550</xdr:colOff>
      <xdr:row>175</xdr:row>
      <xdr:rowOff>181501</xdr:rowOff>
    </xdr:to>
    <xdr:graphicFrame macro="">
      <xdr:nvGraphicFramePr>
        <xdr:cNvPr id="29" name="Chart 28">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180</xdr:row>
      <xdr:rowOff>12700</xdr:rowOff>
    </xdr:from>
    <xdr:to>
      <xdr:col>10</xdr:col>
      <xdr:colOff>787500</xdr:colOff>
      <xdr:row>198</xdr:row>
      <xdr:rowOff>3700</xdr:rowOff>
    </xdr:to>
    <xdr:graphicFrame macro="">
      <xdr:nvGraphicFramePr>
        <xdr:cNvPr id="30" name="Chart 29">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806450</xdr:colOff>
      <xdr:row>180</xdr:row>
      <xdr:rowOff>0</xdr:rowOff>
    </xdr:from>
    <xdr:to>
      <xdr:col>22</xdr:col>
      <xdr:colOff>806550</xdr:colOff>
      <xdr:row>197</xdr:row>
      <xdr:rowOff>181500</xdr:rowOff>
    </xdr:to>
    <xdr:graphicFrame macro="">
      <xdr:nvGraphicFramePr>
        <xdr:cNvPr id="31" name="Chart 30">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202</xdr:row>
      <xdr:rowOff>12700</xdr:rowOff>
    </xdr:from>
    <xdr:to>
      <xdr:col>10</xdr:col>
      <xdr:colOff>787500</xdr:colOff>
      <xdr:row>220</xdr:row>
      <xdr:rowOff>3700</xdr:rowOff>
    </xdr:to>
    <xdr:graphicFrame macro="">
      <xdr:nvGraphicFramePr>
        <xdr:cNvPr id="32" name="Chart 31">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806450</xdr:colOff>
      <xdr:row>202</xdr:row>
      <xdr:rowOff>0</xdr:rowOff>
    </xdr:from>
    <xdr:to>
      <xdr:col>22</xdr:col>
      <xdr:colOff>806550</xdr:colOff>
      <xdr:row>219</xdr:row>
      <xdr:rowOff>181501</xdr:rowOff>
    </xdr:to>
    <xdr:graphicFrame macro="">
      <xdr:nvGraphicFramePr>
        <xdr:cNvPr id="33" name="Chart 32">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224</xdr:row>
      <xdr:rowOff>12700</xdr:rowOff>
    </xdr:from>
    <xdr:to>
      <xdr:col>10</xdr:col>
      <xdr:colOff>787500</xdr:colOff>
      <xdr:row>242</xdr:row>
      <xdr:rowOff>3700</xdr:rowOff>
    </xdr:to>
    <xdr:graphicFrame macro="">
      <xdr:nvGraphicFramePr>
        <xdr:cNvPr id="34" name="Chart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806450</xdr:colOff>
      <xdr:row>224</xdr:row>
      <xdr:rowOff>0</xdr:rowOff>
    </xdr:from>
    <xdr:to>
      <xdr:col>22</xdr:col>
      <xdr:colOff>806550</xdr:colOff>
      <xdr:row>241</xdr:row>
      <xdr:rowOff>181500</xdr:rowOff>
    </xdr:to>
    <xdr:graphicFrame macro="">
      <xdr:nvGraphicFramePr>
        <xdr:cNvPr id="35" name="Chart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246</xdr:row>
      <xdr:rowOff>12700</xdr:rowOff>
    </xdr:from>
    <xdr:to>
      <xdr:col>10</xdr:col>
      <xdr:colOff>787500</xdr:colOff>
      <xdr:row>264</xdr:row>
      <xdr:rowOff>3700</xdr:rowOff>
    </xdr:to>
    <xdr:graphicFrame macro="">
      <xdr:nvGraphicFramePr>
        <xdr:cNvPr id="36" name="Chart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806450</xdr:colOff>
      <xdr:row>246</xdr:row>
      <xdr:rowOff>0</xdr:rowOff>
    </xdr:from>
    <xdr:to>
      <xdr:col>22</xdr:col>
      <xdr:colOff>806550</xdr:colOff>
      <xdr:row>263</xdr:row>
      <xdr:rowOff>181501</xdr:rowOff>
    </xdr:to>
    <xdr:graphicFrame macro="">
      <xdr:nvGraphicFramePr>
        <xdr:cNvPr id="37" name="Chart 3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268</xdr:row>
      <xdr:rowOff>12700</xdr:rowOff>
    </xdr:from>
    <xdr:to>
      <xdr:col>10</xdr:col>
      <xdr:colOff>787500</xdr:colOff>
      <xdr:row>286</xdr:row>
      <xdr:rowOff>3701</xdr:rowOff>
    </xdr:to>
    <xdr:graphicFrame macro="">
      <xdr:nvGraphicFramePr>
        <xdr:cNvPr id="38" name="Chart 3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806450</xdr:colOff>
      <xdr:row>268</xdr:row>
      <xdr:rowOff>0</xdr:rowOff>
    </xdr:from>
    <xdr:to>
      <xdr:col>22</xdr:col>
      <xdr:colOff>806550</xdr:colOff>
      <xdr:row>285</xdr:row>
      <xdr:rowOff>181501</xdr:rowOff>
    </xdr:to>
    <xdr:graphicFrame macro="">
      <xdr:nvGraphicFramePr>
        <xdr:cNvPr id="39" name="Chart 38">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290</xdr:row>
      <xdr:rowOff>12700</xdr:rowOff>
    </xdr:from>
    <xdr:to>
      <xdr:col>10</xdr:col>
      <xdr:colOff>787500</xdr:colOff>
      <xdr:row>308</xdr:row>
      <xdr:rowOff>3700</xdr:rowOff>
    </xdr:to>
    <xdr:graphicFrame macro="">
      <xdr:nvGraphicFramePr>
        <xdr:cNvPr id="40" name="Chart 3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806450</xdr:colOff>
      <xdr:row>290</xdr:row>
      <xdr:rowOff>0</xdr:rowOff>
    </xdr:from>
    <xdr:to>
      <xdr:col>22</xdr:col>
      <xdr:colOff>806550</xdr:colOff>
      <xdr:row>307</xdr:row>
      <xdr:rowOff>181501</xdr:rowOff>
    </xdr:to>
    <xdr:graphicFrame macro="">
      <xdr:nvGraphicFramePr>
        <xdr:cNvPr id="41" name="Chart 40">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312</xdr:row>
      <xdr:rowOff>12700</xdr:rowOff>
    </xdr:from>
    <xdr:to>
      <xdr:col>10</xdr:col>
      <xdr:colOff>787500</xdr:colOff>
      <xdr:row>330</xdr:row>
      <xdr:rowOff>3701</xdr:rowOff>
    </xdr:to>
    <xdr:graphicFrame macro="">
      <xdr:nvGraphicFramePr>
        <xdr:cNvPr id="42" name="Chart 41">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806450</xdr:colOff>
      <xdr:row>312</xdr:row>
      <xdr:rowOff>0</xdr:rowOff>
    </xdr:from>
    <xdr:to>
      <xdr:col>22</xdr:col>
      <xdr:colOff>806550</xdr:colOff>
      <xdr:row>329</xdr:row>
      <xdr:rowOff>181501</xdr:rowOff>
    </xdr:to>
    <xdr:graphicFrame macro="">
      <xdr:nvGraphicFramePr>
        <xdr:cNvPr id="43" name="Chart 42">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53</xdr:col>
      <xdr:colOff>84666</xdr:colOff>
      <xdr:row>8</xdr:row>
      <xdr:rowOff>88899</xdr:rowOff>
    </xdr:from>
    <xdr:to>
      <xdr:col>61</xdr:col>
      <xdr:colOff>294043</xdr:colOff>
      <xdr:row>41</xdr:row>
      <xdr:rowOff>130588</xdr:rowOff>
    </xdr:to>
    <xdr:graphicFrame macro="">
      <xdr:nvGraphicFramePr>
        <xdr:cNvPr id="4" name="Chart 3">
          <a:extLst>
            <a:ext uri="{FF2B5EF4-FFF2-40B4-BE49-F238E27FC236}">
              <a16:creationId xmlns:a16="http://schemas.microsoft.com/office/drawing/2014/main" id="{C7F81545-836F-0548-81A8-7D31C15995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62</xdr:col>
      <xdr:colOff>28222</xdr:colOff>
      <xdr:row>8</xdr:row>
      <xdr:rowOff>18342</xdr:rowOff>
    </xdr:from>
    <xdr:to>
      <xdr:col>70</xdr:col>
      <xdr:colOff>350488</xdr:colOff>
      <xdr:row>41</xdr:row>
      <xdr:rowOff>60031</xdr:rowOff>
    </xdr:to>
    <xdr:graphicFrame macro="">
      <xdr:nvGraphicFramePr>
        <xdr:cNvPr id="5" name="Chart 4">
          <a:extLst>
            <a:ext uri="{FF2B5EF4-FFF2-40B4-BE49-F238E27FC236}">
              <a16:creationId xmlns:a16="http://schemas.microsoft.com/office/drawing/2014/main" id="{2769CEDE-3E36-BB45-8BF6-28A4DC04FA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71</xdr:col>
      <xdr:colOff>56445</xdr:colOff>
      <xdr:row>8</xdr:row>
      <xdr:rowOff>32455</xdr:rowOff>
    </xdr:from>
    <xdr:to>
      <xdr:col>79</xdr:col>
      <xdr:colOff>378711</xdr:colOff>
      <xdr:row>41</xdr:row>
      <xdr:rowOff>74144</xdr:rowOff>
    </xdr:to>
    <xdr:graphicFrame macro="">
      <xdr:nvGraphicFramePr>
        <xdr:cNvPr id="6" name="Chart 5">
          <a:extLst>
            <a:ext uri="{FF2B5EF4-FFF2-40B4-BE49-F238E27FC236}">
              <a16:creationId xmlns:a16="http://schemas.microsoft.com/office/drawing/2014/main" id="{C3B67B34-A304-EC4B-9DAC-D3C65864A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4</xdr:row>
      <xdr:rowOff>63500</xdr:rowOff>
    </xdr:from>
    <xdr:to>
      <xdr:col>10</xdr:col>
      <xdr:colOff>825600</xdr:colOff>
      <xdr:row>22</xdr:row>
      <xdr:rowOff>54500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844550</xdr:colOff>
      <xdr:row>4</xdr:row>
      <xdr:rowOff>50800</xdr:rowOff>
    </xdr:from>
    <xdr:to>
      <xdr:col>22</xdr:col>
      <xdr:colOff>844650</xdr:colOff>
      <xdr:row>22</xdr:row>
      <xdr:rowOff>41800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25400</xdr:rowOff>
    </xdr:from>
    <xdr:to>
      <xdr:col>10</xdr:col>
      <xdr:colOff>787500</xdr:colOff>
      <xdr:row>44</xdr:row>
      <xdr:rowOff>3700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806450</xdr:colOff>
      <xdr:row>26</xdr:row>
      <xdr:rowOff>12700</xdr:rowOff>
    </xdr:from>
    <xdr:to>
      <xdr:col>22</xdr:col>
      <xdr:colOff>806550</xdr:colOff>
      <xdr:row>43</xdr:row>
      <xdr:rowOff>181500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48</xdr:row>
      <xdr:rowOff>12700</xdr:rowOff>
    </xdr:from>
    <xdr:to>
      <xdr:col>10</xdr:col>
      <xdr:colOff>787500</xdr:colOff>
      <xdr:row>66</xdr:row>
      <xdr:rowOff>3700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806450</xdr:colOff>
      <xdr:row>48</xdr:row>
      <xdr:rowOff>0</xdr:rowOff>
    </xdr:from>
    <xdr:to>
      <xdr:col>22</xdr:col>
      <xdr:colOff>806550</xdr:colOff>
      <xdr:row>65</xdr:row>
      <xdr:rowOff>181500</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70</xdr:row>
      <xdr:rowOff>12700</xdr:rowOff>
    </xdr:from>
    <xdr:to>
      <xdr:col>10</xdr:col>
      <xdr:colOff>787500</xdr:colOff>
      <xdr:row>88</xdr:row>
      <xdr:rowOff>3700</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806450</xdr:colOff>
      <xdr:row>70</xdr:row>
      <xdr:rowOff>0</xdr:rowOff>
    </xdr:from>
    <xdr:to>
      <xdr:col>22</xdr:col>
      <xdr:colOff>806550</xdr:colOff>
      <xdr:row>87</xdr:row>
      <xdr:rowOff>181500</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92</xdr:row>
      <xdr:rowOff>12700</xdr:rowOff>
    </xdr:from>
    <xdr:to>
      <xdr:col>10</xdr:col>
      <xdr:colOff>787500</xdr:colOff>
      <xdr:row>110</xdr:row>
      <xdr:rowOff>3700</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806450</xdr:colOff>
      <xdr:row>92</xdr:row>
      <xdr:rowOff>0</xdr:rowOff>
    </xdr:from>
    <xdr:to>
      <xdr:col>22</xdr:col>
      <xdr:colOff>806550</xdr:colOff>
      <xdr:row>109</xdr:row>
      <xdr:rowOff>181501</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114</xdr:row>
      <xdr:rowOff>12700</xdr:rowOff>
    </xdr:from>
    <xdr:to>
      <xdr:col>10</xdr:col>
      <xdr:colOff>787500</xdr:colOff>
      <xdr:row>132</xdr:row>
      <xdr:rowOff>3701</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806450</xdr:colOff>
      <xdr:row>114</xdr:row>
      <xdr:rowOff>0</xdr:rowOff>
    </xdr:from>
    <xdr:to>
      <xdr:col>22</xdr:col>
      <xdr:colOff>806550</xdr:colOff>
      <xdr:row>131</xdr:row>
      <xdr:rowOff>181501</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136</xdr:row>
      <xdr:rowOff>12700</xdr:rowOff>
    </xdr:from>
    <xdr:to>
      <xdr:col>10</xdr:col>
      <xdr:colOff>787500</xdr:colOff>
      <xdr:row>154</xdr:row>
      <xdr:rowOff>3700</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806450</xdr:colOff>
      <xdr:row>136</xdr:row>
      <xdr:rowOff>0</xdr:rowOff>
    </xdr:from>
    <xdr:to>
      <xdr:col>22</xdr:col>
      <xdr:colOff>806550</xdr:colOff>
      <xdr:row>153</xdr:row>
      <xdr:rowOff>181501</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158</xdr:row>
      <xdr:rowOff>12700</xdr:rowOff>
    </xdr:from>
    <xdr:to>
      <xdr:col>10</xdr:col>
      <xdr:colOff>787500</xdr:colOff>
      <xdr:row>176</xdr:row>
      <xdr:rowOff>3701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806450</xdr:colOff>
      <xdr:row>158</xdr:row>
      <xdr:rowOff>0</xdr:rowOff>
    </xdr:from>
    <xdr:to>
      <xdr:col>22</xdr:col>
      <xdr:colOff>806550</xdr:colOff>
      <xdr:row>175</xdr:row>
      <xdr:rowOff>181501</xdr:rowOff>
    </xdr:to>
    <xdr:graphicFrame macro="">
      <xdr:nvGraphicFramePr>
        <xdr:cNvPr id="17" name="Chart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180</xdr:row>
      <xdr:rowOff>12700</xdr:rowOff>
    </xdr:from>
    <xdr:to>
      <xdr:col>10</xdr:col>
      <xdr:colOff>787500</xdr:colOff>
      <xdr:row>198</xdr:row>
      <xdr:rowOff>3700</xdr:rowOff>
    </xdr:to>
    <xdr:graphicFrame macro="">
      <xdr:nvGraphicFramePr>
        <xdr:cNvPr id="18" name="Chart 17">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806450</xdr:colOff>
      <xdr:row>180</xdr:row>
      <xdr:rowOff>0</xdr:rowOff>
    </xdr:from>
    <xdr:to>
      <xdr:col>22</xdr:col>
      <xdr:colOff>806550</xdr:colOff>
      <xdr:row>197</xdr:row>
      <xdr:rowOff>181500</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202</xdr:row>
      <xdr:rowOff>12700</xdr:rowOff>
    </xdr:from>
    <xdr:to>
      <xdr:col>10</xdr:col>
      <xdr:colOff>787500</xdr:colOff>
      <xdr:row>220</xdr:row>
      <xdr:rowOff>3700</xdr:rowOff>
    </xdr:to>
    <xdr:graphicFrame macro="">
      <xdr:nvGraphicFramePr>
        <xdr:cNvPr id="20" name="Chart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806450</xdr:colOff>
      <xdr:row>202</xdr:row>
      <xdr:rowOff>0</xdr:rowOff>
    </xdr:from>
    <xdr:to>
      <xdr:col>22</xdr:col>
      <xdr:colOff>806550</xdr:colOff>
      <xdr:row>219</xdr:row>
      <xdr:rowOff>181501</xdr:rowOff>
    </xdr:to>
    <xdr:graphicFrame macro="">
      <xdr:nvGraphicFramePr>
        <xdr:cNvPr id="21" name="Chart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224</xdr:row>
      <xdr:rowOff>12700</xdr:rowOff>
    </xdr:from>
    <xdr:to>
      <xdr:col>10</xdr:col>
      <xdr:colOff>787500</xdr:colOff>
      <xdr:row>242</xdr:row>
      <xdr:rowOff>3700</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806450</xdr:colOff>
      <xdr:row>224</xdr:row>
      <xdr:rowOff>0</xdr:rowOff>
    </xdr:from>
    <xdr:to>
      <xdr:col>22</xdr:col>
      <xdr:colOff>806550</xdr:colOff>
      <xdr:row>241</xdr:row>
      <xdr:rowOff>181500</xdr:rowOff>
    </xdr:to>
    <xdr:graphicFrame macro="">
      <xdr:nvGraphicFramePr>
        <xdr:cNvPr id="23" name="Chart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246</xdr:row>
      <xdr:rowOff>12700</xdr:rowOff>
    </xdr:from>
    <xdr:to>
      <xdr:col>10</xdr:col>
      <xdr:colOff>787500</xdr:colOff>
      <xdr:row>264</xdr:row>
      <xdr:rowOff>3700</xdr:rowOff>
    </xdr:to>
    <xdr:graphicFrame macro="">
      <xdr:nvGraphicFramePr>
        <xdr:cNvPr id="24" name="Chart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806450</xdr:colOff>
      <xdr:row>246</xdr:row>
      <xdr:rowOff>0</xdr:rowOff>
    </xdr:from>
    <xdr:to>
      <xdr:col>22</xdr:col>
      <xdr:colOff>806550</xdr:colOff>
      <xdr:row>263</xdr:row>
      <xdr:rowOff>181501</xdr:rowOff>
    </xdr:to>
    <xdr:graphicFrame macro="">
      <xdr:nvGraphicFramePr>
        <xdr:cNvPr id="25" name="Chart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268</xdr:row>
      <xdr:rowOff>12700</xdr:rowOff>
    </xdr:from>
    <xdr:to>
      <xdr:col>10</xdr:col>
      <xdr:colOff>787500</xdr:colOff>
      <xdr:row>286</xdr:row>
      <xdr:rowOff>3701</xdr:rowOff>
    </xdr:to>
    <xdr:graphicFrame macro="">
      <xdr:nvGraphicFramePr>
        <xdr:cNvPr id="26" name="Chart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806450</xdr:colOff>
      <xdr:row>268</xdr:row>
      <xdr:rowOff>0</xdr:rowOff>
    </xdr:from>
    <xdr:to>
      <xdr:col>22</xdr:col>
      <xdr:colOff>806550</xdr:colOff>
      <xdr:row>285</xdr:row>
      <xdr:rowOff>181501</xdr:rowOff>
    </xdr:to>
    <xdr:graphicFrame macro="">
      <xdr:nvGraphicFramePr>
        <xdr:cNvPr id="27" name="Chart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290</xdr:row>
      <xdr:rowOff>12700</xdr:rowOff>
    </xdr:from>
    <xdr:to>
      <xdr:col>10</xdr:col>
      <xdr:colOff>787500</xdr:colOff>
      <xdr:row>308</xdr:row>
      <xdr:rowOff>3700</xdr:rowOff>
    </xdr:to>
    <xdr:graphicFrame macro="">
      <xdr:nvGraphicFramePr>
        <xdr:cNvPr id="28" name="Chart 27">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806450</xdr:colOff>
      <xdr:row>290</xdr:row>
      <xdr:rowOff>0</xdr:rowOff>
    </xdr:from>
    <xdr:to>
      <xdr:col>22</xdr:col>
      <xdr:colOff>806550</xdr:colOff>
      <xdr:row>307</xdr:row>
      <xdr:rowOff>181501</xdr:rowOff>
    </xdr:to>
    <xdr:graphicFrame macro="">
      <xdr:nvGraphicFramePr>
        <xdr:cNvPr id="29" name="Chart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312</xdr:row>
      <xdr:rowOff>12700</xdr:rowOff>
    </xdr:from>
    <xdr:to>
      <xdr:col>10</xdr:col>
      <xdr:colOff>787500</xdr:colOff>
      <xdr:row>330</xdr:row>
      <xdr:rowOff>3701</xdr:rowOff>
    </xdr:to>
    <xdr:graphicFrame macro="">
      <xdr:nvGraphicFramePr>
        <xdr:cNvPr id="30" name="Chart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806450</xdr:colOff>
      <xdr:row>312</xdr:row>
      <xdr:rowOff>0</xdr:rowOff>
    </xdr:from>
    <xdr:to>
      <xdr:col>22</xdr:col>
      <xdr:colOff>806550</xdr:colOff>
      <xdr:row>329</xdr:row>
      <xdr:rowOff>181501</xdr:rowOff>
    </xdr:to>
    <xdr:graphicFrame macro="">
      <xdr:nvGraphicFramePr>
        <xdr:cNvPr id="31" name="Chart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772160</xdr:colOff>
      <xdr:row>33</xdr:row>
      <xdr:rowOff>101600</xdr:rowOff>
    </xdr:from>
    <xdr:to>
      <xdr:col>26</xdr:col>
      <xdr:colOff>1137920</xdr:colOff>
      <xdr:row>53</xdr:row>
      <xdr:rowOff>172720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30480</xdr:colOff>
      <xdr:row>21</xdr:row>
      <xdr:rowOff>10160</xdr:rowOff>
    </xdr:from>
    <xdr:to>
      <xdr:col>42</xdr:col>
      <xdr:colOff>772160</xdr:colOff>
      <xdr:row>38</xdr:row>
      <xdr:rowOff>91440</xdr:rowOff>
    </xdr:to>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60960</xdr:colOff>
      <xdr:row>19</xdr:row>
      <xdr:rowOff>50800</xdr:rowOff>
    </xdr:from>
    <xdr:to>
      <xdr:col>14</xdr:col>
      <xdr:colOff>1005840</xdr:colOff>
      <xdr:row>43</xdr:row>
      <xdr:rowOff>132080</xdr:rowOff>
    </xdr:to>
    <xdr:graphicFrame macro="">
      <xdr:nvGraphicFramePr>
        <xdr:cNvPr id="4" name="Chart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xdr:row>
      <xdr:rowOff>30480</xdr:rowOff>
    </xdr:from>
    <xdr:to>
      <xdr:col>17</xdr:col>
      <xdr:colOff>802640</xdr:colOff>
      <xdr:row>16</xdr:row>
      <xdr:rowOff>172720</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43</xdr:row>
      <xdr:rowOff>0</xdr:rowOff>
    </xdr:from>
    <xdr:to>
      <xdr:col>17</xdr:col>
      <xdr:colOff>812800</xdr:colOff>
      <xdr:row>57</xdr:row>
      <xdr:rowOff>152400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PVVIRTCLUS02FS\Users$\Users\peterbrodribb\Documents\Expert%20Group\Current%20activities\Cold%20Hard%20Facts%203\Model\DoEE%20CHF3%20Stock%20Model%20Final%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terbrodribb\Documents\Expert%20Group\Current%20activities\Cold%20Hard%20Facts%202021\Model\CHF-2021%20Stock%20Model%20Draft%20V1.0%2001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K34"/>
  <sheetViews>
    <sheetView workbookViewId="0">
      <selection activeCell="D9" sqref="D9"/>
    </sheetView>
  </sheetViews>
  <sheetFormatPr defaultColWidth="11.140625" defaultRowHeight="15" x14ac:dyDescent="0.25"/>
  <cols>
    <col min="2" max="2" width="51.28515625" customWidth="1"/>
    <col min="4" max="4" width="56.140625" customWidth="1"/>
  </cols>
  <sheetData>
    <row r="1" spans="2:11" x14ac:dyDescent="0.25">
      <c r="B1" t="s">
        <v>118</v>
      </c>
    </row>
    <row r="2" spans="2:11" ht="130.5" x14ac:dyDescent="0.25">
      <c r="B2" s="52" t="s">
        <v>125</v>
      </c>
    </row>
    <row r="9" spans="2:11" x14ac:dyDescent="0.25">
      <c r="D9" t="s">
        <v>145</v>
      </c>
    </row>
    <row r="10" spans="2:11" x14ac:dyDescent="0.25">
      <c r="D10" t="s">
        <v>146</v>
      </c>
      <c r="E10" t="s">
        <v>116</v>
      </c>
      <c r="F10" t="s">
        <v>117</v>
      </c>
      <c r="G10" t="s">
        <v>0</v>
      </c>
      <c r="H10" t="s">
        <v>116</v>
      </c>
      <c r="I10" t="s">
        <v>117</v>
      </c>
      <c r="J10" t="s">
        <v>0</v>
      </c>
    </row>
    <row r="11" spans="2:11" x14ac:dyDescent="0.25">
      <c r="E11" t="s">
        <v>143</v>
      </c>
      <c r="H11" t="s">
        <v>126</v>
      </c>
    </row>
    <row r="12" spans="2:11" ht="18.75" x14ac:dyDescent="0.3">
      <c r="B12" s="49" t="s">
        <v>130</v>
      </c>
      <c r="K12" t="s">
        <v>127</v>
      </c>
    </row>
    <row r="13" spans="2:11" ht="49.5" x14ac:dyDescent="0.25">
      <c r="B13" s="47" t="s">
        <v>131</v>
      </c>
      <c r="D13" s="54" t="s">
        <v>135</v>
      </c>
      <c r="G13">
        <v>19.37</v>
      </c>
      <c r="J13">
        <v>43.67</v>
      </c>
    </row>
    <row r="14" spans="2:11" ht="48.75" x14ac:dyDescent="0.25">
      <c r="B14" s="47" t="s">
        <v>132</v>
      </c>
      <c r="D14" s="54" t="s">
        <v>136</v>
      </c>
      <c r="G14">
        <v>3.28</v>
      </c>
      <c r="J14">
        <v>12.74</v>
      </c>
    </row>
    <row r="15" spans="2:11" ht="66.75" x14ac:dyDescent="0.25">
      <c r="B15" s="47" t="s">
        <v>133</v>
      </c>
      <c r="D15" s="54" t="s">
        <v>137</v>
      </c>
      <c r="G15">
        <v>1.69</v>
      </c>
      <c r="J15">
        <v>1.61</v>
      </c>
    </row>
    <row r="16" spans="2:11" ht="78.75" x14ac:dyDescent="0.25">
      <c r="B16" s="47" t="s">
        <v>134</v>
      </c>
      <c r="D16" s="54" t="s">
        <v>138</v>
      </c>
      <c r="G16">
        <v>0.33</v>
      </c>
      <c r="J16">
        <v>1.31</v>
      </c>
    </row>
    <row r="17" spans="2:10" x14ac:dyDescent="0.25">
      <c r="B17" s="49"/>
      <c r="G17">
        <f>SUM(G13:G16)</f>
        <v>24.67</v>
      </c>
      <c r="J17">
        <f>SUM(J13:J16)</f>
        <v>59.330000000000005</v>
      </c>
    </row>
    <row r="18" spans="2:10" x14ac:dyDescent="0.25">
      <c r="B18" s="49"/>
    </row>
    <row r="19" spans="2:10" x14ac:dyDescent="0.25">
      <c r="B19" s="48" t="s">
        <v>123</v>
      </c>
      <c r="D19" t="s">
        <v>144</v>
      </c>
      <c r="G19">
        <v>3.6</v>
      </c>
      <c r="J19">
        <v>7</v>
      </c>
    </row>
    <row r="20" spans="2:10" x14ac:dyDescent="0.25">
      <c r="B20" s="48"/>
    </row>
    <row r="21" spans="2:10" ht="79.5" x14ac:dyDescent="0.25">
      <c r="B21" s="50" t="s">
        <v>124</v>
      </c>
      <c r="D21" t="s">
        <v>139</v>
      </c>
      <c r="G21">
        <v>59.3</v>
      </c>
    </row>
    <row r="23" spans="2:10" x14ac:dyDescent="0.25">
      <c r="G23" s="53"/>
    </row>
    <row r="26" spans="2:10" ht="49.5" x14ac:dyDescent="0.25">
      <c r="B26" s="47" t="s">
        <v>119</v>
      </c>
      <c r="D26" s="54" t="s">
        <v>140</v>
      </c>
      <c r="G26">
        <v>43.67</v>
      </c>
    </row>
    <row r="27" spans="2:10" ht="49.5" x14ac:dyDescent="0.25">
      <c r="B27" s="47" t="s">
        <v>120</v>
      </c>
      <c r="D27" t="s">
        <v>141</v>
      </c>
      <c r="G27">
        <v>12.74</v>
      </c>
    </row>
    <row r="28" spans="2:10" ht="49.5" x14ac:dyDescent="0.25">
      <c r="B28" s="47" t="s">
        <v>121</v>
      </c>
      <c r="D28" t="s">
        <v>142</v>
      </c>
      <c r="G28">
        <v>1.61</v>
      </c>
    </row>
    <row r="29" spans="2:10" ht="48.75" x14ac:dyDescent="0.25">
      <c r="B29" s="47" t="s">
        <v>122</v>
      </c>
      <c r="G29">
        <v>1.31</v>
      </c>
    </row>
    <row r="30" spans="2:10" ht="16.5" x14ac:dyDescent="0.3">
      <c r="B30" s="51" t="s">
        <v>129</v>
      </c>
      <c r="G30">
        <f>SUM(G26:G29)</f>
        <v>59.330000000000005</v>
      </c>
      <c r="H30" t="s">
        <v>128</v>
      </c>
    </row>
    <row r="34" spans="7:7" x14ac:dyDescent="0.25">
      <c r="G34">
        <v>7</v>
      </c>
    </row>
  </sheetData>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F96A-D315-8748-8212-D9EBC128370E}">
  <dimension ref="A1:L15"/>
  <sheetViews>
    <sheetView showGridLines="0" tabSelected="1" workbookViewId="0">
      <selection activeCell="D12" sqref="D12"/>
    </sheetView>
  </sheetViews>
  <sheetFormatPr defaultColWidth="10.7109375" defaultRowHeight="15" x14ac:dyDescent="0.25"/>
  <cols>
    <col min="1" max="1" width="3.7109375" style="55" customWidth="1"/>
    <col min="2" max="11" width="25.7109375" style="55" customWidth="1"/>
    <col min="12" max="12" width="3.7109375" style="55" customWidth="1"/>
    <col min="13" max="16384" width="10.7109375" style="55"/>
  </cols>
  <sheetData>
    <row r="1" spans="1:12" ht="31.5" x14ac:dyDescent="0.25">
      <c r="B1" s="103" t="s">
        <v>395</v>
      </c>
    </row>
    <row r="2" spans="1:12" ht="15.75" x14ac:dyDescent="0.25">
      <c r="B2" s="104" t="s">
        <v>339</v>
      </c>
      <c r="J2" s="55" t="s">
        <v>340</v>
      </c>
      <c r="K2" s="55" t="s">
        <v>396</v>
      </c>
    </row>
    <row r="3" spans="1:12" ht="15.75" x14ac:dyDescent="0.25">
      <c r="B3" s="104" t="s">
        <v>341</v>
      </c>
      <c r="J3" s="55" t="s">
        <v>342</v>
      </c>
      <c r="K3" s="149">
        <v>44531</v>
      </c>
    </row>
    <row r="4" spans="1:12" ht="15.75" x14ac:dyDescent="0.25">
      <c r="B4" s="104" t="s">
        <v>343</v>
      </c>
      <c r="J4" s="55" t="s">
        <v>344</v>
      </c>
      <c r="K4" s="55" t="s">
        <v>345</v>
      </c>
    </row>
    <row r="5" spans="1:12" ht="15.75" x14ac:dyDescent="0.25">
      <c r="B5" s="104" t="s">
        <v>346</v>
      </c>
      <c r="J5" s="55" t="s">
        <v>347</v>
      </c>
      <c r="K5" s="55" t="s">
        <v>348</v>
      </c>
    </row>
    <row r="6" spans="1:12" ht="15.75" x14ac:dyDescent="0.25">
      <c r="B6" s="104" t="s">
        <v>349</v>
      </c>
      <c r="J6" s="80" t="s">
        <v>350</v>
      </c>
      <c r="K6" s="55" t="s">
        <v>76</v>
      </c>
    </row>
    <row r="7" spans="1:12" ht="15.75" x14ac:dyDescent="0.25">
      <c r="B7" s="104" t="s">
        <v>351</v>
      </c>
      <c r="J7" s="80" t="s">
        <v>352</v>
      </c>
      <c r="K7" s="55" t="s">
        <v>115</v>
      </c>
    </row>
    <row r="8" spans="1:12" ht="15.75" x14ac:dyDescent="0.25">
      <c r="B8" s="104" t="s">
        <v>353</v>
      </c>
      <c r="J8" s="80" t="s">
        <v>354</v>
      </c>
      <c r="K8" s="55" t="s">
        <v>114</v>
      </c>
    </row>
    <row r="9" spans="1:12" ht="15.75" x14ac:dyDescent="0.25">
      <c r="B9" s="84" t="s">
        <v>355</v>
      </c>
      <c r="J9" s="80" t="s">
        <v>55</v>
      </c>
      <c r="K9" s="55" t="s">
        <v>30</v>
      </c>
    </row>
    <row r="10" spans="1:12" x14ac:dyDescent="0.25">
      <c r="J10" s="80"/>
    </row>
    <row r="12" spans="1:12" ht="21" x14ac:dyDescent="0.35">
      <c r="B12" s="105" t="s">
        <v>356</v>
      </c>
    </row>
    <row r="13" spans="1:12" ht="18" customHeight="1" x14ac:dyDescent="0.25">
      <c r="A13" s="106"/>
      <c r="B13" s="107"/>
      <c r="C13" s="107"/>
      <c r="D13" s="107"/>
      <c r="E13" s="106"/>
      <c r="F13" s="106"/>
      <c r="G13" s="106"/>
      <c r="H13" s="106"/>
      <c r="I13" s="106"/>
      <c r="J13" s="106"/>
      <c r="K13" s="107"/>
      <c r="L13" s="107"/>
    </row>
    <row r="14" spans="1:12" ht="205.5" customHeight="1" x14ac:dyDescent="0.25">
      <c r="A14" s="106"/>
      <c r="B14" s="179" t="s">
        <v>410</v>
      </c>
      <c r="C14" s="179"/>
      <c r="D14" s="179"/>
      <c r="E14" s="179"/>
      <c r="F14" s="179"/>
      <c r="G14" s="179"/>
      <c r="H14" s="179"/>
      <c r="I14" s="179"/>
      <c r="J14" s="179"/>
      <c r="K14" s="179"/>
      <c r="L14" s="107"/>
    </row>
    <row r="15" spans="1:12" ht="18" customHeight="1" x14ac:dyDescent="0.25">
      <c r="A15" s="106"/>
      <c r="B15" s="107"/>
      <c r="C15" s="107"/>
      <c r="D15" s="107"/>
      <c r="E15" s="106"/>
      <c r="F15" s="106"/>
      <c r="G15" s="106"/>
      <c r="H15" s="106"/>
      <c r="I15" s="106"/>
      <c r="J15" s="106"/>
      <c r="K15" s="107"/>
      <c r="L15" s="107"/>
    </row>
  </sheetData>
  <mergeCells count="1">
    <mergeCell ref="B14:K14"/>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5701-8A69-024C-855F-A4A2EE8EF733}">
  <dimension ref="A1:H74"/>
  <sheetViews>
    <sheetView showGridLines="0" zoomScaleNormal="100" workbookViewId="0">
      <selection activeCell="G2" sqref="G2"/>
    </sheetView>
  </sheetViews>
  <sheetFormatPr defaultColWidth="8.7109375" defaultRowHeight="15" x14ac:dyDescent="0.25"/>
  <cols>
    <col min="1" max="1" width="6.28515625" style="67" customWidth="1"/>
    <col min="2" max="2" width="9.140625" style="67" customWidth="1"/>
    <col min="3" max="3" width="10.28515625" style="67" customWidth="1"/>
    <col min="4" max="4" width="12.28515625" style="67" customWidth="1"/>
    <col min="5" max="5" width="21.28515625" style="67" customWidth="1"/>
    <col min="6" max="6" width="10.7109375" style="67" customWidth="1"/>
    <col min="7" max="7" width="38.28515625" style="67" customWidth="1"/>
    <col min="8" max="8" width="17.7109375" style="67" customWidth="1"/>
    <col min="9" max="16384" width="8.7109375" style="67"/>
  </cols>
  <sheetData>
    <row r="1" spans="1:7" ht="31.5" x14ac:dyDescent="0.25">
      <c r="A1" s="55"/>
      <c r="B1" s="103" t="s">
        <v>309</v>
      </c>
    </row>
    <row r="2" spans="1:7" ht="15.75" thickBot="1" x14ac:dyDescent="0.3">
      <c r="G2" s="80" t="s">
        <v>409</v>
      </c>
    </row>
    <row r="3" spans="1:7" ht="40.15" customHeight="1" thickBot="1" x14ac:dyDescent="0.3">
      <c r="B3" s="68" t="s">
        <v>187</v>
      </c>
      <c r="C3" s="69" t="s">
        <v>188</v>
      </c>
      <c r="D3" s="69" t="s">
        <v>189</v>
      </c>
      <c r="E3" s="69" t="s">
        <v>190</v>
      </c>
      <c r="F3" s="69" t="s">
        <v>293</v>
      </c>
      <c r="G3" s="70" t="s">
        <v>38</v>
      </c>
    </row>
    <row r="4" spans="1:7" s="150" customFormat="1" ht="19.899999999999999" customHeight="1" thickBot="1" x14ac:dyDescent="0.3">
      <c r="B4" s="184" t="s">
        <v>191</v>
      </c>
      <c r="C4" s="185"/>
      <c r="D4" s="185"/>
      <c r="E4" s="185"/>
      <c r="F4" s="185"/>
      <c r="G4" s="187"/>
    </row>
    <row r="5" spans="1:7" ht="40.15" customHeight="1" thickBot="1" x14ac:dyDescent="0.3">
      <c r="B5" s="71">
        <v>1</v>
      </c>
      <c r="C5" s="188" t="s">
        <v>192</v>
      </c>
      <c r="D5" s="183" t="s">
        <v>193</v>
      </c>
      <c r="E5" s="72" t="s">
        <v>194</v>
      </c>
      <c r="F5" s="73" t="s">
        <v>152</v>
      </c>
      <c r="G5" s="72" t="s">
        <v>37</v>
      </c>
    </row>
    <row r="6" spans="1:7" ht="40.15" customHeight="1" thickBot="1" x14ac:dyDescent="0.3">
      <c r="B6" s="71">
        <v>2</v>
      </c>
      <c r="C6" s="189"/>
      <c r="D6" s="183"/>
      <c r="E6" s="72" t="s">
        <v>195</v>
      </c>
      <c r="F6" s="73" t="s">
        <v>151</v>
      </c>
      <c r="G6" s="72" t="s">
        <v>36</v>
      </c>
    </row>
    <row r="7" spans="1:7" ht="40.15" customHeight="1" thickBot="1" x14ac:dyDescent="0.3">
      <c r="B7" s="71">
        <v>3</v>
      </c>
      <c r="C7" s="189"/>
      <c r="D7" s="183" t="s">
        <v>294</v>
      </c>
      <c r="E7" s="72" t="s">
        <v>47</v>
      </c>
      <c r="F7" s="73" t="s">
        <v>196</v>
      </c>
      <c r="G7" s="72" t="s">
        <v>269</v>
      </c>
    </row>
    <row r="8" spans="1:7" ht="40.15" customHeight="1" thickBot="1" x14ac:dyDescent="0.3">
      <c r="B8" s="71">
        <v>4</v>
      </c>
      <c r="C8" s="189"/>
      <c r="D8" s="183"/>
      <c r="E8" s="72" t="s">
        <v>47</v>
      </c>
      <c r="F8" s="73" t="s">
        <v>270</v>
      </c>
      <c r="G8" s="72" t="s">
        <v>271</v>
      </c>
    </row>
    <row r="9" spans="1:7" ht="40.15" customHeight="1" thickBot="1" x14ac:dyDescent="0.3">
      <c r="B9" s="71">
        <v>5</v>
      </c>
      <c r="C9" s="189"/>
      <c r="D9" s="183" t="s">
        <v>295</v>
      </c>
      <c r="E9" s="74" t="s">
        <v>197</v>
      </c>
      <c r="F9" s="75" t="s">
        <v>161</v>
      </c>
      <c r="G9" s="74" t="s">
        <v>272</v>
      </c>
    </row>
    <row r="10" spans="1:7" ht="40.15" customHeight="1" thickBot="1" x14ac:dyDescent="0.3">
      <c r="B10" s="71">
        <v>6</v>
      </c>
      <c r="C10" s="189"/>
      <c r="D10" s="183"/>
      <c r="E10" s="74" t="s">
        <v>197</v>
      </c>
      <c r="F10" s="75" t="s">
        <v>160</v>
      </c>
      <c r="G10" s="74" t="s">
        <v>273</v>
      </c>
    </row>
    <row r="11" spans="1:7" ht="40.15" customHeight="1" thickBot="1" x14ac:dyDescent="0.3">
      <c r="B11" s="71">
        <v>7</v>
      </c>
      <c r="C11" s="189"/>
      <c r="D11" s="183"/>
      <c r="E11" s="74" t="s">
        <v>198</v>
      </c>
      <c r="F11" s="75" t="s">
        <v>159</v>
      </c>
      <c r="G11" s="74" t="s">
        <v>48</v>
      </c>
    </row>
    <row r="12" spans="1:7" ht="40.15" customHeight="1" thickBot="1" x14ac:dyDescent="0.3">
      <c r="B12" s="71">
        <v>8</v>
      </c>
      <c r="C12" s="189"/>
      <c r="D12" s="183"/>
      <c r="E12" s="74" t="s">
        <v>197</v>
      </c>
      <c r="F12" s="75" t="s">
        <v>157</v>
      </c>
      <c r="G12" s="74" t="s">
        <v>158</v>
      </c>
    </row>
    <row r="13" spans="1:7" ht="40.15" customHeight="1" thickBot="1" x14ac:dyDescent="0.3">
      <c r="B13" s="71">
        <v>9</v>
      </c>
      <c r="C13" s="189"/>
      <c r="D13" s="183"/>
      <c r="E13" s="74" t="s">
        <v>198</v>
      </c>
      <c r="F13" s="75" t="s">
        <v>155</v>
      </c>
      <c r="G13" s="74" t="s">
        <v>156</v>
      </c>
    </row>
    <row r="14" spans="1:7" ht="40.15" customHeight="1" thickBot="1" x14ac:dyDescent="0.3">
      <c r="B14" s="71">
        <v>10</v>
      </c>
      <c r="C14" s="189"/>
      <c r="D14" s="183"/>
      <c r="E14" s="74" t="s">
        <v>198</v>
      </c>
      <c r="F14" s="75" t="s">
        <v>154</v>
      </c>
      <c r="G14" s="74" t="s">
        <v>49</v>
      </c>
    </row>
    <row r="15" spans="1:7" ht="40.15" customHeight="1" thickBot="1" x14ac:dyDescent="0.3">
      <c r="B15" s="71">
        <v>11</v>
      </c>
      <c r="C15" s="189"/>
      <c r="D15" s="183"/>
      <c r="E15" s="74" t="s">
        <v>198</v>
      </c>
      <c r="F15" s="75" t="s">
        <v>153</v>
      </c>
      <c r="G15" s="74" t="s">
        <v>50</v>
      </c>
    </row>
    <row r="16" spans="1:7" ht="40.15" customHeight="1" thickBot="1" x14ac:dyDescent="0.3">
      <c r="B16" s="71">
        <v>12</v>
      </c>
      <c r="C16" s="189"/>
      <c r="D16" s="183"/>
      <c r="E16" s="74" t="s">
        <v>197</v>
      </c>
      <c r="F16" s="75" t="s">
        <v>274</v>
      </c>
      <c r="G16" s="74" t="s">
        <v>51</v>
      </c>
    </row>
    <row r="17" spans="2:7" ht="40.15" customHeight="1" thickBot="1" x14ac:dyDescent="0.3">
      <c r="B17" s="71">
        <v>13</v>
      </c>
      <c r="C17" s="189"/>
      <c r="D17" s="183" t="s">
        <v>199</v>
      </c>
      <c r="E17" s="74" t="s">
        <v>42</v>
      </c>
      <c r="F17" s="75" t="s">
        <v>200</v>
      </c>
      <c r="G17" s="74" t="s">
        <v>162</v>
      </c>
    </row>
    <row r="18" spans="2:7" ht="40.15" customHeight="1" thickBot="1" x14ac:dyDescent="0.3">
      <c r="B18" s="71">
        <v>14</v>
      </c>
      <c r="C18" s="189"/>
      <c r="D18" s="183"/>
      <c r="E18" s="74" t="s">
        <v>42</v>
      </c>
      <c r="F18" s="75" t="s">
        <v>201</v>
      </c>
      <c r="G18" s="74" t="s">
        <v>44</v>
      </c>
    </row>
    <row r="19" spans="2:7" ht="40.15" customHeight="1" thickBot="1" x14ac:dyDescent="0.3">
      <c r="B19" s="71">
        <v>15</v>
      </c>
      <c r="C19" s="189"/>
      <c r="D19" s="183"/>
      <c r="E19" s="74" t="s">
        <v>42</v>
      </c>
      <c r="F19" s="75" t="s">
        <v>202</v>
      </c>
      <c r="G19" s="74" t="s">
        <v>44</v>
      </c>
    </row>
    <row r="20" spans="2:7" ht="40.15" customHeight="1" thickBot="1" x14ac:dyDescent="0.3">
      <c r="B20" s="71">
        <v>16</v>
      </c>
      <c r="C20" s="189"/>
      <c r="D20" s="183"/>
      <c r="E20" s="74" t="s">
        <v>42</v>
      </c>
      <c r="F20" s="75" t="s">
        <v>203</v>
      </c>
      <c r="G20" s="74" t="s">
        <v>45</v>
      </c>
    </row>
    <row r="21" spans="2:7" ht="40.15" customHeight="1" thickBot="1" x14ac:dyDescent="0.3">
      <c r="B21" s="71">
        <v>17</v>
      </c>
      <c r="C21" s="189"/>
      <c r="D21" s="188" t="s">
        <v>204</v>
      </c>
      <c r="E21" s="74" t="s">
        <v>296</v>
      </c>
      <c r="F21" s="75" t="s">
        <v>41</v>
      </c>
      <c r="G21" s="74" t="s">
        <v>96</v>
      </c>
    </row>
    <row r="22" spans="2:7" ht="40.15" customHeight="1" thickBot="1" x14ac:dyDescent="0.3">
      <c r="B22" s="71">
        <v>18</v>
      </c>
      <c r="C22" s="190"/>
      <c r="D22" s="190"/>
      <c r="E22" s="74" t="s">
        <v>297</v>
      </c>
      <c r="F22" s="75" t="s">
        <v>43</v>
      </c>
      <c r="G22" s="74" t="s">
        <v>297</v>
      </c>
    </row>
    <row r="23" spans="2:7" ht="19.899999999999999" customHeight="1" thickBot="1" x14ac:dyDescent="0.3">
      <c r="B23" s="184" t="s">
        <v>205</v>
      </c>
      <c r="C23" s="185"/>
      <c r="D23" s="191"/>
      <c r="E23" s="185"/>
      <c r="F23" s="185"/>
      <c r="G23" s="187"/>
    </row>
    <row r="24" spans="2:7" ht="40.15" customHeight="1" thickBot="1" x14ac:dyDescent="0.3">
      <c r="B24" s="71">
        <v>19</v>
      </c>
      <c r="C24" s="192" t="s">
        <v>206</v>
      </c>
      <c r="D24" s="195" t="s">
        <v>207</v>
      </c>
      <c r="E24" s="74" t="s">
        <v>280</v>
      </c>
      <c r="F24" s="76" t="s">
        <v>208</v>
      </c>
      <c r="G24" s="74" t="s">
        <v>31</v>
      </c>
    </row>
    <row r="25" spans="2:7" ht="40.15" customHeight="1" thickBot="1" x14ac:dyDescent="0.3">
      <c r="B25" s="71">
        <v>20</v>
      </c>
      <c r="C25" s="193"/>
      <c r="D25" s="195"/>
      <c r="E25" s="74" t="s">
        <v>280</v>
      </c>
      <c r="F25" s="75" t="s">
        <v>209</v>
      </c>
      <c r="G25" s="74" t="s">
        <v>32</v>
      </c>
    </row>
    <row r="26" spans="2:7" ht="40.15" customHeight="1" thickBot="1" x14ac:dyDescent="0.3">
      <c r="B26" s="71">
        <v>21</v>
      </c>
      <c r="C26" s="193"/>
      <c r="D26" s="195"/>
      <c r="E26" s="74" t="s">
        <v>280</v>
      </c>
      <c r="F26" s="75" t="s">
        <v>210</v>
      </c>
      <c r="G26" s="74" t="s">
        <v>211</v>
      </c>
    </row>
    <row r="27" spans="2:7" ht="40.15" customHeight="1" thickBot="1" x14ac:dyDescent="0.3">
      <c r="B27" s="71">
        <v>22</v>
      </c>
      <c r="C27" s="193"/>
      <c r="D27" s="195"/>
      <c r="E27" s="74" t="s">
        <v>281</v>
      </c>
      <c r="F27" s="75" t="s">
        <v>212</v>
      </c>
      <c r="G27" s="74" t="s">
        <v>213</v>
      </c>
    </row>
    <row r="28" spans="2:7" ht="40.15" customHeight="1" thickBot="1" x14ac:dyDescent="0.3">
      <c r="B28" s="71">
        <v>23</v>
      </c>
      <c r="C28" s="193"/>
      <c r="D28" s="195"/>
      <c r="E28" s="74" t="s">
        <v>281</v>
      </c>
      <c r="F28" s="75" t="s">
        <v>214</v>
      </c>
      <c r="G28" s="74" t="s">
        <v>215</v>
      </c>
    </row>
    <row r="29" spans="2:7" ht="40.15" customHeight="1" thickBot="1" x14ac:dyDescent="0.3">
      <c r="B29" s="71">
        <v>24</v>
      </c>
      <c r="C29" s="193"/>
      <c r="D29" s="195" t="s">
        <v>275</v>
      </c>
      <c r="E29" s="74" t="s">
        <v>282</v>
      </c>
      <c r="F29" s="75" t="s">
        <v>26</v>
      </c>
      <c r="G29" s="74" t="s">
        <v>284</v>
      </c>
    </row>
    <row r="30" spans="2:7" ht="40.15" customHeight="1" thickBot="1" x14ac:dyDescent="0.3">
      <c r="B30" s="71">
        <v>25</v>
      </c>
      <c r="C30" s="193"/>
      <c r="D30" s="195"/>
      <c r="E30" s="74" t="s">
        <v>283</v>
      </c>
      <c r="F30" s="75" t="s">
        <v>27</v>
      </c>
      <c r="G30" s="74" t="s">
        <v>285</v>
      </c>
    </row>
    <row r="31" spans="2:7" ht="40.15" customHeight="1" thickBot="1" x14ac:dyDescent="0.3">
      <c r="B31" s="71">
        <v>26</v>
      </c>
      <c r="C31" s="193"/>
      <c r="D31" s="195"/>
      <c r="E31" s="74" t="s">
        <v>216</v>
      </c>
      <c r="F31" s="75" t="s">
        <v>28</v>
      </c>
      <c r="G31" s="74" t="s">
        <v>217</v>
      </c>
    </row>
    <row r="32" spans="2:7" ht="40.15" customHeight="1" thickBot="1" x14ac:dyDescent="0.3">
      <c r="B32" s="71">
        <v>27</v>
      </c>
      <c r="C32" s="193"/>
      <c r="D32" s="195"/>
      <c r="E32" s="74" t="s">
        <v>216</v>
      </c>
      <c r="F32" s="75" t="s">
        <v>35</v>
      </c>
      <c r="G32" s="74" t="s">
        <v>218</v>
      </c>
    </row>
    <row r="33" spans="2:8" ht="40.15" customHeight="1" thickBot="1" x14ac:dyDescent="0.3">
      <c r="B33" s="71">
        <v>28</v>
      </c>
      <c r="C33" s="193"/>
      <c r="D33" s="195"/>
      <c r="E33" s="74" t="s">
        <v>219</v>
      </c>
      <c r="F33" s="75" t="s">
        <v>172</v>
      </c>
      <c r="G33" s="74" t="s">
        <v>150</v>
      </c>
    </row>
    <row r="34" spans="2:8" ht="40.15" customHeight="1" thickBot="1" x14ac:dyDescent="0.3">
      <c r="B34" s="71">
        <v>29</v>
      </c>
      <c r="C34" s="193"/>
      <c r="D34" s="195"/>
      <c r="E34" s="74" t="s">
        <v>268</v>
      </c>
      <c r="F34" s="75" t="s">
        <v>263</v>
      </c>
      <c r="G34" s="74" t="s">
        <v>266</v>
      </c>
    </row>
    <row r="35" spans="2:8" ht="37.9" customHeight="1" thickBot="1" x14ac:dyDescent="0.3">
      <c r="B35" s="71">
        <v>30</v>
      </c>
      <c r="C35" s="194"/>
      <c r="D35" s="195"/>
      <c r="E35" s="74" t="s">
        <v>267</v>
      </c>
      <c r="F35" s="75" t="s">
        <v>265</v>
      </c>
      <c r="G35" s="74" t="s">
        <v>298</v>
      </c>
    </row>
    <row r="36" spans="2:8" ht="19.899999999999999" customHeight="1" thickBot="1" x14ac:dyDescent="0.3">
      <c r="B36" s="184" t="s">
        <v>230</v>
      </c>
      <c r="C36" s="185"/>
      <c r="D36" s="185"/>
      <c r="E36" s="185"/>
      <c r="F36" s="185"/>
      <c r="G36" s="187"/>
      <c r="H36" s="151" t="s">
        <v>231</v>
      </c>
    </row>
    <row r="37" spans="2:8" ht="40.15" customHeight="1" thickBot="1" x14ac:dyDescent="0.3">
      <c r="B37" s="71">
        <v>31</v>
      </c>
      <c r="C37" s="188" t="s">
        <v>232</v>
      </c>
      <c r="D37" s="183" t="s">
        <v>233</v>
      </c>
      <c r="E37" s="74" t="s">
        <v>234</v>
      </c>
      <c r="F37" s="75" t="s">
        <v>56</v>
      </c>
      <c r="G37" s="74" t="s">
        <v>170</v>
      </c>
      <c r="H37" s="152">
        <v>1</v>
      </c>
    </row>
    <row r="38" spans="2:8" ht="40.15" customHeight="1" thickBot="1" x14ac:dyDescent="0.3">
      <c r="B38" s="71">
        <v>32</v>
      </c>
      <c r="C38" s="189"/>
      <c r="D38" s="183"/>
      <c r="E38" s="74" t="s">
        <v>234</v>
      </c>
      <c r="F38" s="75" t="s">
        <v>57</v>
      </c>
      <c r="G38" s="74" t="s">
        <v>169</v>
      </c>
      <c r="H38" s="153">
        <v>1</v>
      </c>
    </row>
    <row r="39" spans="2:8" ht="40.15" customHeight="1" thickBot="1" x14ac:dyDescent="0.3">
      <c r="B39" s="71">
        <v>33</v>
      </c>
      <c r="C39" s="189"/>
      <c r="D39" s="183"/>
      <c r="E39" s="74" t="s">
        <v>234</v>
      </c>
      <c r="F39" s="75" t="s">
        <v>58</v>
      </c>
      <c r="G39" s="74" t="s">
        <v>65</v>
      </c>
      <c r="H39" s="153">
        <v>1</v>
      </c>
    </row>
    <row r="40" spans="2:8" ht="40.15" customHeight="1" thickBot="1" x14ac:dyDescent="0.3">
      <c r="B40" s="71">
        <v>34</v>
      </c>
      <c r="C40" s="189"/>
      <c r="D40" s="183"/>
      <c r="E40" s="74" t="s">
        <v>234</v>
      </c>
      <c r="F40" s="75" t="s">
        <v>60</v>
      </c>
      <c r="G40" s="74" t="s">
        <v>59</v>
      </c>
      <c r="H40" s="153">
        <v>1</v>
      </c>
    </row>
    <row r="41" spans="2:8" ht="40.15" customHeight="1" thickBot="1" x14ac:dyDescent="0.3">
      <c r="B41" s="71">
        <v>35</v>
      </c>
      <c r="C41" s="189"/>
      <c r="D41" s="183"/>
      <c r="E41" s="74" t="s">
        <v>234</v>
      </c>
      <c r="F41" s="75" t="s">
        <v>61</v>
      </c>
      <c r="G41" s="74" t="s">
        <v>67</v>
      </c>
      <c r="H41" s="153">
        <v>1</v>
      </c>
    </row>
    <row r="42" spans="2:8" ht="40.15" customHeight="1" thickBot="1" x14ac:dyDescent="0.3">
      <c r="B42" s="71">
        <v>36</v>
      </c>
      <c r="C42" s="189"/>
      <c r="D42" s="183"/>
      <c r="E42" s="74" t="s">
        <v>234</v>
      </c>
      <c r="F42" s="75" t="s">
        <v>63</v>
      </c>
      <c r="G42" s="74" t="s">
        <v>171</v>
      </c>
      <c r="H42" s="153">
        <v>1</v>
      </c>
    </row>
    <row r="43" spans="2:8" ht="40.15" customHeight="1" thickBot="1" x14ac:dyDescent="0.3">
      <c r="B43" s="71">
        <v>37</v>
      </c>
      <c r="C43" s="189"/>
      <c r="D43" s="183"/>
      <c r="E43" s="74" t="s">
        <v>234</v>
      </c>
      <c r="F43" s="75" t="s">
        <v>235</v>
      </c>
      <c r="G43" s="74" t="s">
        <v>168</v>
      </c>
      <c r="H43" s="153">
        <v>1</v>
      </c>
    </row>
    <row r="44" spans="2:8" ht="40.15" customHeight="1" thickBot="1" x14ac:dyDescent="0.3">
      <c r="B44" s="71">
        <v>38</v>
      </c>
      <c r="C44" s="189"/>
      <c r="D44" s="183"/>
      <c r="E44" s="74" t="s">
        <v>98</v>
      </c>
      <c r="F44" s="75" t="s">
        <v>236</v>
      </c>
      <c r="G44" s="74" t="s">
        <v>163</v>
      </c>
      <c r="H44" s="153">
        <v>0</v>
      </c>
    </row>
    <row r="45" spans="2:8" ht="40.15" customHeight="1" thickBot="1" x14ac:dyDescent="0.3">
      <c r="B45" s="71">
        <v>39</v>
      </c>
      <c r="C45" s="189"/>
      <c r="D45" s="183" t="s">
        <v>237</v>
      </c>
      <c r="E45" s="74" t="s">
        <v>98</v>
      </c>
      <c r="F45" s="75" t="s">
        <v>68</v>
      </c>
      <c r="G45" s="74" t="s">
        <v>62</v>
      </c>
      <c r="H45" s="153">
        <v>0</v>
      </c>
    </row>
    <row r="46" spans="2:8" ht="40.15" customHeight="1" thickBot="1" x14ac:dyDescent="0.3">
      <c r="B46" s="71">
        <v>40</v>
      </c>
      <c r="C46" s="189"/>
      <c r="D46" s="183"/>
      <c r="E46" s="74" t="s">
        <v>98</v>
      </c>
      <c r="F46" s="75" t="s">
        <v>69</v>
      </c>
      <c r="G46" s="74" t="s">
        <v>64</v>
      </c>
      <c r="H46" s="153">
        <v>0</v>
      </c>
    </row>
    <row r="47" spans="2:8" ht="40.15" customHeight="1" thickBot="1" x14ac:dyDescent="0.3">
      <c r="B47" s="71">
        <v>41</v>
      </c>
      <c r="C47" s="189"/>
      <c r="D47" s="183"/>
      <c r="E47" s="74" t="s">
        <v>98</v>
      </c>
      <c r="F47" s="75" t="s">
        <v>70</v>
      </c>
      <c r="G47" s="74" t="s">
        <v>167</v>
      </c>
      <c r="H47" s="153">
        <v>0</v>
      </c>
    </row>
    <row r="48" spans="2:8" ht="40.15" customHeight="1" thickBot="1" x14ac:dyDescent="0.3">
      <c r="B48" s="71">
        <v>42</v>
      </c>
      <c r="C48" s="189"/>
      <c r="D48" s="183"/>
      <c r="E48" s="74" t="s">
        <v>98</v>
      </c>
      <c r="F48" s="75" t="s">
        <v>71</v>
      </c>
      <c r="G48" s="74" t="s">
        <v>66</v>
      </c>
      <c r="H48" s="153">
        <v>0</v>
      </c>
    </row>
    <row r="49" spans="2:8" ht="40.15" customHeight="1" thickBot="1" x14ac:dyDescent="0.3">
      <c r="B49" s="71">
        <v>43</v>
      </c>
      <c r="C49" s="189"/>
      <c r="D49" s="183"/>
      <c r="E49" s="74" t="s">
        <v>98</v>
      </c>
      <c r="F49" s="75" t="s">
        <v>166</v>
      </c>
      <c r="G49" s="74" t="s">
        <v>286</v>
      </c>
      <c r="H49" s="153">
        <v>0</v>
      </c>
    </row>
    <row r="50" spans="2:8" ht="40.15" customHeight="1" thickBot="1" x14ac:dyDescent="0.3">
      <c r="B50" s="71">
        <v>44</v>
      </c>
      <c r="C50" s="189"/>
      <c r="D50" s="183"/>
      <c r="E50" s="74" t="s">
        <v>98</v>
      </c>
      <c r="F50" s="75" t="s">
        <v>165</v>
      </c>
      <c r="G50" s="74" t="s">
        <v>287</v>
      </c>
      <c r="H50" s="153">
        <v>0</v>
      </c>
    </row>
    <row r="51" spans="2:8" ht="40.15" customHeight="1" thickBot="1" x14ac:dyDescent="0.3">
      <c r="B51" s="71">
        <v>45</v>
      </c>
      <c r="C51" s="189"/>
      <c r="D51" s="183"/>
      <c r="E51" s="74" t="s">
        <v>98</v>
      </c>
      <c r="F51" s="75" t="s">
        <v>164</v>
      </c>
      <c r="G51" s="74" t="s">
        <v>239</v>
      </c>
      <c r="H51" s="153">
        <v>0</v>
      </c>
    </row>
    <row r="52" spans="2:8" ht="40.15" customHeight="1" thickBot="1" x14ac:dyDescent="0.3">
      <c r="B52" s="71">
        <v>46</v>
      </c>
      <c r="C52" s="189"/>
      <c r="D52" s="183"/>
      <c r="E52" s="74" t="s">
        <v>98</v>
      </c>
      <c r="F52" s="75" t="s">
        <v>261</v>
      </c>
      <c r="G52" s="74" t="s">
        <v>264</v>
      </c>
      <c r="H52" s="153">
        <v>0</v>
      </c>
    </row>
    <row r="53" spans="2:8" ht="40.15" customHeight="1" thickBot="1" x14ac:dyDescent="0.3">
      <c r="B53" s="71">
        <v>47</v>
      </c>
      <c r="C53" s="189"/>
      <c r="D53" s="183" t="s">
        <v>240</v>
      </c>
      <c r="E53" s="74" t="s">
        <v>241</v>
      </c>
      <c r="F53" s="75" t="s">
        <v>52</v>
      </c>
      <c r="G53" s="74" t="s">
        <v>242</v>
      </c>
      <c r="H53" s="153">
        <v>0</v>
      </c>
    </row>
    <row r="54" spans="2:8" ht="40.15" customHeight="1" thickBot="1" x14ac:dyDescent="0.3">
      <c r="B54" s="71">
        <v>48</v>
      </c>
      <c r="C54" s="189"/>
      <c r="D54" s="183"/>
      <c r="E54" s="74" t="s">
        <v>241</v>
      </c>
      <c r="F54" s="75" t="s">
        <v>53</v>
      </c>
      <c r="G54" s="74" t="s">
        <v>243</v>
      </c>
      <c r="H54" s="153">
        <v>0</v>
      </c>
    </row>
    <row r="55" spans="2:8" ht="40.15" customHeight="1" thickBot="1" x14ac:dyDescent="0.3">
      <c r="B55" s="71">
        <v>49</v>
      </c>
      <c r="C55" s="189"/>
      <c r="D55" s="183"/>
      <c r="E55" s="74" t="s">
        <v>241</v>
      </c>
      <c r="F55" s="75" t="s">
        <v>54</v>
      </c>
      <c r="G55" s="74" t="s">
        <v>244</v>
      </c>
      <c r="H55" s="153">
        <v>0</v>
      </c>
    </row>
    <row r="56" spans="2:8" ht="40.15" customHeight="1" thickBot="1" x14ac:dyDescent="0.3">
      <c r="B56" s="71">
        <v>50</v>
      </c>
      <c r="C56" s="189"/>
      <c r="D56" s="183" t="s">
        <v>245</v>
      </c>
      <c r="E56" s="74" t="s">
        <v>238</v>
      </c>
      <c r="F56" s="75" t="s">
        <v>246</v>
      </c>
      <c r="G56" s="74" t="s">
        <v>247</v>
      </c>
      <c r="H56" s="153">
        <v>0</v>
      </c>
    </row>
    <row r="57" spans="2:8" ht="40.15" customHeight="1" thickBot="1" x14ac:dyDescent="0.3">
      <c r="B57" s="71">
        <v>51</v>
      </c>
      <c r="C57" s="189"/>
      <c r="D57" s="183"/>
      <c r="E57" s="74" t="s">
        <v>238</v>
      </c>
      <c r="F57" s="75" t="s">
        <v>248</v>
      </c>
      <c r="G57" s="74" t="s">
        <v>249</v>
      </c>
      <c r="H57" s="153">
        <v>0</v>
      </c>
    </row>
    <row r="58" spans="2:8" ht="40.15" customHeight="1" thickBot="1" x14ac:dyDescent="0.3">
      <c r="B58" s="71">
        <v>52</v>
      </c>
      <c r="C58" s="189"/>
      <c r="D58" s="183"/>
      <c r="E58" s="74" t="s">
        <v>238</v>
      </c>
      <c r="F58" s="75" t="s">
        <v>250</v>
      </c>
      <c r="G58" s="74" t="s">
        <v>251</v>
      </c>
      <c r="H58" s="153">
        <v>0</v>
      </c>
    </row>
    <row r="59" spans="2:8" ht="40.15" customHeight="1" thickBot="1" x14ac:dyDescent="0.3">
      <c r="B59" s="71">
        <v>53</v>
      </c>
      <c r="C59" s="189"/>
      <c r="D59" s="183"/>
      <c r="E59" s="74" t="s">
        <v>238</v>
      </c>
      <c r="F59" s="75" t="s">
        <v>255</v>
      </c>
      <c r="G59" s="74" t="s">
        <v>256</v>
      </c>
      <c r="H59" s="153">
        <v>0</v>
      </c>
    </row>
    <row r="60" spans="2:8" ht="40.15" customHeight="1" thickBot="1" x14ac:dyDescent="0.3">
      <c r="B60" s="71">
        <v>54</v>
      </c>
      <c r="C60" s="189"/>
      <c r="D60" s="183" t="s">
        <v>257</v>
      </c>
      <c r="E60" s="74" t="s">
        <v>252</v>
      </c>
      <c r="F60" s="75" t="s">
        <v>253</v>
      </c>
      <c r="G60" s="74" t="s">
        <v>254</v>
      </c>
      <c r="H60" s="153">
        <v>0</v>
      </c>
    </row>
    <row r="61" spans="2:8" ht="40.15" customHeight="1" thickBot="1" x14ac:dyDescent="0.3">
      <c r="B61" s="71">
        <v>55</v>
      </c>
      <c r="C61" s="190"/>
      <c r="D61" s="183"/>
      <c r="E61" s="74" t="s">
        <v>252</v>
      </c>
      <c r="F61" s="75" t="s">
        <v>299</v>
      </c>
      <c r="G61" s="74" t="s">
        <v>258</v>
      </c>
      <c r="H61" s="153">
        <v>0</v>
      </c>
    </row>
    <row r="62" spans="2:8" ht="19.899999999999999" customHeight="1" thickBot="1" x14ac:dyDescent="0.3">
      <c r="B62" s="184" t="s">
        <v>220</v>
      </c>
      <c r="C62" s="185"/>
      <c r="D62" s="186"/>
      <c r="E62" s="185"/>
      <c r="F62" s="185"/>
      <c r="G62" s="187"/>
    </row>
    <row r="63" spans="2:8" ht="40.15" customHeight="1" thickBot="1" x14ac:dyDescent="0.3">
      <c r="B63" s="71">
        <v>56</v>
      </c>
      <c r="C63" s="188" t="s">
        <v>221</v>
      </c>
      <c r="D63" s="188" t="s">
        <v>222</v>
      </c>
      <c r="E63" s="74" t="s">
        <v>72</v>
      </c>
      <c r="F63" s="75" t="s">
        <v>223</v>
      </c>
      <c r="G63" s="74" t="s">
        <v>224</v>
      </c>
    </row>
    <row r="64" spans="2:8" ht="40.15" customHeight="1" thickBot="1" x14ac:dyDescent="0.3">
      <c r="B64" s="71">
        <v>57</v>
      </c>
      <c r="C64" s="189"/>
      <c r="D64" s="189"/>
      <c r="E64" s="74" t="s">
        <v>72</v>
      </c>
      <c r="F64" s="75" t="s">
        <v>225</v>
      </c>
      <c r="G64" s="74" t="s">
        <v>226</v>
      </c>
    </row>
    <row r="65" spans="2:7" ht="40.15" customHeight="1" thickBot="1" x14ac:dyDescent="0.3">
      <c r="B65" s="71">
        <v>58</v>
      </c>
      <c r="C65" s="189"/>
      <c r="D65" s="188" t="s">
        <v>227</v>
      </c>
      <c r="E65" s="74" t="s">
        <v>228</v>
      </c>
      <c r="F65" s="75" t="s">
        <v>148</v>
      </c>
      <c r="G65" s="74" t="s">
        <v>228</v>
      </c>
    </row>
    <row r="66" spans="2:7" ht="40.15" customHeight="1" thickBot="1" x14ac:dyDescent="0.3">
      <c r="B66" s="86">
        <v>59</v>
      </c>
      <c r="C66" s="189"/>
      <c r="D66" s="189"/>
      <c r="E66" s="87" t="s">
        <v>228</v>
      </c>
      <c r="F66" s="88" t="s">
        <v>149</v>
      </c>
      <c r="G66" s="87" t="s">
        <v>229</v>
      </c>
    </row>
    <row r="67" spans="2:7" ht="19.899999999999999" customHeight="1" thickBot="1" x14ac:dyDescent="0.3">
      <c r="B67" s="180" t="s">
        <v>304</v>
      </c>
      <c r="C67" s="181"/>
      <c r="D67" s="181"/>
      <c r="E67" s="181"/>
      <c r="F67" s="181"/>
      <c r="G67" s="182"/>
    </row>
    <row r="68" spans="2:7" ht="40.15" customHeight="1" thickBot="1" x14ac:dyDescent="0.3">
      <c r="B68" s="71">
        <v>60</v>
      </c>
      <c r="C68" s="74"/>
      <c r="D68" s="74"/>
      <c r="E68" s="74" t="s">
        <v>95</v>
      </c>
      <c r="F68" s="75"/>
      <c r="G68" s="74"/>
    </row>
    <row r="69" spans="2:7" ht="40.15" customHeight="1" thickBot="1" x14ac:dyDescent="0.3">
      <c r="B69" s="71">
        <v>61</v>
      </c>
      <c r="C69" s="74"/>
      <c r="D69" s="74"/>
      <c r="E69" s="74" t="s">
        <v>105</v>
      </c>
      <c r="F69" s="75"/>
      <c r="G69" s="74"/>
    </row>
    <row r="70" spans="2:7" ht="40.15" customHeight="1" thickBot="1" x14ac:dyDescent="0.3">
      <c r="B70" s="71">
        <v>62</v>
      </c>
      <c r="C70" s="74"/>
      <c r="D70" s="74"/>
      <c r="E70" s="74" t="s">
        <v>259</v>
      </c>
      <c r="F70" s="75"/>
      <c r="G70" s="74"/>
    </row>
    <row r="71" spans="2:7" ht="40.15" customHeight="1" thickBot="1" x14ac:dyDescent="0.3">
      <c r="B71" s="71">
        <v>63</v>
      </c>
      <c r="C71" s="74"/>
      <c r="D71" s="74"/>
      <c r="E71" s="74" t="s">
        <v>260</v>
      </c>
      <c r="F71" s="75"/>
      <c r="G71" s="74"/>
    </row>
    <row r="72" spans="2:7" ht="19.899999999999999" customHeight="1" thickBot="1" x14ac:dyDescent="0.3">
      <c r="B72" s="180" t="s">
        <v>313</v>
      </c>
      <c r="C72" s="181"/>
      <c r="D72" s="181"/>
      <c r="E72" s="181"/>
      <c r="F72" s="181"/>
      <c r="G72" s="182"/>
    </row>
    <row r="73" spans="2:7" ht="40.15" customHeight="1" thickBot="1" x14ac:dyDescent="0.3">
      <c r="B73" s="71">
        <v>64</v>
      </c>
      <c r="C73" s="74"/>
      <c r="D73" s="74"/>
      <c r="E73" s="74" t="s">
        <v>311</v>
      </c>
      <c r="F73" s="75"/>
      <c r="G73" s="74"/>
    </row>
    <row r="74" spans="2:7" ht="40.15" customHeight="1" thickBot="1" x14ac:dyDescent="0.3">
      <c r="B74" s="71">
        <v>65</v>
      </c>
      <c r="C74" s="74"/>
      <c r="D74" s="74"/>
      <c r="E74" s="74" t="s">
        <v>312</v>
      </c>
      <c r="F74" s="75"/>
      <c r="G74" s="74"/>
    </row>
  </sheetData>
  <mergeCells count="24">
    <mergeCell ref="B4:G4"/>
    <mergeCell ref="C5:C22"/>
    <mergeCell ref="D5:D6"/>
    <mergeCell ref="D7:D8"/>
    <mergeCell ref="D9:D16"/>
    <mergeCell ref="D17:D20"/>
    <mergeCell ref="D21:D22"/>
    <mergeCell ref="B23:G23"/>
    <mergeCell ref="C24:C35"/>
    <mergeCell ref="D24:D28"/>
    <mergeCell ref="D29:D35"/>
    <mergeCell ref="B36:G36"/>
    <mergeCell ref="B72:G72"/>
    <mergeCell ref="D60:D61"/>
    <mergeCell ref="B62:G62"/>
    <mergeCell ref="C63:C66"/>
    <mergeCell ref="D63:D64"/>
    <mergeCell ref="D65:D66"/>
    <mergeCell ref="B67:G67"/>
    <mergeCell ref="C37:C61"/>
    <mergeCell ref="D37:D44"/>
    <mergeCell ref="D45:D52"/>
    <mergeCell ref="D53:D55"/>
    <mergeCell ref="D56:D5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5406-5EE2-404D-98DD-0AA1D0E508D3}">
  <dimension ref="B1:Z191"/>
  <sheetViews>
    <sheetView showGridLines="0" zoomScaleNormal="100" workbookViewId="0">
      <pane ySplit="3" topLeftCell="A4" activePane="bottomLeft" state="frozen"/>
      <selection activeCell="AM323" sqref="AM323"/>
      <selection pane="bottomLeft" activeCell="A4" sqref="A4"/>
    </sheetView>
  </sheetViews>
  <sheetFormatPr defaultColWidth="11.140625" defaultRowHeight="15" x14ac:dyDescent="0.25"/>
  <cols>
    <col min="1" max="1" width="6.28515625" style="55" customWidth="1"/>
    <col min="2" max="2" width="16.28515625" style="55" customWidth="1"/>
    <col min="3" max="3" width="11.140625" style="55"/>
    <col min="4" max="4" width="14" style="55" customWidth="1"/>
    <col min="5" max="5" width="13.28515625" style="55" customWidth="1"/>
    <col min="6" max="12" width="11.140625" style="55"/>
    <col min="13" max="13" width="14.28515625" style="55" customWidth="1"/>
    <col min="14" max="16384" width="11.140625" style="55"/>
  </cols>
  <sheetData>
    <row r="1" spans="2:26" ht="31.5" x14ac:dyDescent="0.25">
      <c r="B1" s="103" t="s">
        <v>316</v>
      </c>
    </row>
    <row r="2" spans="2:26" x14ac:dyDescent="0.25">
      <c r="B2" s="46" t="s">
        <v>108</v>
      </c>
      <c r="C2" s="46" t="s">
        <v>76</v>
      </c>
      <c r="D2" s="46" t="s">
        <v>114</v>
      </c>
      <c r="E2" s="46" t="s">
        <v>115</v>
      </c>
      <c r="F2" s="80" t="s">
        <v>409</v>
      </c>
    </row>
    <row r="3" spans="2:26" ht="18" customHeight="1" x14ac:dyDescent="0.3">
      <c r="B3" s="16" t="s">
        <v>112</v>
      </c>
    </row>
    <row r="4" spans="2:26" x14ac:dyDescent="0.25">
      <c r="B4" s="55" t="s">
        <v>321</v>
      </c>
      <c r="M4" s="55" t="s">
        <v>321</v>
      </c>
    </row>
    <row r="5" spans="2:26" x14ac:dyDescent="0.25">
      <c r="M5" s="59" t="s">
        <v>46</v>
      </c>
      <c r="N5" s="97">
        <v>2020</v>
      </c>
      <c r="O5" s="97">
        <v>2021</v>
      </c>
      <c r="P5" s="97">
        <v>2022</v>
      </c>
      <c r="Q5" s="97">
        <v>2023</v>
      </c>
      <c r="R5" s="97">
        <v>2024</v>
      </c>
      <c r="S5" s="97">
        <v>2025</v>
      </c>
      <c r="T5" s="97">
        <v>2026</v>
      </c>
      <c r="U5" s="97">
        <v>2027</v>
      </c>
      <c r="V5" s="97">
        <v>2028</v>
      </c>
      <c r="W5" s="97">
        <v>2029</v>
      </c>
      <c r="X5" s="97">
        <v>2030</v>
      </c>
      <c r="Z5" s="55" t="s">
        <v>397</v>
      </c>
    </row>
    <row r="6" spans="2:26" x14ac:dyDescent="0.25">
      <c r="M6" s="154" t="s">
        <v>2</v>
      </c>
      <c r="N6" s="155">
        <v>0</v>
      </c>
      <c r="O6" s="155">
        <v>0</v>
      </c>
      <c r="P6" s="155">
        <v>0</v>
      </c>
      <c r="Q6" s="155">
        <v>0</v>
      </c>
      <c r="R6" s="155">
        <v>0</v>
      </c>
      <c r="S6" s="155">
        <v>0</v>
      </c>
      <c r="T6" s="155">
        <v>0</v>
      </c>
      <c r="U6" s="155">
        <v>0</v>
      </c>
      <c r="V6" s="155">
        <v>0</v>
      </c>
      <c r="W6" s="155">
        <v>0</v>
      </c>
      <c r="X6" s="155">
        <v>0</v>
      </c>
      <c r="Z6" s="55" t="s">
        <v>398</v>
      </c>
    </row>
    <row r="7" spans="2:26" x14ac:dyDescent="0.25">
      <c r="M7" s="1" t="s">
        <v>3</v>
      </c>
      <c r="N7" s="156">
        <v>0</v>
      </c>
      <c r="O7" s="156">
        <v>0</v>
      </c>
      <c r="P7" s="156">
        <v>0</v>
      </c>
      <c r="Q7" s="156">
        <v>0</v>
      </c>
      <c r="R7" s="156">
        <v>0</v>
      </c>
      <c r="S7" s="156">
        <v>0</v>
      </c>
      <c r="T7" s="156">
        <v>0</v>
      </c>
      <c r="U7" s="156">
        <v>0</v>
      </c>
      <c r="V7" s="156">
        <v>0</v>
      </c>
      <c r="W7" s="156">
        <v>0</v>
      </c>
      <c r="X7" s="156">
        <v>0</v>
      </c>
      <c r="Z7" s="55" t="s">
        <v>176</v>
      </c>
    </row>
    <row r="8" spans="2:26" x14ac:dyDescent="0.25">
      <c r="M8" s="1" t="s">
        <v>4</v>
      </c>
      <c r="N8" s="98">
        <v>0</v>
      </c>
      <c r="O8" s="98">
        <v>0</v>
      </c>
      <c r="P8" s="98">
        <v>0</v>
      </c>
      <c r="Q8" s="98">
        <v>0</v>
      </c>
      <c r="R8" s="98">
        <v>0</v>
      </c>
      <c r="S8" s="98">
        <v>0</v>
      </c>
      <c r="T8" s="98">
        <v>0</v>
      </c>
      <c r="U8" s="98">
        <v>0</v>
      </c>
      <c r="V8" s="98">
        <v>0</v>
      </c>
      <c r="W8" s="98">
        <v>0</v>
      </c>
      <c r="X8" s="98">
        <v>0</v>
      </c>
    </row>
    <row r="9" spans="2:26" x14ac:dyDescent="0.25">
      <c r="M9" s="1" t="s">
        <v>5</v>
      </c>
      <c r="N9" s="156">
        <v>0</v>
      </c>
      <c r="O9" s="156">
        <v>0</v>
      </c>
      <c r="P9" s="156">
        <v>0</v>
      </c>
      <c r="Q9" s="156">
        <v>0</v>
      </c>
      <c r="R9" s="156">
        <v>0</v>
      </c>
      <c r="S9" s="156">
        <v>0</v>
      </c>
      <c r="T9" s="156">
        <v>0</v>
      </c>
      <c r="U9" s="156">
        <v>0</v>
      </c>
      <c r="V9" s="156">
        <v>0</v>
      </c>
      <c r="W9" s="156">
        <v>0</v>
      </c>
      <c r="X9" s="156">
        <v>0</v>
      </c>
    </row>
    <row r="10" spans="2:26" x14ac:dyDescent="0.25">
      <c r="M10" s="1" t="s">
        <v>6</v>
      </c>
      <c r="N10" s="156">
        <v>0.44999999999999996</v>
      </c>
      <c r="O10" s="156">
        <v>0.38</v>
      </c>
      <c r="P10" s="156">
        <v>0.31000000000000005</v>
      </c>
      <c r="Q10" s="156">
        <v>0.2400000000000001</v>
      </c>
      <c r="R10" s="156">
        <v>0.17000000000000015</v>
      </c>
      <c r="S10" s="156">
        <v>9.9999999999999978E-2</v>
      </c>
      <c r="T10" s="156">
        <v>7.9999999999999988E-2</v>
      </c>
      <c r="U10" s="156">
        <v>5.9999999999999991E-2</v>
      </c>
      <c r="V10" s="156">
        <v>3.9999999999999994E-2</v>
      </c>
      <c r="W10" s="156">
        <v>1.9999999999999997E-2</v>
      </c>
      <c r="X10" s="156">
        <v>0</v>
      </c>
    </row>
    <row r="11" spans="2:26" x14ac:dyDescent="0.25">
      <c r="M11" s="1" t="s">
        <v>7</v>
      </c>
      <c r="N11" s="156">
        <v>0</v>
      </c>
      <c r="O11" s="156">
        <v>0</v>
      </c>
      <c r="P11" s="156">
        <v>0</v>
      </c>
      <c r="Q11" s="156">
        <v>0</v>
      </c>
      <c r="R11" s="156">
        <v>0</v>
      </c>
      <c r="S11" s="156">
        <v>0</v>
      </c>
      <c r="T11" s="156">
        <v>0</v>
      </c>
      <c r="U11" s="156">
        <v>0</v>
      </c>
      <c r="V11" s="156">
        <v>0</v>
      </c>
      <c r="W11" s="156">
        <v>0</v>
      </c>
      <c r="X11" s="156">
        <v>0</v>
      </c>
    </row>
    <row r="12" spans="2:26" x14ac:dyDescent="0.25">
      <c r="M12" s="1" t="s">
        <v>8</v>
      </c>
      <c r="N12" s="156">
        <v>0.54</v>
      </c>
      <c r="O12" s="156">
        <v>0.60199999999999998</v>
      </c>
      <c r="P12" s="156">
        <v>0.66399999999999992</v>
      </c>
      <c r="Q12" s="156">
        <v>0.72599999999999987</v>
      </c>
      <c r="R12" s="156">
        <v>0.78799999999999981</v>
      </c>
      <c r="S12" s="156">
        <v>0.85</v>
      </c>
      <c r="T12" s="156">
        <v>0.86</v>
      </c>
      <c r="U12" s="156">
        <v>0.87000000000000011</v>
      </c>
      <c r="V12" s="156">
        <v>0.88</v>
      </c>
      <c r="W12" s="156">
        <v>0.89</v>
      </c>
      <c r="X12" s="156">
        <v>0.9</v>
      </c>
    </row>
    <row r="13" spans="2:26" x14ac:dyDescent="0.25">
      <c r="M13" s="1" t="s">
        <v>9</v>
      </c>
      <c r="N13" s="156">
        <v>0</v>
      </c>
      <c r="O13" s="156">
        <v>0</v>
      </c>
      <c r="P13" s="156">
        <v>0</v>
      </c>
      <c r="Q13" s="156">
        <v>0</v>
      </c>
      <c r="R13" s="156">
        <v>0</v>
      </c>
      <c r="S13" s="156">
        <v>0</v>
      </c>
      <c r="T13" s="156">
        <v>0</v>
      </c>
      <c r="U13" s="156">
        <v>0</v>
      </c>
      <c r="V13" s="156">
        <v>0</v>
      </c>
      <c r="W13" s="156">
        <v>0</v>
      </c>
      <c r="X13" s="156">
        <v>0</v>
      </c>
    </row>
    <row r="14" spans="2:26" x14ac:dyDescent="0.25">
      <c r="M14" s="1" t="s">
        <v>10</v>
      </c>
      <c r="N14" s="156">
        <v>0</v>
      </c>
      <c r="O14" s="156">
        <v>0</v>
      </c>
      <c r="P14" s="156">
        <v>0</v>
      </c>
      <c r="Q14" s="156">
        <v>0</v>
      </c>
      <c r="R14" s="156">
        <v>0</v>
      </c>
      <c r="S14" s="156">
        <v>0</v>
      </c>
      <c r="T14" s="156">
        <v>0</v>
      </c>
      <c r="U14" s="156">
        <v>0</v>
      </c>
      <c r="V14" s="156">
        <v>0</v>
      </c>
      <c r="W14" s="156">
        <v>0</v>
      </c>
      <c r="X14" s="156">
        <v>0</v>
      </c>
    </row>
    <row r="15" spans="2:26" x14ac:dyDescent="0.25">
      <c r="M15" s="1" t="s">
        <v>11</v>
      </c>
      <c r="N15" s="156">
        <v>0</v>
      </c>
      <c r="O15" s="156">
        <v>0</v>
      </c>
      <c r="P15" s="156">
        <v>0</v>
      </c>
      <c r="Q15" s="156">
        <v>0</v>
      </c>
      <c r="R15" s="156">
        <v>0</v>
      </c>
      <c r="S15" s="156">
        <v>0</v>
      </c>
      <c r="T15" s="156">
        <v>0</v>
      </c>
      <c r="U15" s="156">
        <v>0</v>
      </c>
      <c r="V15" s="156">
        <v>0</v>
      </c>
      <c r="W15" s="156">
        <v>0</v>
      </c>
      <c r="X15" s="156">
        <v>0</v>
      </c>
    </row>
    <row r="16" spans="2:26" x14ac:dyDescent="0.25">
      <c r="M16" s="1" t="s">
        <v>12</v>
      </c>
      <c r="N16" s="98">
        <v>0</v>
      </c>
      <c r="O16" s="98">
        <v>0</v>
      </c>
      <c r="P16" s="98">
        <v>0</v>
      </c>
      <c r="Q16" s="98">
        <v>0</v>
      </c>
      <c r="R16" s="98">
        <v>0</v>
      </c>
      <c r="S16" s="156">
        <v>0</v>
      </c>
      <c r="T16" s="156">
        <v>0</v>
      </c>
      <c r="U16" s="156">
        <v>0</v>
      </c>
      <c r="V16" s="156">
        <v>0</v>
      </c>
      <c r="W16" s="156">
        <v>0</v>
      </c>
      <c r="X16" s="156">
        <v>0</v>
      </c>
    </row>
    <row r="17" spans="2:24" x14ac:dyDescent="0.25">
      <c r="M17" s="1" t="s">
        <v>13</v>
      </c>
      <c r="N17" s="157">
        <v>0.01</v>
      </c>
      <c r="O17" s="157">
        <v>1.8000000000000002E-2</v>
      </c>
      <c r="P17" s="157">
        <v>2.6000000000000002E-2</v>
      </c>
      <c r="Q17" s="157">
        <v>3.4000000000000002E-2</v>
      </c>
      <c r="R17" s="157">
        <v>4.2000000000000003E-2</v>
      </c>
      <c r="S17" s="157">
        <v>0.05</v>
      </c>
      <c r="T17" s="157">
        <v>6.0000000000000005E-2</v>
      </c>
      <c r="U17" s="157">
        <v>7.0000000000000007E-2</v>
      </c>
      <c r="V17" s="157">
        <v>0.08</v>
      </c>
      <c r="W17" s="157">
        <v>0.09</v>
      </c>
      <c r="X17" s="157">
        <v>0.1</v>
      </c>
    </row>
    <row r="18" spans="2:24" x14ac:dyDescent="0.25">
      <c r="M18" s="1" t="s">
        <v>14</v>
      </c>
      <c r="N18" s="98">
        <v>0</v>
      </c>
      <c r="O18" s="98">
        <v>0</v>
      </c>
      <c r="P18" s="98">
        <v>0</v>
      </c>
      <c r="Q18" s="98">
        <v>0</v>
      </c>
      <c r="R18" s="98">
        <v>0</v>
      </c>
      <c r="S18" s="98">
        <v>0</v>
      </c>
      <c r="T18" s="98">
        <v>0</v>
      </c>
      <c r="U18" s="98">
        <v>0</v>
      </c>
      <c r="V18" s="98">
        <v>0</v>
      </c>
      <c r="W18" s="98">
        <v>0</v>
      </c>
      <c r="X18" s="98">
        <v>0</v>
      </c>
    </row>
    <row r="19" spans="2:24" x14ac:dyDescent="0.25">
      <c r="M19" s="1" t="s">
        <v>15</v>
      </c>
      <c r="N19" s="99">
        <v>0</v>
      </c>
      <c r="O19" s="99">
        <v>0</v>
      </c>
      <c r="P19" s="99">
        <v>0</v>
      </c>
      <c r="Q19" s="99">
        <v>0</v>
      </c>
      <c r="R19" s="99">
        <v>0</v>
      </c>
      <c r="S19" s="99">
        <v>0</v>
      </c>
      <c r="T19" s="99">
        <v>0</v>
      </c>
      <c r="U19" s="99">
        <v>0</v>
      </c>
      <c r="V19" s="99">
        <v>0</v>
      </c>
      <c r="W19" s="99">
        <v>0</v>
      </c>
      <c r="X19" s="99">
        <v>0</v>
      </c>
    </row>
    <row r="20" spans="2:24" x14ac:dyDescent="0.25">
      <c r="M20" s="15" t="s">
        <v>0</v>
      </c>
      <c r="N20" s="100">
        <v>1</v>
      </c>
      <c r="O20" s="100">
        <v>1</v>
      </c>
      <c r="P20" s="100">
        <v>1</v>
      </c>
      <c r="Q20" s="100">
        <v>1</v>
      </c>
      <c r="R20" s="100">
        <v>1</v>
      </c>
      <c r="S20" s="100">
        <v>1</v>
      </c>
      <c r="T20" s="100">
        <v>1</v>
      </c>
      <c r="U20" s="100">
        <v>1</v>
      </c>
      <c r="V20" s="100">
        <v>1</v>
      </c>
      <c r="W20" s="100">
        <v>1</v>
      </c>
      <c r="X20" s="100">
        <v>1</v>
      </c>
    </row>
    <row r="23" spans="2:24" x14ac:dyDescent="0.25">
      <c r="B23" s="55" t="s">
        <v>320</v>
      </c>
      <c r="M23" s="55" t="s">
        <v>320</v>
      </c>
    </row>
    <row r="24" spans="2:24" x14ac:dyDescent="0.25">
      <c r="M24" s="59" t="s">
        <v>46</v>
      </c>
      <c r="N24" s="97">
        <v>2020</v>
      </c>
      <c r="O24" s="97">
        <v>2021</v>
      </c>
      <c r="P24" s="97">
        <v>2022</v>
      </c>
      <c r="Q24" s="97">
        <v>2023</v>
      </c>
      <c r="R24" s="97">
        <v>2024</v>
      </c>
      <c r="S24" s="97">
        <v>2025</v>
      </c>
      <c r="T24" s="97">
        <v>2026</v>
      </c>
      <c r="U24" s="97">
        <v>2027</v>
      </c>
      <c r="V24" s="97">
        <v>2028</v>
      </c>
      <c r="W24" s="97">
        <v>2029</v>
      </c>
      <c r="X24" s="97">
        <v>2030</v>
      </c>
    </row>
    <row r="25" spans="2:24" x14ac:dyDescent="0.25">
      <c r="M25" s="154" t="s">
        <v>2</v>
      </c>
      <c r="N25" s="155">
        <v>0</v>
      </c>
      <c r="O25" s="155">
        <v>0</v>
      </c>
      <c r="P25" s="155">
        <v>0</v>
      </c>
      <c r="Q25" s="155">
        <v>0</v>
      </c>
      <c r="R25" s="155">
        <v>0</v>
      </c>
      <c r="S25" s="155">
        <v>0</v>
      </c>
      <c r="T25" s="155">
        <v>0</v>
      </c>
      <c r="U25" s="155">
        <v>0</v>
      </c>
      <c r="V25" s="155">
        <v>0</v>
      </c>
      <c r="W25" s="155">
        <v>0</v>
      </c>
      <c r="X25" s="155">
        <v>0</v>
      </c>
    </row>
    <row r="26" spans="2:24" x14ac:dyDescent="0.25">
      <c r="M26" s="1" t="s">
        <v>3</v>
      </c>
      <c r="N26" s="156">
        <v>0</v>
      </c>
      <c r="O26" s="156">
        <v>0</v>
      </c>
      <c r="P26" s="156">
        <v>0</v>
      </c>
      <c r="Q26" s="156">
        <v>0</v>
      </c>
      <c r="R26" s="156">
        <v>0</v>
      </c>
      <c r="S26" s="156">
        <v>0</v>
      </c>
      <c r="T26" s="156">
        <v>0</v>
      </c>
      <c r="U26" s="156">
        <v>0</v>
      </c>
      <c r="V26" s="156">
        <v>0</v>
      </c>
      <c r="W26" s="156">
        <v>0</v>
      </c>
      <c r="X26" s="156">
        <v>0</v>
      </c>
    </row>
    <row r="27" spans="2:24" x14ac:dyDescent="0.25">
      <c r="M27" s="1" t="s">
        <v>4</v>
      </c>
      <c r="N27" s="98">
        <v>0</v>
      </c>
      <c r="O27" s="98">
        <v>0</v>
      </c>
      <c r="P27" s="98">
        <v>0</v>
      </c>
      <c r="Q27" s="98">
        <v>0</v>
      </c>
      <c r="R27" s="98">
        <v>0</v>
      </c>
      <c r="S27" s="98">
        <v>0</v>
      </c>
      <c r="T27" s="98">
        <v>0</v>
      </c>
      <c r="U27" s="98">
        <v>0</v>
      </c>
      <c r="V27" s="98">
        <v>0</v>
      </c>
      <c r="W27" s="98">
        <v>0</v>
      </c>
      <c r="X27" s="98">
        <v>0</v>
      </c>
    </row>
    <row r="28" spans="2:24" x14ac:dyDescent="0.25">
      <c r="M28" s="1" t="s">
        <v>5</v>
      </c>
      <c r="N28" s="156">
        <v>0</v>
      </c>
      <c r="O28" s="156">
        <v>0</v>
      </c>
      <c r="P28" s="156">
        <v>0</v>
      </c>
      <c r="Q28" s="156">
        <v>0</v>
      </c>
      <c r="R28" s="156">
        <v>0</v>
      </c>
      <c r="S28" s="156">
        <v>0</v>
      </c>
      <c r="T28" s="156">
        <v>0</v>
      </c>
      <c r="U28" s="156">
        <v>0</v>
      </c>
      <c r="V28" s="156">
        <v>0</v>
      </c>
      <c r="W28" s="156">
        <v>0</v>
      </c>
      <c r="X28" s="156">
        <v>0</v>
      </c>
    </row>
    <row r="29" spans="2:24" x14ac:dyDescent="0.25">
      <c r="M29" s="1" t="s">
        <v>6</v>
      </c>
      <c r="N29" s="156">
        <v>0.1788158321612271</v>
      </c>
      <c r="O29" s="156">
        <v>0.14705266572898168</v>
      </c>
      <c r="P29" s="156">
        <v>0.11528949929673626</v>
      </c>
      <c r="Q29" s="156">
        <v>8.3526332864490849E-2</v>
      </c>
      <c r="R29" s="156">
        <v>5.1763166432245433E-2</v>
      </c>
      <c r="S29" s="156">
        <v>2.0000000000000018E-2</v>
      </c>
      <c r="T29" s="156">
        <v>1.6000000000000014E-2</v>
      </c>
      <c r="U29" s="156">
        <v>1.2000000000000011E-2</v>
      </c>
      <c r="V29" s="156">
        <v>8.0000000000000071E-3</v>
      </c>
      <c r="W29" s="156">
        <v>4.0000000000000036E-3</v>
      </c>
      <c r="X29" s="156">
        <v>0</v>
      </c>
    </row>
    <row r="30" spans="2:24" x14ac:dyDescent="0.25">
      <c r="M30" s="1" t="s">
        <v>7</v>
      </c>
      <c r="N30" s="156">
        <v>0</v>
      </c>
      <c r="O30" s="156">
        <v>0</v>
      </c>
      <c r="P30" s="156">
        <v>0</v>
      </c>
      <c r="Q30" s="156">
        <v>0</v>
      </c>
      <c r="R30" s="156">
        <v>0</v>
      </c>
      <c r="S30" s="156">
        <v>0</v>
      </c>
      <c r="T30" s="156">
        <v>0</v>
      </c>
      <c r="U30" s="156">
        <v>0</v>
      </c>
      <c r="V30" s="156">
        <v>0</v>
      </c>
      <c r="W30" s="156">
        <v>0</v>
      </c>
      <c r="X30" s="156">
        <v>0</v>
      </c>
    </row>
    <row r="31" spans="2:24" x14ac:dyDescent="0.25">
      <c r="M31" s="1" t="s">
        <v>8</v>
      </c>
      <c r="N31" s="156">
        <v>0.82068416783877296</v>
      </c>
      <c r="O31" s="156">
        <v>0.84654733427101836</v>
      </c>
      <c r="P31" s="156">
        <v>0.87241050070326376</v>
      </c>
      <c r="Q31" s="156">
        <v>0.89827366713550916</v>
      </c>
      <c r="R31" s="156">
        <v>0.92413683356775456</v>
      </c>
      <c r="S31" s="156">
        <v>0.95</v>
      </c>
      <c r="T31" s="156">
        <v>0.95</v>
      </c>
      <c r="U31" s="156">
        <v>0.95</v>
      </c>
      <c r="V31" s="156">
        <v>0.95</v>
      </c>
      <c r="W31" s="156">
        <v>0.95</v>
      </c>
      <c r="X31" s="156">
        <v>0.95</v>
      </c>
    </row>
    <row r="32" spans="2:24" x14ac:dyDescent="0.25">
      <c r="M32" s="1" t="s">
        <v>9</v>
      </c>
      <c r="N32" s="156">
        <v>0</v>
      </c>
      <c r="O32" s="156">
        <v>0</v>
      </c>
      <c r="P32" s="156">
        <v>0</v>
      </c>
      <c r="Q32" s="156">
        <v>0</v>
      </c>
      <c r="R32" s="156">
        <v>0</v>
      </c>
      <c r="S32" s="156">
        <v>0</v>
      </c>
      <c r="T32" s="156">
        <v>0</v>
      </c>
      <c r="U32" s="156">
        <v>0</v>
      </c>
      <c r="V32" s="156">
        <v>0</v>
      </c>
      <c r="W32" s="156">
        <v>0</v>
      </c>
      <c r="X32" s="156">
        <v>0</v>
      </c>
    </row>
    <row r="33" spans="2:24" x14ac:dyDescent="0.25">
      <c r="M33" s="1" t="s">
        <v>10</v>
      </c>
      <c r="N33" s="156">
        <v>0</v>
      </c>
      <c r="O33" s="156">
        <v>0</v>
      </c>
      <c r="P33" s="156">
        <v>0</v>
      </c>
      <c r="Q33" s="156">
        <v>0</v>
      </c>
      <c r="R33" s="156">
        <v>0</v>
      </c>
      <c r="S33" s="156">
        <v>0</v>
      </c>
      <c r="T33" s="156">
        <v>0</v>
      </c>
      <c r="U33" s="156">
        <v>0</v>
      </c>
      <c r="V33" s="156">
        <v>0</v>
      </c>
      <c r="W33" s="156">
        <v>0</v>
      </c>
      <c r="X33" s="156">
        <v>0</v>
      </c>
    </row>
    <row r="34" spans="2:24" x14ac:dyDescent="0.25">
      <c r="M34" s="1" t="s">
        <v>11</v>
      </c>
      <c r="N34" s="156">
        <v>0</v>
      </c>
      <c r="O34" s="156">
        <v>3.0000000000000001E-3</v>
      </c>
      <c r="P34" s="156">
        <v>6.0000000000000001E-3</v>
      </c>
      <c r="Q34" s="156">
        <v>9.0000000000000011E-3</v>
      </c>
      <c r="R34" s="156">
        <v>1.2E-2</v>
      </c>
      <c r="S34" s="156">
        <v>1.4999999999999999E-2</v>
      </c>
      <c r="T34" s="156">
        <v>1.7000000000000001E-2</v>
      </c>
      <c r="U34" s="156">
        <v>1.9000000000000003E-2</v>
      </c>
      <c r="V34" s="156">
        <v>2.1000000000000005E-2</v>
      </c>
      <c r="W34" s="156">
        <v>2.3000000000000007E-2</v>
      </c>
      <c r="X34" s="156">
        <v>2.5000000000000001E-2</v>
      </c>
    </row>
    <row r="35" spans="2:24" x14ac:dyDescent="0.25">
      <c r="M35" s="1" t="s">
        <v>12</v>
      </c>
      <c r="N35" s="98">
        <v>0</v>
      </c>
      <c r="O35" s="98">
        <v>0</v>
      </c>
      <c r="P35" s="98">
        <v>0</v>
      </c>
      <c r="Q35" s="98">
        <v>0</v>
      </c>
      <c r="R35" s="98">
        <v>0</v>
      </c>
      <c r="S35" s="156">
        <v>0</v>
      </c>
      <c r="T35" s="156">
        <v>0</v>
      </c>
      <c r="U35" s="156">
        <v>0</v>
      </c>
      <c r="V35" s="156">
        <v>0</v>
      </c>
      <c r="W35" s="156">
        <v>0</v>
      </c>
      <c r="X35" s="156">
        <v>0</v>
      </c>
    </row>
    <row r="36" spans="2:24" x14ac:dyDescent="0.25">
      <c r="M36" s="1" t="s">
        <v>13</v>
      </c>
      <c r="N36" s="157">
        <v>5.0000000000000001E-4</v>
      </c>
      <c r="O36" s="157">
        <v>3.3999999999999998E-3</v>
      </c>
      <c r="P36" s="157">
        <v>6.3E-3</v>
      </c>
      <c r="Q36" s="157">
        <v>9.1999999999999998E-3</v>
      </c>
      <c r="R36" s="157">
        <v>1.21E-2</v>
      </c>
      <c r="S36" s="157">
        <v>1.4999999999999999E-2</v>
      </c>
      <c r="T36" s="157">
        <v>1.7000000000000001E-2</v>
      </c>
      <c r="U36" s="157">
        <v>1.9000000000000003E-2</v>
      </c>
      <c r="V36" s="157">
        <v>2.1000000000000005E-2</v>
      </c>
      <c r="W36" s="157">
        <v>2.3000000000000007E-2</v>
      </c>
      <c r="X36" s="157">
        <v>2.5000000000000001E-2</v>
      </c>
    </row>
    <row r="37" spans="2:24" x14ac:dyDescent="0.25">
      <c r="M37" s="1" t="s">
        <v>14</v>
      </c>
      <c r="N37" s="98">
        <v>0</v>
      </c>
      <c r="O37" s="98">
        <v>0</v>
      </c>
      <c r="P37" s="98">
        <v>0</v>
      </c>
      <c r="Q37" s="98">
        <v>0</v>
      </c>
      <c r="R37" s="98">
        <v>0</v>
      </c>
      <c r="S37" s="98">
        <v>0</v>
      </c>
      <c r="T37" s="98">
        <v>0</v>
      </c>
      <c r="U37" s="98">
        <v>0</v>
      </c>
      <c r="V37" s="98">
        <v>0</v>
      </c>
      <c r="W37" s="98">
        <v>0</v>
      </c>
      <c r="X37" s="98">
        <v>0</v>
      </c>
    </row>
    <row r="38" spans="2:24" x14ac:dyDescent="0.25">
      <c r="M38" s="1" t="s">
        <v>15</v>
      </c>
      <c r="N38" s="99">
        <v>0</v>
      </c>
      <c r="O38" s="99">
        <v>0</v>
      </c>
      <c r="P38" s="99">
        <v>0</v>
      </c>
      <c r="Q38" s="99">
        <v>0</v>
      </c>
      <c r="R38" s="99">
        <v>0</v>
      </c>
      <c r="S38" s="99">
        <v>0</v>
      </c>
      <c r="T38" s="99">
        <v>0</v>
      </c>
      <c r="U38" s="99">
        <v>0</v>
      </c>
      <c r="V38" s="99">
        <v>0</v>
      </c>
      <c r="W38" s="99">
        <v>0</v>
      </c>
      <c r="X38" s="99">
        <v>0</v>
      </c>
    </row>
    <row r="39" spans="2:24" x14ac:dyDescent="0.25">
      <c r="M39" s="15" t="s">
        <v>0</v>
      </c>
      <c r="N39" s="100">
        <v>1</v>
      </c>
      <c r="O39" s="100">
        <v>1</v>
      </c>
      <c r="P39" s="100">
        <v>1</v>
      </c>
      <c r="Q39" s="100">
        <v>1</v>
      </c>
      <c r="R39" s="100">
        <v>1</v>
      </c>
      <c r="S39" s="100">
        <v>1</v>
      </c>
      <c r="T39" s="100">
        <v>1</v>
      </c>
      <c r="U39" s="100">
        <v>1</v>
      </c>
      <c r="V39" s="100">
        <v>1</v>
      </c>
      <c r="W39" s="100">
        <v>1</v>
      </c>
      <c r="X39" s="100">
        <v>1</v>
      </c>
    </row>
    <row r="42" spans="2:24" x14ac:dyDescent="0.25">
      <c r="B42" s="55" t="s">
        <v>319</v>
      </c>
      <c r="M42" s="55" t="s">
        <v>319</v>
      </c>
    </row>
    <row r="43" spans="2:24" x14ac:dyDescent="0.25">
      <c r="M43" s="59" t="s">
        <v>46</v>
      </c>
      <c r="N43" s="97">
        <v>2020</v>
      </c>
      <c r="O43" s="97">
        <v>2021</v>
      </c>
      <c r="P43" s="97">
        <v>2022</v>
      </c>
      <c r="Q43" s="97">
        <v>2023</v>
      </c>
      <c r="R43" s="97">
        <v>2024</v>
      </c>
      <c r="S43" s="97">
        <v>2025</v>
      </c>
      <c r="T43" s="97">
        <v>2026</v>
      </c>
      <c r="U43" s="97">
        <v>2027</v>
      </c>
      <c r="V43" s="97">
        <v>2028</v>
      </c>
      <c r="W43" s="97">
        <v>2029</v>
      </c>
      <c r="X43" s="97">
        <v>2030</v>
      </c>
    </row>
    <row r="44" spans="2:24" x14ac:dyDescent="0.25">
      <c r="M44" s="154" t="s">
        <v>2</v>
      </c>
      <c r="N44" s="155">
        <v>0</v>
      </c>
      <c r="O44" s="155">
        <v>0</v>
      </c>
      <c r="P44" s="155">
        <v>0</v>
      </c>
      <c r="Q44" s="155">
        <v>0</v>
      </c>
      <c r="R44" s="155">
        <v>0</v>
      </c>
      <c r="S44" s="155">
        <v>0</v>
      </c>
      <c r="T44" s="155">
        <v>0</v>
      </c>
      <c r="U44" s="155">
        <v>0</v>
      </c>
      <c r="V44" s="155">
        <v>0</v>
      </c>
      <c r="W44" s="155">
        <v>0</v>
      </c>
      <c r="X44" s="155">
        <v>0</v>
      </c>
    </row>
    <row r="45" spans="2:24" x14ac:dyDescent="0.25">
      <c r="M45" s="1" t="s">
        <v>3</v>
      </c>
      <c r="N45" s="156">
        <v>0</v>
      </c>
      <c r="O45" s="156">
        <v>0</v>
      </c>
      <c r="P45" s="156">
        <v>0</v>
      </c>
      <c r="Q45" s="156">
        <v>0</v>
      </c>
      <c r="R45" s="156">
        <v>0</v>
      </c>
      <c r="S45" s="156">
        <v>0</v>
      </c>
      <c r="T45" s="156">
        <v>0</v>
      </c>
      <c r="U45" s="156">
        <v>0</v>
      </c>
      <c r="V45" s="156">
        <v>0</v>
      </c>
      <c r="W45" s="156">
        <v>0</v>
      </c>
      <c r="X45" s="156">
        <v>0</v>
      </c>
    </row>
    <row r="46" spans="2:24" x14ac:dyDescent="0.25">
      <c r="M46" s="1" t="s">
        <v>4</v>
      </c>
      <c r="N46" s="98">
        <v>0</v>
      </c>
      <c r="O46" s="98">
        <v>0</v>
      </c>
      <c r="P46" s="98">
        <v>0</v>
      </c>
      <c r="Q46" s="98">
        <v>0</v>
      </c>
      <c r="R46" s="98">
        <v>0</v>
      </c>
      <c r="S46" s="98">
        <v>0</v>
      </c>
      <c r="T46" s="98">
        <v>0</v>
      </c>
      <c r="U46" s="98">
        <v>0</v>
      </c>
      <c r="V46" s="98">
        <v>0</v>
      </c>
      <c r="W46" s="98">
        <v>0</v>
      </c>
      <c r="X46" s="98">
        <v>0</v>
      </c>
    </row>
    <row r="47" spans="2:24" x14ac:dyDescent="0.25">
      <c r="M47" s="1" t="s">
        <v>5</v>
      </c>
      <c r="N47" s="156">
        <v>0</v>
      </c>
      <c r="O47" s="156">
        <v>0</v>
      </c>
      <c r="P47" s="156">
        <v>0</v>
      </c>
      <c r="Q47" s="156">
        <v>0</v>
      </c>
      <c r="R47" s="156">
        <v>0</v>
      </c>
      <c r="S47" s="156">
        <v>0</v>
      </c>
      <c r="T47" s="156">
        <v>0</v>
      </c>
      <c r="U47" s="156">
        <v>0</v>
      </c>
      <c r="V47" s="156">
        <v>0</v>
      </c>
      <c r="W47" s="156">
        <v>0</v>
      </c>
      <c r="X47" s="156">
        <v>0</v>
      </c>
    </row>
    <row r="48" spans="2:24" x14ac:dyDescent="0.25">
      <c r="M48" s="1" t="s">
        <v>6</v>
      </c>
      <c r="N48" s="156">
        <v>0.66979999999999995</v>
      </c>
      <c r="O48" s="156">
        <v>0.60563999999999996</v>
      </c>
      <c r="P48" s="156">
        <v>0.54147999999999996</v>
      </c>
      <c r="Q48" s="156">
        <v>0.47731999999999997</v>
      </c>
      <c r="R48" s="156">
        <v>0.41315999999999997</v>
      </c>
      <c r="S48" s="156">
        <v>0.34899999999999998</v>
      </c>
      <c r="T48" s="156">
        <v>0.29699999999999993</v>
      </c>
      <c r="U48" s="156">
        <v>0.245</v>
      </c>
      <c r="V48" s="156">
        <v>0.19300000000000006</v>
      </c>
      <c r="W48" s="156">
        <v>0.14100000000000001</v>
      </c>
      <c r="X48" s="156">
        <v>9.8999999999999977E-2</v>
      </c>
    </row>
    <row r="49" spans="2:24" x14ac:dyDescent="0.25">
      <c r="M49" s="1" t="s">
        <v>7</v>
      </c>
      <c r="N49" s="156">
        <v>0</v>
      </c>
      <c r="O49" s="156">
        <v>0</v>
      </c>
      <c r="P49" s="156">
        <v>0</v>
      </c>
      <c r="Q49" s="156">
        <v>0</v>
      </c>
      <c r="R49" s="156">
        <v>0</v>
      </c>
      <c r="S49" s="156">
        <v>0</v>
      </c>
      <c r="T49" s="156">
        <v>0</v>
      </c>
      <c r="U49" s="156">
        <v>0</v>
      </c>
      <c r="V49" s="156">
        <v>0</v>
      </c>
      <c r="W49" s="156">
        <v>0</v>
      </c>
      <c r="X49" s="156">
        <v>0</v>
      </c>
    </row>
    <row r="50" spans="2:24" x14ac:dyDescent="0.25">
      <c r="M50" s="1" t="s">
        <v>8</v>
      </c>
      <c r="N50" s="156">
        <v>0.33</v>
      </c>
      <c r="O50" s="156">
        <v>0.38400000000000001</v>
      </c>
      <c r="P50" s="156">
        <v>0.438</v>
      </c>
      <c r="Q50" s="156">
        <v>0.49199999999999999</v>
      </c>
      <c r="R50" s="156">
        <v>0.54600000000000004</v>
      </c>
      <c r="S50" s="156">
        <v>0.6</v>
      </c>
      <c r="T50" s="156">
        <v>0.64</v>
      </c>
      <c r="U50" s="156">
        <v>0.68</v>
      </c>
      <c r="V50" s="156">
        <v>0.72</v>
      </c>
      <c r="W50" s="156">
        <v>0.76</v>
      </c>
      <c r="X50" s="156">
        <v>0.8</v>
      </c>
    </row>
    <row r="51" spans="2:24" x14ac:dyDescent="0.25">
      <c r="M51" s="1" t="s">
        <v>9</v>
      </c>
      <c r="N51" s="156">
        <v>0</v>
      </c>
      <c r="O51" s="156">
        <v>0</v>
      </c>
      <c r="P51" s="156">
        <v>0</v>
      </c>
      <c r="Q51" s="156">
        <v>0</v>
      </c>
      <c r="R51" s="156">
        <v>0</v>
      </c>
      <c r="S51" s="156">
        <v>0</v>
      </c>
      <c r="T51" s="156">
        <v>0</v>
      </c>
      <c r="U51" s="156">
        <v>0</v>
      </c>
      <c r="V51" s="156">
        <v>0</v>
      </c>
      <c r="W51" s="156">
        <v>0</v>
      </c>
      <c r="X51" s="156">
        <v>0</v>
      </c>
    </row>
    <row r="52" spans="2:24" x14ac:dyDescent="0.25">
      <c r="M52" s="1" t="s">
        <v>10</v>
      </c>
      <c r="N52" s="156">
        <v>0</v>
      </c>
      <c r="O52" s="156">
        <v>0</v>
      </c>
      <c r="P52" s="156">
        <v>0</v>
      </c>
      <c r="Q52" s="156">
        <v>0</v>
      </c>
      <c r="R52" s="156">
        <v>0</v>
      </c>
      <c r="S52" s="156">
        <v>0</v>
      </c>
      <c r="T52" s="156">
        <v>0</v>
      </c>
      <c r="U52" s="156">
        <v>0</v>
      </c>
      <c r="V52" s="156">
        <v>0</v>
      </c>
      <c r="W52" s="156">
        <v>0</v>
      </c>
      <c r="X52" s="156">
        <v>0</v>
      </c>
    </row>
    <row r="53" spans="2:24" x14ac:dyDescent="0.25">
      <c r="M53" s="1" t="s">
        <v>11</v>
      </c>
      <c r="N53" s="156">
        <v>0</v>
      </c>
      <c r="O53" s="156">
        <v>1.0000000000000002E-2</v>
      </c>
      <c r="P53" s="156">
        <v>2.0000000000000004E-2</v>
      </c>
      <c r="Q53" s="156">
        <v>0.03</v>
      </c>
      <c r="R53" s="156">
        <v>4.0000000000000008E-2</v>
      </c>
      <c r="S53" s="156">
        <v>0.05</v>
      </c>
      <c r="T53" s="156">
        <v>6.0000000000000005E-2</v>
      </c>
      <c r="U53" s="156">
        <v>7.0000000000000007E-2</v>
      </c>
      <c r="V53" s="156">
        <v>0.08</v>
      </c>
      <c r="W53" s="156">
        <v>9.0000000000000011E-2</v>
      </c>
      <c r="X53" s="156">
        <v>0.1</v>
      </c>
    </row>
    <row r="54" spans="2:24" x14ac:dyDescent="0.25">
      <c r="M54" s="1" t="s">
        <v>12</v>
      </c>
      <c r="N54" s="98">
        <v>0</v>
      </c>
      <c r="O54" s="98">
        <v>0</v>
      </c>
      <c r="P54" s="98">
        <v>0</v>
      </c>
      <c r="Q54" s="98">
        <v>0</v>
      </c>
      <c r="R54" s="98">
        <v>0</v>
      </c>
      <c r="S54" s="156">
        <v>0</v>
      </c>
      <c r="T54" s="156">
        <v>0</v>
      </c>
      <c r="U54" s="156">
        <v>0</v>
      </c>
      <c r="V54" s="156">
        <v>0</v>
      </c>
      <c r="W54" s="156">
        <v>0</v>
      </c>
      <c r="X54" s="156">
        <v>0</v>
      </c>
    </row>
    <row r="55" spans="2:24" x14ac:dyDescent="0.25">
      <c r="M55" s="1" t="s">
        <v>13</v>
      </c>
      <c r="N55" s="157">
        <v>2.0000000000000001E-4</v>
      </c>
      <c r="O55" s="157">
        <v>3.6000000000000002E-4</v>
      </c>
      <c r="P55" s="157">
        <v>5.2000000000000006E-4</v>
      </c>
      <c r="Q55" s="157">
        <v>6.8000000000000005E-4</v>
      </c>
      <c r="R55" s="157">
        <v>8.4000000000000003E-4</v>
      </c>
      <c r="S55" s="157">
        <v>1E-3</v>
      </c>
      <c r="T55" s="157">
        <v>1E-3</v>
      </c>
      <c r="U55" s="157">
        <v>1E-3</v>
      </c>
      <c r="V55" s="157">
        <v>1E-3</v>
      </c>
      <c r="W55" s="157">
        <v>1E-3</v>
      </c>
      <c r="X55" s="157">
        <v>1E-3</v>
      </c>
    </row>
    <row r="56" spans="2:24" x14ac:dyDescent="0.25">
      <c r="M56" s="1" t="s">
        <v>14</v>
      </c>
      <c r="N56" s="98">
        <v>0</v>
      </c>
      <c r="O56" s="98">
        <v>0</v>
      </c>
      <c r="P56" s="98">
        <v>0</v>
      </c>
      <c r="Q56" s="98">
        <v>0</v>
      </c>
      <c r="R56" s="98">
        <v>0</v>
      </c>
      <c r="S56" s="98">
        <v>0</v>
      </c>
      <c r="T56" s="98">
        <v>2E-3</v>
      </c>
      <c r="U56" s="98">
        <v>4.0000000000000001E-3</v>
      </c>
      <c r="V56" s="98">
        <v>6.0000000000000001E-3</v>
      </c>
      <c r="W56" s="98">
        <v>8.0000000000000002E-3</v>
      </c>
      <c r="X56" s="98">
        <v>0</v>
      </c>
    </row>
    <row r="57" spans="2:24" x14ac:dyDescent="0.25">
      <c r="M57" s="1" t="s">
        <v>15</v>
      </c>
      <c r="N57" s="99">
        <v>0</v>
      </c>
      <c r="O57" s="99">
        <v>0</v>
      </c>
      <c r="P57" s="99">
        <v>0</v>
      </c>
      <c r="Q57" s="99">
        <v>0</v>
      </c>
      <c r="R57" s="99">
        <v>0</v>
      </c>
      <c r="S57" s="99">
        <v>0</v>
      </c>
      <c r="T57" s="99">
        <v>0</v>
      </c>
      <c r="U57" s="99">
        <v>0</v>
      </c>
      <c r="V57" s="99">
        <v>0</v>
      </c>
      <c r="W57" s="99">
        <v>0</v>
      </c>
      <c r="X57" s="99">
        <v>0</v>
      </c>
    </row>
    <row r="58" spans="2:24" x14ac:dyDescent="0.25">
      <c r="M58" s="15" t="s">
        <v>0</v>
      </c>
      <c r="N58" s="100">
        <v>1</v>
      </c>
      <c r="O58" s="100">
        <v>1</v>
      </c>
      <c r="P58" s="100">
        <v>1</v>
      </c>
      <c r="Q58" s="100">
        <v>1</v>
      </c>
      <c r="R58" s="100">
        <v>1</v>
      </c>
      <c r="S58" s="100">
        <v>1</v>
      </c>
      <c r="T58" s="100">
        <v>1</v>
      </c>
      <c r="U58" s="100">
        <v>1</v>
      </c>
      <c r="V58" s="100">
        <v>1</v>
      </c>
      <c r="W58" s="100">
        <v>1</v>
      </c>
      <c r="X58" s="100">
        <v>1</v>
      </c>
    </row>
    <row r="61" spans="2:24" x14ac:dyDescent="0.25">
      <c r="B61" s="55" t="s">
        <v>318</v>
      </c>
      <c r="M61" s="55" t="s">
        <v>318</v>
      </c>
    </row>
    <row r="62" spans="2:24" x14ac:dyDescent="0.25">
      <c r="M62" s="59" t="s">
        <v>46</v>
      </c>
      <c r="N62" s="97">
        <v>2020</v>
      </c>
      <c r="O62" s="97">
        <v>2021</v>
      </c>
      <c r="P62" s="97">
        <v>2022</v>
      </c>
      <c r="Q62" s="97">
        <v>2023</v>
      </c>
      <c r="R62" s="97">
        <v>2024</v>
      </c>
      <c r="S62" s="97">
        <v>2025</v>
      </c>
      <c r="T62" s="97">
        <v>2026</v>
      </c>
      <c r="U62" s="97">
        <v>2027</v>
      </c>
      <c r="V62" s="97">
        <v>2028</v>
      </c>
      <c r="W62" s="97">
        <v>2029</v>
      </c>
      <c r="X62" s="97">
        <v>2030</v>
      </c>
    </row>
    <row r="63" spans="2:24" x14ac:dyDescent="0.25">
      <c r="M63" s="154" t="s">
        <v>2</v>
      </c>
      <c r="N63" s="155">
        <v>0</v>
      </c>
      <c r="O63" s="155">
        <v>0</v>
      </c>
      <c r="P63" s="155">
        <v>0</v>
      </c>
      <c r="Q63" s="155">
        <v>0</v>
      </c>
      <c r="R63" s="155">
        <v>0</v>
      </c>
      <c r="S63" s="155">
        <v>0</v>
      </c>
      <c r="T63" s="155">
        <v>0</v>
      </c>
      <c r="U63" s="155">
        <v>0</v>
      </c>
      <c r="V63" s="155">
        <v>0</v>
      </c>
      <c r="W63" s="155">
        <v>0</v>
      </c>
      <c r="X63" s="155">
        <v>0</v>
      </c>
    </row>
    <row r="64" spans="2:24" x14ac:dyDescent="0.25">
      <c r="M64" s="1" t="s">
        <v>3</v>
      </c>
      <c r="N64" s="156">
        <v>0</v>
      </c>
      <c r="O64" s="156">
        <v>0</v>
      </c>
      <c r="P64" s="156">
        <v>0</v>
      </c>
      <c r="Q64" s="156">
        <v>0</v>
      </c>
      <c r="R64" s="156">
        <v>0</v>
      </c>
      <c r="S64" s="156">
        <v>0</v>
      </c>
      <c r="T64" s="156">
        <v>0</v>
      </c>
      <c r="U64" s="156">
        <v>0</v>
      </c>
      <c r="V64" s="156">
        <v>0</v>
      </c>
      <c r="W64" s="156">
        <v>0</v>
      </c>
      <c r="X64" s="156">
        <v>0</v>
      </c>
    </row>
    <row r="65" spans="2:24" x14ac:dyDescent="0.25">
      <c r="M65" s="1" t="s">
        <v>4</v>
      </c>
      <c r="N65" s="98">
        <v>0.88500000000000001</v>
      </c>
      <c r="O65" s="98">
        <v>0.81600000000000006</v>
      </c>
      <c r="P65" s="98">
        <v>0.747</v>
      </c>
      <c r="Q65" s="98">
        <v>0.67799999999999994</v>
      </c>
      <c r="R65" s="98">
        <v>0.60899999999999999</v>
      </c>
      <c r="S65" s="98">
        <v>0.54</v>
      </c>
      <c r="T65" s="98">
        <v>0.43199999999999994</v>
      </c>
      <c r="U65" s="98">
        <v>0.32399999999999995</v>
      </c>
      <c r="V65" s="98">
        <v>0.21599999999999997</v>
      </c>
      <c r="W65" s="98">
        <v>0.1080000000000001</v>
      </c>
      <c r="X65" s="98">
        <v>0</v>
      </c>
    </row>
    <row r="66" spans="2:24" x14ac:dyDescent="0.25">
      <c r="M66" s="1" t="s">
        <v>5</v>
      </c>
      <c r="N66" s="156">
        <v>0</v>
      </c>
      <c r="O66" s="156">
        <v>0</v>
      </c>
      <c r="P66" s="156">
        <v>0</v>
      </c>
      <c r="Q66" s="156">
        <v>0</v>
      </c>
      <c r="R66" s="156">
        <v>0</v>
      </c>
      <c r="S66" s="156">
        <v>0</v>
      </c>
      <c r="T66" s="156">
        <v>0</v>
      </c>
      <c r="U66" s="156">
        <v>0</v>
      </c>
      <c r="V66" s="156">
        <v>0</v>
      </c>
      <c r="W66" s="156">
        <v>0</v>
      </c>
      <c r="X66" s="156">
        <v>0</v>
      </c>
    </row>
    <row r="67" spans="2:24" x14ac:dyDescent="0.25">
      <c r="M67" s="1" t="s">
        <v>6</v>
      </c>
      <c r="N67" s="156">
        <v>0</v>
      </c>
      <c r="O67" s="156">
        <v>0</v>
      </c>
      <c r="P67" s="156">
        <v>0</v>
      </c>
      <c r="Q67" s="156">
        <v>0</v>
      </c>
      <c r="R67" s="156">
        <v>0</v>
      </c>
      <c r="S67" s="156">
        <v>0</v>
      </c>
      <c r="T67" s="156">
        <v>0</v>
      </c>
      <c r="U67" s="156">
        <v>0</v>
      </c>
      <c r="V67" s="156">
        <v>0</v>
      </c>
      <c r="W67" s="156">
        <v>0</v>
      </c>
      <c r="X67" s="156">
        <v>0</v>
      </c>
    </row>
    <row r="68" spans="2:24" x14ac:dyDescent="0.25">
      <c r="M68" s="1" t="s">
        <v>7</v>
      </c>
      <c r="N68" s="156">
        <v>0</v>
      </c>
      <c r="O68" s="156">
        <v>0</v>
      </c>
      <c r="P68" s="156">
        <v>0</v>
      </c>
      <c r="Q68" s="156">
        <v>0</v>
      </c>
      <c r="R68" s="156">
        <v>0</v>
      </c>
      <c r="S68" s="156">
        <v>0</v>
      </c>
      <c r="T68" s="156">
        <v>0</v>
      </c>
      <c r="U68" s="156">
        <v>0</v>
      </c>
      <c r="V68" s="156">
        <v>0</v>
      </c>
      <c r="W68" s="156">
        <v>0</v>
      </c>
      <c r="X68" s="156">
        <v>0</v>
      </c>
    </row>
    <row r="69" spans="2:24" x14ac:dyDescent="0.25">
      <c r="M69" s="1" t="s">
        <v>8</v>
      </c>
      <c r="N69" s="156">
        <v>0</v>
      </c>
      <c r="O69" s="156">
        <v>0</v>
      </c>
      <c r="P69" s="156">
        <v>0</v>
      </c>
      <c r="Q69" s="156">
        <v>0</v>
      </c>
      <c r="R69" s="156">
        <v>0</v>
      </c>
      <c r="S69" s="156">
        <v>0</v>
      </c>
      <c r="T69" s="156">
        <v>0</v>
      </c>
      <c r="U69" s="156">
        <v>0</v>
      </c>
      <c r="V69" s="156">
        <v>0</v>
      </c>
      <c r="W69" s="156">
        <v>0</v>
      </c>
      <c r="X69" s="156">
        <v>0</v>
      </c>
    </row>
    <row r="70" spans="2:24" x14ac:dyDescent="0.25">
      <c r="M70" s="1" t="s">
        <v>9</v>
      </c>
      <c r="N70" s="156">
        <v>0</v>
      </c>
      <c r="O70" s="156">
        <v>0</v>
      </c>
      <c r="P70" s="156">
        <v>0</v>
      </c>
      <c r="Q70" s="156">
        <v>0</v>
      </c>
      <c r="R70" s="156">
        <v>0</v>
      </c>
      <c r="S70" s="156">
        <v>0</v>
      </c>
      <c r="T70" s="156">
        <v>0</v>
      </c>
      <c r="U70" s="156">
        <v>0</v>
      </c>
      <c r="V70" s="156">
        <v>0</v>
      </c>
      <c r="W70" s="156">
        <v>0</v>
      </c>
      <c r="X70" s="156">
        <v>0</v>
      </c>
    </row>
    <row r="71" spans="2:24" x14ac:dyDescent="0.25">
      <c r="M71" s="1" t="s">
        <v>10</v>
      </c>
      <c r="N71" s="156">
        <v>0</v>
      </c>
      <c r="O71" s="156">
        <v>0</v>
      </c>
      <c r="P71" s="156">
        <v>0</v>
      </c>
      <c r="Q71" s="156">
        <v>0</v>
      </c>
      <c r="R71" s="156">
        <v>0</v>
      </c>
      <c r="S71" s="156">
        <v>0</v>
      </c>
      <c r="T71" s="156">
        <v>0</v>
      </c>
      <c r="U71" s="156">
        <v>0</v>
      </c>
      <c r="V71" s="156">
        <v>0</v>
      </c>
      <c r="W71" s="156">
        <v>0</v>
      </c>
      <c r="X71" s="156">
        <v>0</v>
      </c>
    </row>
    <row r="72" spans="2:24" x14ac:dyDescent="0.25">
      <c r="M72" s="1" t="s">
        <v>11</v>
      </c>
      <c r="N72" s="156">
        <v>0.02</v>
      </c>
      <c r="O72" s="156">
        <v>4.5999999999999999E-2</v>
      </c>
      <c r="P72" s="156">
        <v>7.2000000000000008E-2</v>
      </c>
      <c r="Q72" s="156">
        <v>9.8000000000000004E-2</v>
      </c>
      <c r="R72" s="156">
        <v>0.12400000000000001</v>
      </c>
      <c r="S72" s="156">
        <v>0.15</v>
      </c>
      <c r="T72" s="156">
        <v>0.158</v>
      </c>
      <c r="U72" s="156">
        <v>0.16600000000000001</v>
      </c>
      <c r="V72" s="156">
        <v>0.17399999999999999</v>
      </c>
      <c r="W72" s="156">
        <v>0.182</v>
      </c>
      <c r="X72" s="156">
        <v>0.19</v>
      </c>
    </row>
    <row r="73" spans="2:24" x14ac:dyDescent="0.25">
      <c r="M73" s="1" t="s">
        <v>302</v>
      </c>
      <c r="N73" s="98">
        <v>0.09</v>
      </c>
      <c r="O73" s="98">
        <v>0.13200000000000001</v>
      </c>
      <c r="P73" s="98">
        <v>0.17399999999999999</v>
      </c>
      <c r="Q73" s="98">
        <v>0.216</v>
      </c>
      <c r="R73" s="98">
        <v>0.25800000000000001</v>
      </c>
      <c r="S73" s="156">
        <v>0.3</v>
      </c>
      <c r="T73" s="156">
        <v>0.4</v>
      </c>
      <c r="U73" s="156">
        <v>0.5</v>
      </c>
      <c r="V73" s="156">
        <v>0.6</v>
      </c>
      <c r="W73" s="156">
        <v>0.7</v>
      </c>
      <c r="X73" s="156">
        <v>0.8</v>
      </c>
    </row>
    <row r="74" spans="2:24" x14ac:dyDescent="0.25">
      <c r="M74" s="1" t="s">
        <v>13</v>
      </c>
      <c r="N74" s="157">
        <v>0</v>
      </c>
      <c r="O74" s="157">
        <v>0</v>
      </c>
      <c r="P74" s="157">
        <v>0</v>
      </c>
      <c r="Q74" s="157">
        <v>0</v>
      </c>
      <c r="R74" s="157">
        <v>0</v>
      </c>
      <c r="S74" s="157">
        <v>0</v>
      </c>
      <c r="T74" s="157">
        <v>0</v>
      </c>
      <c r="U74" s="157">
        <v>0</v>
      </c>
      <c r="V74" s="157">
        <v>0</v>
      </c>
      <c r="W74" s="157">
        <v>0</v>
      </c>
      <c r="X74" s="157">
        <v>0</v>
      </c>
    </row>
    <row r="75" spans="2:24" x14ac:dyDescent="0.25">
      <c r="M75" s="1" t="s">
        <v>14</v>
      </c>
      <c r="N75" s="98">
        <v>0</v>
      </c>
      <c r="O75" s="98">
        <v>0</v>
      </c>
      <c r="P75" s="98">
        <v>0</v>
      </c>
      <c r="Q75" s="98">
        <v>0</v>
      </c>
      <c r="R75" s="98">
        <v>0</v>
      </c>
      <c r="S75" s="98">
        <v>0</v>
      </c>
      <c r="T75" s="98">
        <v>0</v>
      </c>
      <c r="U75" s="98">
        <v>0</v>
      </c>
      <c r="V75" s="98">
        <v>0</v>
      </c>
      <c r="W75" s="98">
        <v>0</v>
      </c>
      <c r="X75" s="98">
        <v>0</v>
      </c>
    </row>
    <row r="76" spans="2:24" x14ac:dyDescent="0.25">
      <c r="M76" s="1" t="s">
        <v>15</v>
      </c>
      <c r="N76" s="99">
        <v>5.0000000000000001E-3</v>
      </c>
      <c r="O76" s="99">
        <v>6.0000000000000001E-3</v>
      </c>
      <c r="P76" s="99">
        <v>7.0000000000000001E-3</v>
      </c>
      <c r="Q76" s="99">
        <v>8.0000000000000002E-3</v>
      </c>
      <c r="R76" s="99">
        <v>9.0000000000000011E-3</v>
      </c>
      <c r="S76" s="99">
        <v>0.01</v>
      </c>
      <c r="T76" s="99">
        <v>0.01</v>
      </c>
      <c r="U76" s="99">
        <v>0.01</v>
      </c>
      <c r="V76" s="99">
        <v>0.01</v>
      </c>
      <c r="W76" s="99">
        <v>0.01</v>
      </c>
      <c r="X76" s="99">
        <v>0.01</v>
      </c>
    </row>
    <row r="77" spans="2:24" x14ac:dyDescent="0.25">
      <c r="M77" s="15" t="s">
        <v>0</v>
      </c>
      <c r="N77" s="100">
        <v>1</v>
      </c>
      <c r="O77" s="100">
        <v>1</v>
      </c>
      <c r="P77" s="100">
        <v>1</v>
      </c>
      <c r="Q77" s="100">
        <v>1</v>
      </c>
      <c r="R77" s="100">
        <v>1</v>
      </c>
      <c r="S77" s="100">
        <v>1</v>
      </c>
      <c r="T77" s="100">
        <v>1</v>
      </c>
      <c r="U77" s="100">
        <v>1</v>
      </c>
      <c r="V77" s="100">
        <v>1</v>
      </c>
      <c r="W77" s="100">
        <v>1</v>
      </c>
      <c r="X77" s="100">
        <v>1</v>
      </c>
    </row>
    <row r="80" spans="2:24" x14ac:dyDescent="0.25">
      <c r="B80" s="55" t="s">
        <v>101</v>
      </c>
      <c r="M80" s="55" t="s">
        <v>101</v>
      </c>
    </row>
    <row r="81" spans="13:24" x14ac:dyDescent="0.25">
      <c r="M81" s="59" t="s">
        <v>46</v>
      </c>
      <c r="N81" s="97">
        <v>2020</v>
      </c>
      <c r="O81" s="97">
        <v>2021</v>
      </c>
      <c r="P81" s="97">
        <v>2022</v>
      </c>
      <c r="Q81" s="97">
        <v>2023</v>
      </c>
      <c r="R81" s="97">
        <v>2024</v>
      </c>
      <c r="S81" s="97">
        <v>2025</v>
      </c>
      <c r="T81" s="97">
        <v>2026</v>
      </c>
      <c r="U81" s="97">
        <v>2027</v>
      </c>
      <c r="V81" s="97">
        <v>2028</v>
      </c>
      <c r="W81" s="97">
        <v>2029</v>
      </c>
      <c r="X81" s="97">
        <v>2030</v>
      </c>
    </row>
    <row r="82" spans="13:24" x14ac:dyDescent="0.25">
      <c r="M82" s="154" t="s">
        <v>2</v>
      </c>
      <c r="N82" s="155">
        <v>0</v>
      </c>
      <c r="O82" s="155">
        <v>0</v>
      </c>
      <c r="P82" s="155">
        <v>0</v>
      </c>
      <c r="Q82" s="155">
        <v>0</v>
      </c>
      <c r="R82" s="155">
        <v>0</v>
      </c>
      <c r="S82" s="155">
        <v>0</v>
      </c>
      <c r="T82" s="155">
        <v>0</v>
      </c>
      <c r="U82" s="155">
        <v>0</v>
      </c>
      <c r="V82" s="155">
        <v>0</v>
      </c>
      <c r="W82" s="155">
        <v>0</v>
      </c>
      <c r="X82" s="155">
        <v>0</v>
      </c>
    </row>
    <row r="83" spans="13:24" x14ac:dyDescent="0.25">
      <c r="M83" s="1" t="s">
        <v>3</v>
      </c>
      <c r="N83" s="156">
        <v>0</v>
      </c>
      <c r="O83" s="156">
        <v>0</v>
      </c>
      <c r="P83" s="156">
        <v>0</v>
      </c>
      <c r="Q83" s="156">
        <v>0</v>
      </c>
      <c r="R83" s="156">
        <v>0</v>
      </c>
      <c r="S83" s="156">
        <v>0</v>
      </c>
      <c r="T83" s="156">
        <v>0</v>
      </c>
      <c r="U83" s="156">
        <v>0</v>
      </c>
      <c r="V83" s="156">
        <v>0</v>
      </c>
      <c r="W83" s="156">
        <v>0</v>
      </c>
      <c r="X83" s="156">
        <v>0</v>
      </c>
    </row>
    <row r="84" spans="13:24" x14ac:dyDescent="0.25">
      <c r="M84" s="1" t="s">
        <v>4</v>
      </c>
      <c r="N84" s="98">
        <v>0.84989999999999999</v>
      </c>
      <c r="O84" s="98">
        <v>0.71989999999999998</v>
      </c>
      <c r="P84" s="98">
        <v>0.58989999999999998</v>
      </c>
      <c r="Q84" s="98">
        <v>0.45989999999999998</v>
      </c>
      <c r="R84" s="98">
        <v>0.32989999999999997</v>
      </c>
      <c r="S84" s="98">
        <v>0.19989999999999997</v>
      </c>
      <c r="T84" s="98">
        <v>0.16189999999999993</v>
      </c>
      <c r="U84" s="98">
        <v>0.1239</v>
      </c>
      <c r="V84" s="98">
        <v>8.5899999999999962E-2</v>
      </c>
      <c r="W84" s="98">
        <v>4.790000000000004E-2</v>
      </c>
      <c r="X84" s="98">
        <v>0</v>
      </c>
    </row>
    <row r="85" spans="13:24" x14ac:dyDescent="0.25">
      <c r="M85" s="1" t="s">
        <v>5</v>
      </c>
      <c r="N85" s="156">
        <v>0</v>
      </c>
      <c r="O85" s="156">
        <v>0</v>
      </c>
      <c r="P85" s="156">
        <v>0</v>
      </c>
      <c r="Q85" s="156">
        <v>0</v>
      </c>
      <c r="R85" s="156">
        <v>0</v>
      </c>
      <c r="S85" s="156">
        <v>0</v>
      </c>
      <c r="T85" s="156">
        <v>0</v>
      </c>
      <c r="U85" s="156">
        <v>0</v>
      </c>
      <c r="V85" s="156">
        <v>0</v>
      </c>
      <c r="W85" s="156">
        <v>0</v>
      </c>
      <c r="X85" s="156">
        <v>0</v>
      </c>
    </row>
    <row r="86" spans="13:24" x14ac:dyDescent="0.25">
      <c r="M86" s="1" t="s">
        <v>6</v>
      </c>
      <c r="N86" s="156">
        <v>0</v>
      </c>
      <c r="O86" s="156">
        <v>0</v>
      </c>
      <c r="P86" s="156">
        <v>0</v>
      </c>
      <c r="Q86" s="156">
        <v>0</v>
      </c>
      <c r="R86" s="156">
        <v>0</v>
      </c>
      <c r="S86" s="156">
        <v>0</v>
      </c>
      <c r="T86" s="156">
        <v>0</v>
      </c>
      <c r="U86" s="156">
        <v>0</v>
      </c>
      <c r="V86" s="156">
        <v>0</v>
      </c>
      <c r="W86" s="156">
        <v>0</v>
      </c>
      <c r="X86" s="156">
        <v>0</v>
      </c>
    </row>
    <row r="87" spans="13:24" x14ac:dyDescent="0.25">
      <c r="M87" s="1" t="s">
        <v>7</v>
      </c>
      <c r="N87" s="156">
        <v>0</v>
      </c>
      <c r="O87" s="156">
        <v>0</v>
      </c>
      <c r="P87" s="156">
        <v>0</v>
      </c>
      <c r="Q87" s="156">
        <v>0</v>
      </c>
      <c r="R87" s="156">
        <v>0</v>
      </c>
      <c r="S87" s="156">
        <v>0</v>
      </c>
      <c r="T87" s="156">
        <v>0</v>
      </c>
      <c r="U87" s="156">
        <v>0</v>
      </c>
      <c r="V87" s="156">
        <v>0</v>
      </c>
      <c r="W87" s="156">
        <v>0</v>
      </c>
      <c r="X87" s="156">
        <v>0</v>
      </c>
    </row>
    <row r="88" spans="13:24" x14ac:dyDescent="0.25">
      <c r="M88" s="1" t="s">
        <v>8</v>
      </c>
      <c r="N88" s="156">
        <v>0</v>
      </c>
      <c r="O88" s="156">
        <v>0</v>
      </c>
      <c r="P88" s="156">
        <v>0</v>
      </c>
      <c r="Q88" s="156">
        <v>0</v>
      </c>
      <c r="R88" s="156">
        <v>0</v>
      </c>
      <c r="S88" s="156">
        <v>0</v>
      </c>
      <c r="T88" s="156">
        <v>0</v>
      </c>
      <c r="U88" s="156">
        <v>0</v>
      </c>
      <c r="V88" s="156">
        <v>0</v>
      </c>
      <c r="W88" s="156">
        <v>0</v>
      </c>
      <c r="X88" s="156">
        <v>0</v>
      </c>
    </row>
    <row r="89" spans="13:24" x14ac:dyDescent="0.25">
      <c r="M89" s="1" t="s">
        <v>9</v>
      </c>
      <c r="N89" s="156">
        <v>0</v>
      </c>
      <c r="O89" s="156">
        <v>0</v>
      </c>
      <c r="P89" s="156">
        <v>0</v>
      </c>
      <c r="Q89" s="156">
        <v>0</v>
      </c>
      <c r="R89" s="156">
        <v>0</v>
      </c>
      <c r="S89" s="156">
        <v>0</v>
      </c>
      <c r="T89" s="156">
        <v>0</v>
      </c>
      <c r="U89" s="156">
        <v>0</v>
      </c>
      <c r="V89" s="156">
        <v>0</v>
      </c>
      <c r="W89" s="156">
        <v>0</v>
      </c>
      <c r="X89" s="156">
        <v>0</v>
      </c>
    </row>
    <row r="90" spans="13:24" x14ac:dyDescent="0.25">
      <c r="M90" s="1" t="s">
        <v>10</v>
      </c>
      <c r="N90" s="156">
        <v>0</v>
      </c>
      <c r="O90" s="156">
        <v>0</v>
      </c>
      <c r="P90" s="156">
        <v>0</v>
      </c>
      <c r="Q90" s="156">
        <v>0</v>
      </c>
      <c r="R90" s="156">
        <v>0</v>
      </c>
      <c r="S90" s="156">
        <v>0</v>
      </c>
      <c r="T90" s="156">
        <v>0</v>
      </c>
      <c r="U90" s="156">
        <v>0</v>
      </c>
      <c r="V90" s="156">
        <v>0</v>
      </c>
      <c r="W90" s="156">
        <v>0</v>
      </c>
      <c r="X90" s="156">
        <v>0</v>
      </c>
    </row>
    <row r="91" spans="13:24" x14ac:dyDescent="0.25">
      <c r="M91" s="1" t="s">
        <v>11</v>
      </c>
      <c r="N91" s="156">
        <v>0</v>
      </c>
      <c r="O91" s="156">
        <v>0</v>
      </c>
      <c r="P91" s="156">
        <v>0</v>
      </c>
      <c r="Q91" s="156">
        <v>0</v>
      </c>
      <c r="R91" s="156">
        <v>0</v>
      </c>
      <c r="S91" s="156">
        <v>0</v>
      </c>
      <c r="T91" s="156">
        <v>0</v>
      </c>
      <c r="U91" s="156">
        <v>0</v>
      </c>
      <c r="V91" s="156">
        <v>0</v>
      </c>
      <c r="W91" s="156">
        <v>0</v>
      </c>
      <c r="X91" s="156">
        <v>0</v>
      </c>
    </row>
    <row r="92" spans="13:24" x14ac:dyDescent="0.25">
      <c r="M92" s="1" t="s">
        <v>12</v>
      </c>
      <c r="N92" s="98">
        <v>0.15</v>
      </c>
      <c r="O92" s="98">
        <v>0.28000000000000003</v>
      </c>
      <c r="P92" s="98">
        <v>0.41000000000000003</v>
      </c>
      <c r="Q92" s="98">
        <v>0.54</v>
      </c>
      <c r="R92" s="98">
        <v>0.67</v>
      </c>
      <c r="S92" s="156">
        <v>0.8</v>
      </c>
      <c r="T92" s="156">
        <v>0.83800000000000008</v>
      </c>
      <c r="U92" s="156">
        <v>0.876</v>
      </c>
      <c r="V92" s="156">
        <v>0.91400000000000003</v>
      </c>
      <c r="W92" s="156">
        <v>0.95199999999999996</v>
      </c>
      <c r="X92" s="156">
        <v>1</v>
      </c>
    </row>
    <row r="93" spans="13:24" x14ac:dyDescent="0.25">
      <c r="M93" s="1" t="s">
        <v>13</v>
      </c>
      <c r="N93" s="157">
        <v>0</v>
      </c>
      <c r="O93" s="157">
        <v>0</v>
      </c>
      <c r="P93" s="157">
        <v>0</v>
      </c>
      <c r="Q93" s="157">
        <v>0</v>
      </c>
      <c r="R93" s="157">
        <v>0</v>
      </c>
      <c r="S93" s="157">
        <v>0</v>
      </c>
      <c r="T93" s="157">
        <v>0</v>
      </c>
      <c r="U93" s="157">
        <v>0</v>
      </c>
      <c r="V93" s="157">
        <v>0</v>
      </c>
      <c r="W93" s="157">
        <v>0</v>
      </c>
      <c r="X93" s="157">
        <v>0</v>
      </c>
    </row>
    <row r="94" spans="13:24" x14ac:dyDescent="0.25">
      <c r="M94" s="1" t="s">
        <v>14</v>
      </c>
      <c r="N94" s="98">
        <v>1E-4</v>
      </c>
      <c r="O94" s="98">
        <v>1E-4</v>
      </c>
      <c r="P94" s="98">
        <v>1E-4</v>
      </c>
      <c r="Q94" s="98">
        <v>1E-4</v>
      </c>
      <c r="R94" s="98">
        <v>1E-4</v>
      </c>
      <c r="S94" s="98">
        <v>1E-4</v>
      </c>
      <c r="T94" s="98">
        <v>1E-4</v>
      </c>
      <c r="U94" s="98">
        <v>1E-4</v>
      </c>
      <c r="V94" s="98">
        <v>1E-4</v>
      </c>
      <c r="W94" s="98">
        <v>1E-4</v>
      </c>
      <c r="X94" s="98">
        <v>1E-4</v>
      </c>
    </row>
    <row r="95" spans="13:24" x14ac:dyDescent="0.25">
      <c r="M95" s="1" t="s">
        <v>15</v>
      </c>
      <c r="N95" s="99">
        <v>0</v>
      </c>
      <c r="O95" s="99">
        <v>0</v>
      </c>
      <c r="P95" s="99">
        <v>0</v>
      </c>
      <c r="Q95" s="99">
        <v>0</v>
      </c>
      <c r="R95" s="99">
        <v>0</v>
      </c>
      <c r="S95" s="99">
        <v>0</v>
      </c>
      <c r="T95" s="99">
        <v>0</v>
      </c>
      <c r="U95" s="99">
        <v>0</v>
      </c>
      <c r="V95" s="99">
        <v>0</v>
      </c>
      <c r="W95" s="99">
        <v>0</v>
      </c>
      <c r="X95" s="99">
        <v>0</v>
      </c>
    </row>
    <row r="96" spans="13:24" x14ac:dyDescent="0.25">
      <c r="M96" s="15" t="s">
        <v>0</v>
      </c>
      <c r="N96" s="100">
        <v>1</v>
      </c>
      <c r="O96" s="100">
        <v>1</v>
      </c>
      <c r="P96" s="100">
        <v>1</v>
      </c>
      <c r="Q96" s="100">
        <v>1</v>
      </c>
      <c r="R96" s="100">
        <v>1</v>
      </c>
      <c r="S96" s="100">
        <v>1</v>
      </c>
      <c r="T96" s="100">
        <v>1</v>
      </c>
      <c r="U96" s="100">
        <v>1</v>
      </c>
      <c r="V96" s="100">
        <v>1</v>
      </c>
      <c r="W96" s="100">
        <v>1</v>
      </c>
      <c r="X96" s="100">
        <v>1</v>
      </c>
    </row>
    <row r="99" spans="2:24" x14ac:dyDescent="0.25">
      <c r="B99" s="55" t="s">
        <v>317</v>
      </c>
      <c r="M99" s="55" t="s">
        <v>317</v>
      </c>
    </row>
    <row r="100" spans="2:24" x14ac:dyDescent="0.25">
      <c r="M100" s="59" t="s">
        <v>46</v>
      </c>
      <c r="N100" s="97">
        <v>2020</v>
      </c>
      <c r="O100" s="97">
        <v>2021</v>
      </c>
      <c r="P100" s="97">
        <v>2022</v>
      </c>
      <c r="Q100" s="97">
        <v>2023</v>
      </c>
      <c r="R100" s="97">
        <v>2024</v>
      </c>
      <c r="S100" s="97">
        <v>2025</v>
      </c>
      <c r="T100" s="97">
        <v>2026</v>
      </c>
      <c r="U100" s="97">
        <v>2027</v>
      </c>
      <c r="V100" s="97">
        <v>2028</v>
      </c>
      <c r="W100" s="97">
        <v>2029</v>
      </c>
      <c r="X100" s="97">
        <v>2030</v>
      </c>
    </row>
    <row r="101" spans="2:24" x14ac:dyDescent="0.25">
      <c r="M101" s="154" t="s">
        <v>2</v>
      </c>
      <c r="N101" s="155">
        <v>0</v>
      </c>
      <c r="O101" s="155">
        <v>0</v>
      </c>
      <c r="P101" s="155">
        <v>0</v>
      </c>
      <c r="Q101" s="155">
        <v>0</v>
      </c>
      <c r="R101" s="155">
        <v>0</v>
      </c>
      <c r="S101" s="155">
        <v>0</v>
      </c>
      <c r="T101" s="155">
        <v>0</v>
      </c>
      <c r="U101" s="155">
        <v>0</v>
      </c>
      <c r="V101" s="155">
        <v>0</v>
      </c>
      <c r="W101" s="155">
        <v>0</v>
      </c>
      <c r="X101" s="155">
        <v>0</v>
      </c>
    </row>
    <row r="102" spans="2:24" x14ac:dyDescent="0.25">
      <c r="M102" s="1" t="s">
        <v>3</v>
      </c>
      <c r="N102" s="156">
        <v>0</v>
      </c>
      <c r="O102" s="156">
        <v>0</v>
      </c>
      <c r="P102" s="156">
        <v>0</v>
      </c>
      <c r="Q102" s="156">
        <v>0</v>
      </c>
      <c r="R102" s="156">
        <v>0</v>
      </c>
      <c r="S102" s="156">
        <v>0</v>
      </c>
      <c r="T102" s="156">
        <v>0</v>
      </c>
      <c r="U102" s="156">
        <v>0</v>
      </c>
      <c r="V102" s="156">
        <v>0</v>
      </c>
      <c r="W102" s="156">
        <v>0</v>
      </c>
      <c r="X102" s="156">
        <v>0</v>
      </c>
    </row>
    <row r="103" spans="2:24" x14ac:dyDescent="0.25">
      <c r="M103" s="1" t="s">
        <v>4</v>
      </c>
      <c r="N103" s="98">
        <v>0.65</v>
      </c>
      <c r="O103" s="98">
        <v>0.61499999999999999</v>
      </c>
      <c r="P103" s="98">
        <v>0.57999999999999996</v>
      </c>
      <c r="Q103" s="98">
        <v>0.54499999999999993</v>
      </c>
      <c r="R103" s="98">
        <v>0.5099999999999999</v>
      </c>
      <c r="S103" s="98">
        <v>0.47499999999999998</v>
      </c>
      <c r="T103" s="98">
        <v>0.38</v>
      </c>
      <c r="U103" s="98">
        <v>0.28500000000000003</v>
      </c>
      <c r="V103" s="98">
        <v>0.19000000000000006</v>
      </c>
      <c r="W103" s="98">
        <v>9.4999999999999973E-2</v>
      </c>
      <c r="X103" s="98">
        <v>0</v>
      </c>
    </row>
    <row r="104" spans="2:24" x14ac:dyDescent="0.25">
      <c r="M104" s="1" t="s">
        <v>5</v>
      </c>
      <c r="N104" s="156">
        <v>0</v>
      </c>
      <c r="O104" s="156">
        <v>0</v>
      </c>
      <c r="P104" s="156">
        <v>0</v>
      </c>
      <c r="Q104" s="156">
        <v>0</v>
      </c>
      <c r="R104" s="156">
        <v>0</v>
      </c>
      <c r="S104" s="156">
        <v>0</v>
      </c>
      <c r="T104" s="156">
        <v>0</v>
      </c>
      <c r="U104" s="156">
        <v>0</v>
      </c>
      <c r="V104" s="156">
        <v>0</v>
      </c>
      <c r="W104" s="156">
        <v>0</v>
      </c>
      <c r="X104" s="156">
        <v>0</v>
      </c>
    </row>
    <row r="105" spans="2:24" x14ac:dyDescent="0.25">
      <c r="M105" s="1" t="s">
        <v>6</v>
      </c>
      <c r="N105" s="156">
        <v>0</v>
      </c>
      <c r="O105" s="156">
        <v>0</v>
      </c>
      <c r="P105" s="156">
        <v>0</v>
      </c>
      <c r="Q105" s="156">
        <v>0</v>
      </c>
      <c r="R105" s="156">
        <v>0</v>
      </c>
      <c r="S105" s="156">
        <v>0</v>
      </c>
      <c r="T105" s="156">
        <v>0</v>
      </c>
      <c r="U105" s="156">
        <v>0</v>
      </c>
      <c r="V105" s="156">
        <v>0</v>
      </c>
      <c r="W105" s="156">
        <v>0</v>
      </c>
      <c r="X105" s="156">
        <v>0</v>
      </c>
    </row>
    <row r="106" spans="2:24" x14ac:dyDescent="0.25">
      <c r="M106" s="1" t="s">
        <v>7</v>
      </c>
      <c r="N106" s="156">
        <v>0.35</v>
      </c>
      <c r="O106" s="156">
        <v>0.32</v>
      </c>
      <c r="P106" s="156">
        <v>0.29000000000000004</v>
      </c>
      <c r="Q106" s="156">
        <v>0.26000000000000006</v>
      </c>
      <c r="R106" s="156">
        <v>0.23000000000000007</v>
      </c>
      <c r="S106" s="156">
        <v>0.2</v>
      </c>
      <c r="T106" s="156">
        <v>0.16</v>
      </c>
      <c r="U106" s="156">
        <v>0.12</v>
      </c>
      <c r="V106" s="156">
        <v>7.9999999999999988E-2</v>
      </c>
      <c r="W106" s="156">
        <v>3.9999999999999987E-2</v>
      </c>
      <c r="X106" s="156">
        <v>0</v>
      </c>
    </row>
    <row r="107" spans="2:24" x14ac:dyDescent="0.25">
      <c r="M107" s="1" t="s">
        <v>8</v>
      </c>
      <c r="N107" s="156">
        <v>0</v>
      </c>
      <c r="O107" s="156">
        <v>0</v>
      </c>
      <c r="P107" s="156">
        <v>0</v>
      </c>
      <c r="Q107" s="156">
        <v>0</v>
      </c>
      <c r="R107" s="156">
        <v>0</v>
      </c>
      <c r="S107" s="156">
        <v>0</v>
      </c>
      <c r="T107" s="156">
        <v>0</v>
      </c>
      <c r="U107" s="156">
        <v>0</v>
      </c>
      <c r="V107" s="156">
        <v>0</v>
      </c>
      <c r="W107" s="156">
        <v>0</v>
      </c>
      <c r="X107" s="156">
        <v>0</v>
      </c>
    </row>
    <row r="108" spans="2:24" x14ac:dyDescent="0.25">
      <c r="M108" s="1" t="s">
        <v>9</v>
      </c>
      <c r="N108" s="156">
        <v>0</v>
      </c>
      <c r="O108" s="156">
        <v>0</v>
      </c>
      <c r="P108" s="156">
        <v>0</v>
      </c>
      <c r="Q108" s="156">
        <v>0</v>
      </c>
      <c r="R108" s="156">
        <v>0</v>
      </c>
      <c r="S108" s="156">
        <v>0</v>
      </c>
      <c r="T108" s="156">
        <v>0</v>
      </c>
      <c r="U108" s="156">
        <v>0</v>
      </c>
      <c r="V108" s="156">
        <v>0</v>
      </c>
      <c r="W108" s="156">
        <v>0</v>
      </c>
      <c r="X108" s="156">
        <v>0</v>
      </c>
    </row>
    <row r="109" spans="2:24" x14ac:dyDescent="0.25">
      <c r="M109" s="1" t="s">
        <v>10</v>
      </c>
      <c r="N109" s="156">
        <v>0</v>
      </c>
      <c r="O109" s="156">
        <v>0</v>
      </c>
      <c r="P109" s="156">
        <v>0</v>
      </c>
      <c r="Q109" s="156">
        <v>0</v>
      </c>
      <c r="R109" s="156">
        <v>0</v>
      </c>
      <c r="S109" s="156">
        <v>0</v>
      </c>
      <c r="T109" s="156">
        <v>0</v>
      </c>
      <c r="U109" s="156">
        <v>0</v>
      </c>
      <c r="V109" s="156">
        <v>0</v>
      </c>
      <c r="W109" s="156">
        <v>0</v>
      </c>
      <c r="X109" s="156">
        <v>0</v>
      </c>
    </row>
    <row r="110" spans="2:24" x14ac:dyDescent="0.25">
      <c r="M110" s="1" t="s">
        <v>11</v>
      </c>
      <c r="N110" s="156">
        <v>0</v>
      </c>
      <c r="O110" s="156">
        <v>0.06</v>
      </c>
      <c r="P110" s="156">
        <v>0.12</v>
      </c>
      <c r="Q110" s="156">
        <v>0.18</v>
      </c>
      <c r="R110" s="156">
        <v>0.24</v>
      </c>
      <c r="S110" s="156">
        <v>0.3</v>
      </c>
      <c r="T110" s="156">
        <v>0.42999999999999994</v>
      </c>
      <c r="U110" s="156">
        <v>0.55999999999999994</v>
      </c>
      <c r="V110" s="156">
        <v>0.69</v>
      </c>
      <c r="W110" s="156">
        <v>0.82</v>
      </c>
      <c r="X110" s="156">
        <v>0.95</v>
      </c>
    </row>
    <row r="111" spans="2:24" x14ac:dyDescent="0.25">
      <c r="M111" s="1" t="s">
        <v>12</v>
      </c>
      <c r="N111" s="98">
        <v>0</v>
      </c>
      <c r="O111" s="98">
        <v>0</v>
      </c>
      <c r="P111" s="98">
        <v>0</v>
      </c>
      <c r="Q111" s="98">
        <v>0</v>
      </c>
      <c r="R111" s="98">
        <v>0</v>
      </c>
      <c r="S111" s="156">
        <v>0</v>
      </c>
      <c r="T111" s="156">
        <v>0</v>
      </c>
      <c r="U111" s="156">
        <v>0</v>
      </c>
      <c r="V111" s="156">
        <v>0</v>
      </c>
      <c r="W111" s="156">
        <v>0</v>
      </c>
      <c r="X111" s="156">
        <v>0</v>
      </c>
    </row>
    <row r="112" spans="2:24" x14ac:dyDescent="0.25">
      <c r="M112" s="1" t="s">
        <v>13</v>
      </c>
      <c r="N112" s="157">
        <v>0</v>
      </c>
      <c r="O112" s="157">
        <v>0</v>
      </c>
      <c r="P112" s="157">
        <v>0</v>
      </c>
      <c r="Q112" s="157">
        <v>0</v>
      </c>
      <c r="R112" s="157">
        <v>0</v>
      </c>
      <c r="S112" s="157">
        <v>0</v>
      </c>
      <c r="T112" s="157">
        <v>0</v>
      </c>
      <c r="U112" s="157">
        <v>0</v>
      </c>
      <c r="V112" s="157">
        <v>0</v>
      </c>
      <c r="W112" s="157">
        <v>0</v>
      </c>
      <c r="X112" s="157">
        <v>0</v>
      </c>
    </row>
    <row r="113" spans="2:24" x14ac:dyDescent="0.25">
      <c r="M113" s="1" t="s">
        <v>14</v>
      </c>
      <c r="N113" s="98">
        <v>0</v>
      </c>
      <c r="O113" s="98">
        <v>5.0000000000000001E-3</v>
      </c>
      <c r="P113" s="98">
        <v>0.01</v>
      </c>
      <c r="Q113" s="98">
        <v>1.4999999999999999E-2</v>
      </c>
      <c r="R113" s="98">
        <v>0.02</v>
      </c>
      <c r="S113" s="98">
        <v>2.5000000000000001E-2</v>
      </c>
      <c r="T113" s="98">
        <v>3.0000000000000002E-2</v>
      </c>
      <c r="U113" s="98">
        <v>3.5000000000000003E-2</v>
      </c>
      <c r="V113" s="98">
        <v>0.04</v>
      </c>
      <c r="W113" s="98">
        <v>4.4999999999999998E-2</v>
      </c>
      <c r="X113" s="98">
        <v>0.05</v>
      </c>
    </row>
    <row r="114" spans="2:24" x14ac:dyDescent="0.25">
      <c r="M114" s="1" t="s">
        <v>15</v>
      </c>
      <c r="N114" s="99">
        <v>0</v>
      </c>
      <c r="O114" s="99">
        <v>0</v>
      </c>
      <c r="P114" s="99">
        <v>0</v>
      </c>
      <c r="Q114" s="99">
        <v>0</v>
      </c>
      <c r="R114" s="99">
        <v>0</v>
      </c>
      <c r="S114" s="99">
        <v>0</v>
      </c>
      <c r="T114" s="99">
        <v>0</v>
      </c>
      <c r="U114" s="99">
        <v>0</v>
      </c>
      <c r="V114" s="99">
        <v>0</v>
      </c>
      <c r="W114" s="99">
        <v>0</v>
      </c>
      <c r="X114" s="99">
        <v>0</v>
      </c>
    </row>
    <row r="115" spans="2:24" x14ac:dyDescent="0.25">
      <c r="M115" s="15" t="s">
        <v>0</v>
      </c>
      <c r="N115" s="100">
        <v>1</v>
      </c>
      <c r="O115" s="100">
        <v>1</v>
      </c>
      <c r="P115" s="100">
        <v>1</v>
      </c>
      <c r="Q115" s="100">
        <v>1</v>
      </c>
      <c r="R115" s="100">
        <v>1</v>
      </c>
      <c r="S115" s="100">
        <v>1</v>
      </c>
      <c r="T115" s="100">
        <v>1</v>
      </c>
      <c r="U115" s="100">
        <v>1</v>
      </c>
      <c r="V115" s="100">
        <v>1</v>
      </c>
      <c r="W115" s="100">
        <v>1</v>
      </c>
      <c r="X115" s="100">
        <v>1</v>
      </c>
    </row>
    <row r="118" spans="2:24" x14ac:dyDescent="0.25">
      <c r="B118" s="55" t="s">
        <v>33</v>
      </c>
      <c r="M118" s="55" t="s">
        <v>323</v>
      </c>
    </row>
    <row r="119" spans="2:24" x14ac:dyDescent="0.25">
      <c r="M119" s="59" t="s">
        <v>46</v>
      </c>
      <c r="N119" s="97">
        <v>2020</v>
      </c>
      <c r="O119" s="97">
        <v>2021</v>
      </c>
      <c r="P119" s="97">
        <v>2022</v>
      </c>
      <c r="Q119" s="97">
        <v>2023</v>
      </c>
      <c r="R119" s="97">
        <v>2024</v>
      </c>
      <c r="S119" s="97">
        <v>2025</v>
      </c>
      <c r="T119" s="97">
        <v>2026</v>
      </c>
      <c r="U119" s="97">
        <v>2027</v>
      </c>
      <c r="V119" s="97">
        <v>2028</v>
      </c>
      <c r="W119" s="97">
        <v>2029</v>
      </c>
      <c r="X119" s="97">
        <v>2030</v>
      </c>
    </row>
    <row r="120" spans="2:24" x14ac:dyDescent="0.25">
      <c r="M120" s="154" t="s">
        <v>2</v>
      </c>
      <c r="N120" s="155">
        <v>0</v>
      </c>
      <c r="O120" s="155">
        <v>0</v>
      </c>
      <c r="P120" s="155">
        <v>0</v>
      </c>
      <c r="Q120" s="155">
        <v>0</v>
      </c>
      <c r="R120" s="155">
        <v>0</v>
      </c>
      <c r="S120" s="155">
        <v>0</v>
      </c>
      <c r="T120" s="155">
        <v>0</v>
      </c>
      <c r="U120" s="155">
        <v>0</v>
      </c>
      <c r="V120" s="155">
        <v>0</v>
      </c>
      <c r="W120" s="155">
        <v>0</v>
      </c>
      <c r="X120" s="155">
        <v>0</v>
      </c>
    </row>
    <row r="121" spans="2:24" x14ac:dyDescent="0.25">
      <c r="M121" s="1" t="s">
        <v>3</v>
      </c>
      <c r="N121" s="156">
        <v>0</v>
      </c>
      <c r="O121" s="156">
        <v>0</v>
      </c>
      <c r="P121" s="156">
        <v>0</v>
      </c>
      <c r="Q121" s="156">
        <v>0</v>
      </c>
      <c r="R121" s="156">
        <v>0</v>
      </c>
      <c r="S121" s="156">
        <v>0</v>
      </c>
      <c r="T121" s="156">
        <v>0</v>
      </c>
      <c r="U121" s="156">
        <v>0</v>
      </c>
      <c r="V121" s="156">
        <v>0</v>
      </c>
      <c r="W121" s="156">
        <v>0</v>
      </c>
      <c r="X121" s="156">
        <v>0</v>
      </c>
    </row>
    <row r="122" spans="2:24" x14ac:dyDescent="0.25">
      <c r="M122" s="1" t="s">
        <v>4</v>
      </c>
      <c r="N122" s="98">
        <v>0</v>
      </c>
      <c r="O122" s="98">
        <v>0</v>
      </c>
      <c r="P122" s="98">
        <v>0</v>
      </c>
      <c r="Q122" s="98">
        <v>0</v>
      </c>
      <c r="R122" s="98">
        <v>0</v>
      </c>
      <c r="S122" s="98">
        <v>0</v>
      </c>
      <c r="T122" s="98">
        <v>0</v>
      </c>
      <c r="U122" s="98">
        <v>0</v>
      </c>
      <c r="V122" s="98">
        <v>0</v>
      </c>
      <c r="W122" s="98">
        <v>0</v>
      </c>
      <c r="X122" s="98">
        <v>0</v>
      </c>
    </row>
    <row r="123" spans="2:24" x14ac:dyDescent="0.25">
      <c r="M123" s="1" t="s">
        <v>5</v>
      </c>
      <c r="N123" s="156">
        <v>0</v>
      </c>
      <c r="O123" s="156">
        <v>0</v>
      </c>
      <c r="P123" s="156">
        <v>0</v>
      </c>
      <c r="Q123" s="156">
        <v>0</v>
      </c>
      <c r="R123" s="156">
        <v>0</v>
      </c>
      <c r="S123" s="156">
        <v>0</v>
      </c>
      <c r="T123" s="156">
        <v>0</v>
      </c>
      <c r="U123" s="156">
        <v>0</v>
      </c>
      <c r="V123" s="156">
        <v>0</v>
      </c>
      <c r="W123" s="156">
        <v>0</v>
      </c>
      <c r="X123" s="156">
        <v>0</v>
      </c>
    </row>
    <row r="124" spans="2:24" x14ac:dyDescent="0.25">
      <c r="M124" s="1" t="s">
        <v>6</v>
      </c>
      <c r="N124" s="156">
        <v>0</v>
      </c>
      <c r="O124" s="156">
        <v>0</v>
      </c>
      <c r="P124" s="156">
        <v>0</v>
      </c>
      <c r="Q124" s="156">
        <v>0</v>
      </c>
      <c r="R124" s="156">
        <v>0</v>
      </c>
      <c r="S124" s="156">
        <v>0</v>
      </c>
      <c r="T124" s="156">
        <v>0</v>
      </c>
      <c r="U124" s="156">
        <v>0</v>
      </c>
      <c r="V124" s="156">
        <v>0</v>
      </c>
      <c r="W124" s="156">
        <v>0</v>
      </c>
      <c r="X124" s="156">
        <v>0</v>
      </c>
    </row>
    <row r="125" spans="2:24" x14ac:dyDescent="0.25">
      <c r="M125" s="1" t="s">
        <v>7</v>
      </c>
      <c r="N125" s="156">
        <v>0</v>
      </c>
      <c r="O125" s="156">
        <v>0</v>
      </c>
      <c r="P125" s="156">
        <v>0</v>
      </c>
      <c r="Q125" s="156">
        <v>0</v>
      </c>
      <c r="R125" s="156">
        <v>0</v>
      </c>
      <c r="S125" s="156">
        <v>0</v>
      </c>
      <c r="T125" s="156">
        <v>0</v>
      </c>
      <c r="U125" s="156">
        <v>0</v>
      </c>
      <c r="V125" s="156">
        <v>0</v>
      </c>
      <c r="W125" s="156">
        <v>0</v>
      </c>
      <c r="X125" s="156">
        <v>0</v>
      </c>
    </row>
    <row r="126" spans="2:24" x14ac:dyDescent="0.25">
      <c r="M126" s="1" t="s">
        <v>8</v>
      </c>
      <c r="N126" s="156">
        <v>0</v>
      </c>
      <c r="O126" s="156">
        <v>0</v>
      </c>
      <c r="P126" s="156">
        <v>0</v>
      </c>
      <c r="Q126" s="156">
        <v>0</v>
      </c>
      <c r="R126" s="156">
        <v>0</v>
      </c>
      <c r="S126" s="156">
        <v>0</v>
      </c>
      <c r="T126" s="156">
        <v>0</v>
      </c>
      <c r="U126" s="156">
        <v>0</v>
      </c>
      <c r="V126" s="156">
        <v>0</v>
      </c>
      <c r="W126" s="156">
        <v>0</v>
      </c>
      <c r="X126" s="156">
        <v>0</v>
      </c>
    </row>
    <row r="127" spans="2:24" x14ac:dyDescent="0.25">
      <c r="M127" s="1" t="s">
        <v>9</v>
      </c>
      <c r="N127" s="156">
        <v>0</v>
      </c>
      <c r="O127" s="156">
        <v>0</v>
      </c>
      <c r="P127" s="156">
        <v>0</v>
      </c>
      <c r="Q127" s="156">
        <v>0</v>
      </c>
      <c r="R127" s="156">
        <v>0</v>
      </c>
      <c r="S127" s="156">
        <v>0</v>
      </c>
      <c r="T127" s="156">
        <v>0</v>
      </c>
      <c r="U127" s="156">
        <v>0</v>
      </c>
      <c r="V127" s="156">
        <v>0</v>
      </c>
      <c r="W127" s="156">
        <v>0</v>
      </c>
      <c r="X127" s="156">
        <v>0</v>
      </c>
    </row>
    <row r="128" spans="2:24" x14ac:dyDescent="0.25">
      <c r="M128" s="1" t="s">
        <v>10</v>
      </c>
      <c r="N128" s="156">
        <v>0</v>
      </c>
      <c r="O128" s="156">
        <v>0</v>
      </c>
      <c r="P128" s="156">
        <v>0</v>
      </c>
      <c r="Q128" s="156">
        <v>0</v>
      </c>
      <c r="R128" s="156">
        <v>0</v>
      </c>
      <c r="S128" s="156">
        <v>0</v>
      </c>
      <c r="T128" s="156">
        <v>0</v>
      </c>
      <c r="U128" s="156">
        <v>0</v>
      </c>
      <c r="V128" s="156">
        <v>0</v>
      </c>
      <c r="W128" s="156">
        <v>0</v>
      </c>
      <c r="X128" s="156">
        <v>0</v>
      </c>
    </row>
    <row r="129" spans="2:24" x14ac:dyDescent="0.25">
      <c r="M129" s="1" t="s">
        <v>11</v>
      </c>
      <c r="N129" s="156">
        <v>0</v>
      </c>
      <c r="O129" s="156">
        <v>0</v>
      </c>
      <c r="P129" s="156">
        <v>0</v>
      </c>
      <c r="Q129" s="156">
        <v>0</v>
      </c>
      <c r="R129" s="156">
        <v>0</v>
      </c>
      <c r="S129" s="156">
        <v>0</v>
      </c>
      <c r="T129" s="156">
        <v>0</v>
      </c>
      <c r="U129" s="156">
        <v>0</v>
      </c>
      <c r="V129" s="156">
        <v>0</v>
      </c>
      <c r="W129" s="156">
        <v>0</v>
      </c>
      <c r="X129" s="156">
        <v>0</v>
      </c>
    </row>
    <row r="130" spans="2:24" x14ac:dyDescent="0.25">
      <c r="M130" s="1" t="s">
        <v>12</v>
      </c>
      <c r="N130" s="98">
        <v>0</v>
      </c>
      <c r="O130" s="98">
        <v>0</v>
      </c>
      <c r="P130" s="98">
        <v>0</v>
      </c>
      <c r="Q130" s="98">
        <v>0</v>
      </c>
      <c r="R130" s="98">
        <v>0</v>
      </c>
      <c r="S130" s="156">
        <v>0</v>
      </c>
      <c r="T130" s="156">
        <v>0</v>
      </c>
      <c r="U130" s="156">
        <v>0</v>
      </c>
      <c r="V130" s="156">
        <v>0</v>
      </c>
      <c r="W130" s="156">
        <v>0</v>
      </c>
      <c r="X130" s="156">
        <v>0</v>
      </c>
    </row>
    <row r="131" spans="2:24" x14ac:dyDescent="0.25">
      <c r="M131" s="1" t="s">
        <v>13</v>
      </c>
      <c r="N131" s="157">
        <v>1</v>
      </c>
      <c r="O131" s="157">
        <v>1</v>
      </c>
      <c r="P131" s="157">
        <v>1</v>
      </c>
      <c r="Q131" s="157">
        <v>1</v>
      </c>
      <c r="R131" s="157">
        <v>1</v>
      </c>
      <c r="S131" s="157">
        <v>1</v>
      </c>
      <c r="T131" s="157">
        <v>1</v>
      </c>
      <c r="U131" s="157">
        <v>1</v>
      </c>
      <c r="V131" s="157">
        <v>1</v>
      </c>
      <c r="W131" s="157">
        <v>1</v>
      </c>
      <c r="X131" s="157">
        <v>1</v>
      </c>
    </row>
    <row r="132" spans="2:24" x14ac:dyDescent="0.25">
      <c r="M132" s="1" t="s">
        <v>14</v>
      </c>
      <c r="N132" s="98">
        <v>0</v>
      </c>
      <c r="O132" s="98">
        <v>0</v>
      </c>
      <c r="P132" s="98">
        <v>0</v>
      </c>
      <c r="Q132" s="98">
        <v>0</v>
      </c>
      <c r="R132" s="98">
        <v>0</v>
      </c>
      <c r="S132" s="98">
        <v>0</v>
      </c>
      <c r="T132" s="98">
        <v>0</v>
      </c>
      <c r="U132" s="98">
        <v>0</v>
      </c>
      <c r="V132" s="98">
        <v>0</v>
      </c>
      <c r="W132" s="98">
        <v>0</v>
      </c>
      <c r="X132" s="98">
        <v>0</v>
      </c>
    </row>
    <row r="133" spans="2:24" x14ac:dyDescent="0.25">
      <c r="M133" s="1" t="s">
        <v>15</v>
      </c>
      <c r="N133" s="99">
        <v>0</v>
      </c>
      <c r="O133" s="99">
        <v>0</v>
      </c>
      <c r="P133" s="99">
        <v>0</v>
      </c>
      <c r="Q133" s="99">
        <v>0</v>
      </c>
      <c r="R133" s="99">
        <v>0</v>
      </c>
      <c r="S133" s="99">
        <v>0</v>
      </c>
      <c r="T133" s="99">
        <v>0</v>
      </c>
      <c r="U133" s="99">
        <v>0</v>
      </c>
      <c r="V133" s="99">
        <v>0</v>
      </c>
      <c r="W133" s="99">
        <v>0</v>
      </c>
      <c r="X133" s="99">
        <v>0</v>
      </c>
    </row>
    <row r="134" spans="2:24" x14ac:dyDescent="0.25">
      <c r="M134" s="15" t="s">
        <v>0</v>
      </c>
      <c r="N134" s="100">
        <v>1</v>
      </c>
      <c r="O134" s="100">
        <v>1</v>
      </c>
      <c r="P134" s="100">
        <v>1</v>
      </c>
      <c r="Q134" s="100">
        <v>1</v>
      </c>
      <c r="R134" s="100">
        <v>1</v>
      </c>
      <c r="S134" s="100">
        <v>1</v>
      </c>
      <c r="T134" s="100">
        <v>1</v>
      </c>
      <c r="U134" s="100">
        <v>1</v>
      </c>
      <c r="V134" s="100">
        <v>1</v>
      </c>
      <c r="W134" s="100">
        <v>1</v>
      </c>
      <c r="X134" s="100">
        <v>1</v>
      </c>
    </row>
    <row r="137" spans="2:24" x14ac:dyDescent="0.25">
      <c r="B137" s="55" t="s">
        <v>324</v>
      </c>
      <c r="M137" s="55" t="s">
        <v>324</v>
      </c>
    </row>
    <row r="138" spans="2:24" x14ac:dyDescent="0.25">
      <c r="M138" s="59" t="s">
        <v>46</v>
      </c>
      <c r="N138" s="97">
        <v>2020</v>
      </c>
      <c r="O138" s="97">
        <v>2021</v>
      </c>
      <c r="P138" s="97">
        <v>2022</v>
      </c>
      <c r="Q138" s="97">
        <v>2023</v>
      </c>
      <c r="R138" s="97">
        <v>2024</v>
      </c>
      <c r="S138" s="97">
        <v>2025</v>
      </c>
      <c r="T138" s="97">
        <v>2026</v>
      </c>
      <c r="U138" s="97">
        <v>2027</v>
      </c>
      <c r="V138" s="97">
        <v>2028</v>
      </c>
      <c r="W138" s="97">
        <v>2029</v>
      </c>
      <c r="X138" s="97">
        <v>2030</v>
      </c>
    </row>
    <row r="139" spans="2:24" x14ac:dyDescent="0.25">
      <c r="M139" s="154" t="s">
        <v>2</v>
      </c>
      <c r="N139" s="155">
        <v>0</v>
      </c>
      <c r="O139" s="155">
        <v>0</v>
      </c>
      <c r="P139" s="155">
        <v>0</v>
      </c>
      <c r="Q139" s="155">
        <v>0</v>
      </c>
      <c r="R139" s="155">
        <v>0</v>
      </c>
      <c r="S139" s="155">
        <v>0</v>
      </c>
      <c r="T139" s="155">
        <v>0</v>
      </c>
      <c r="U139" s="155">
        <v>0</v>
      </c>
      <c r="V139" s="155">
        <v>0</v>
      </c>
      <c r="W139" s="155">
        <v>0</v>
      </c>
      <c r="X139" s="155">
        <v>0</v>
      </c>
    </row>
    <row r="140" spans="2:24" x14ac:dyDescent="0.25">
      <c r="M140" s="1" t="s">
        <v>3</v>
      </c>
      <c r="N140" s="156">
        <v>0</v>
      </c>
      <c r="O140" s="156">
        <v>0</v>
      </c>
      <c r="P140" s="156">
        <v>0</v>
      </c>
      <c r="Q140" s="156">
        <v>0</v>
      </c>
      <c r="R140" s="156">
        <v>0</v>
      </c>
      <c r="S140" s="156">
        <v>0</v>
      </c>
      <c r="T140" s="156">
        <v>0</v>
      </c>
      <c r="U140" s="156">
        <v>0</v>
      </c>
      <c r="V140" s="156">
        <v>0</v>
      </c>
      <c r="W140" s="156">
        <v>0</v>
      </c>
      <c r="X140" s="156">
        <v>0</v>
      </c>
    </row>
    <row r="141" spans="2:24" x14ac:dyDescent="0.25">
      <c r="M141" s="1" t="s">
        <v>4</v>
      </c>
      <c r="N141" s="98">
        <v>0.33499999999999996</v>
      </c>
      <c r="O141" s="98">
        <v>0.30799999999999994</v>
      </c>
      <c r="P141" s="98">
        <v>0.28099999999999992</v>
      </c>
      <c r="Q141" s="98">
        <v>0.25399999999999989</v>
      </c>
      <c r="R141" s="98">
        <v>0.22699999999999987</v>
      </c>
      <c r="S141" s="98">
        <v>0.19999999999999996</v>
      </c>
      <c r="T141" s="98">
        <v>0.15999999999999992</v>
      </c>
      <c r="U141" s="98">
        <v>0.11999999999999988</v>
      </c>
      <c r="V141" s="98">
        <v>7.9999999999999849E-2</v>
      </c>
      <c r="W141" s="98">
        <v>3.9999999999999813E-2</v>
      </c>
      <c r="X141" s="98">
        <v>0</v>
      </c>
    </row>
    <row r="142" spans="2:24" x14ac:dyDescent="0.25">
      <c r="M142" s="1" t="s">
        <v>5</v>
      </c>
      <c r="N142" s="156">
        <v>0.1</v>
      </c>
      <c r="O142" s="156">
        <v>9.0000000000000011E-2</v>
      </c>
      <c r="P142" s="156">
        <v>8.0000000000000016E-2</v>
      </c>
      <c r="Q142" s="156">
        <v>7.0000000000000021E-2</v>
      </c>
      <c r="R142" s="156">
        <v>6.0000000000000019E-2</v>
      </c>
      <c r="S142" s="156">
        <v>0.05</v>
      </c>
      <c r="T142" s="156">
        <v>0.04</v>
      </c>
      <c r="U142" s="156">
        <v>0.03</v>
      </c>
      <c r="V142" s="156">
        <v>1.9999999999999997E-2</v>
      </c>
      <c r="W142" s="156">
        <v>9.9999999999999967E-3</v>
      </c>
      <c r="X142" s="156">
        <v>0</v>
      </c>
    </row>
    <row r="143" spans="2:24" x14ac:dyDescent="0.25">
      <c r="M143" s="1" t="s">
        <v>6</v>
      </c>
      <c r="N143" s="156">
        <v>0</v>
      </c>
      <c r="O143" s="156">
        <v>0</v>
      </c>
      <c r="P143" s="156">
        <v>0</v>
      </c>
      <c r="Q143" s="156">
        <v>0</v>
      </c>
      <c r="R143" s="156">
        <v>0</v>
      </c>
      <c r="S143" s="156">
        <v>0</v>
      </c>
      <c r="T143" s="156">
        <v>0</v>
      </c>
      <c r="U143" s="156">
        <v>0</v>
      </c>
      <c r="V143" s="156">
        <v>0</v>
      </c>
      <c r="W143" s="156">
        <v>0</v>
      </c>
      <c r="X143" s="156">
        <v>0</v>
      </c>
    </row>
    <row r="144" spans="2:24" x14ac:dyDescent="0.25">
      <c r="M144" s="1" t="s">
        <v>7</v>
      </c>
      <c r="N144" s="156">
        <v>0</v>
      </c>
      <c r="O144" s="156">
        <v>0</v>
      </c>
      <c r="P144" s="156">
        <v>0</v>
      </c>
      <c r="Q144" s="156">
        <v>0</v>
      </c>
      <c r="R144" s="156">
        <v>0</v>
      </c>
      <c r="S144" s="156">
        <v>0</v>
      </c>
      <c r="T144" s="156">
        <v>0</v>
      </c>
      <c r="U144" s="156">
        <v>0</v>
      </c>
      <c r="V144" s="156">
        <v>0</v>
      </c>
      <c r="W144" s="156">
        <v>0</v>
      </c>
      <c r="X144" s="156">
        <v>0</v>
      </c>
    </row>
    <row r="145" spans="2:24" x14ac:dyDescent="0.25">
      <c r="M145" s="1" t="s">
        <v>8</v>
      </c>
      <c r="N145" s="156">
        <v>0</v>
      </c>
      <c r="O145" s="156">
        <v>0</v>
      </c>
      <c r="P145" s="156">
        <v>0</v>
      </c>
      <c r="Q145" s="156">
        <v>0</v>
      </c>
      <c r="R145" s="156">
        <v>0</v>
      </c>
      <c r="S145" s="156">
        <v>0</v>
      </c>
      <c r="T145" s="156">
        <v>0</v>
      </c>
      <c r="U145" s="156">
        <v>0</v>
      </c>
      <c r="V145" s="156">
        <v>0</v>
      </c>
      <c r="W145" s="156">
        <v>0</v>
      </c>
      <c r="X145" s="156">
        <v>0</v>
      </c>
    </row>
    <row r="146" spans="2:24" x14ac:dyDescent="0.25">
      <c r="M146" s="1" t="s">
        <v>9</v>
      </c>
      <c r="N146" s="156">
        <v>0</v>
      </c>
      <c r="O146" s="156">
        <v>0</v>
      </c>
      <c r="P146" s="156">
        <v>0</v>
      </c>
      <c r="Q146" s="156">
        <v>0</v>
      </c>
      <c r="R146" s="156">
        <v>0</v>
      </c>
      <c r="S146" s="156">
        <v>0</v>
      </c>
      <c r="T146" s="156">
        <v>0</v>
      </c>
      <c r="U146" s="156">
        <v>0</v>
      </c>
      <c r="V146" s="156">
        <v>0</v>
      </c>
      <c r="W146" s="156">
        <v>0</v>
      </c>
      <c r="X146" s="156">
        <v>0</v>
      </c>
    </row>
    <row r="147" spans="2:24" x14ac:dyDescent="0.25">
      <c r="M147" s="1" t="s">
        <v>10</v>
      </c>
      <c r="N147" s="156">
        <v>0.05</v>
      </c>
      <c r="O147" s="156">
        <v>6.0000000000000005E-2</v>
      </c>
      <c r="P147" s="156">
        <v>7.0000000000000007E-2</v>
      </c>
      <c r="Q147" s="156">
        <v>0.08</v>
      </c>
      <c r="R147" s="156">
        <v>0.09</v>
      </c>
      <c r="S147" s="156">
        <v>0.1</v>
      </c>
      <c r="T147" s="156">
        <v>0.12000000000000001</v>
      </c>
      <c r="U147" s="156">
        <v>0.14000000000000001</v>
      </c>
      <c r="V147" s="156">
        <v>0.16</v>
      </c>
      <c r="W147" s="156">
        <v>0.18</v>
      </c>
      <c r="X147" s="156">
        <v>0.2</v>
      </c>
    </row>
    <row r="148" spans="2:24" x14ac:dyDescent="0.25">
      <c r="M148" s="1" t="s">
        <v>11</v>
      </c>
      <c r="N148" s="156">
        <v>0</v>
      </c>
      <c r="O148" s="156">
        <v>0</v>
      </c>
      <c r="P148" s="156">
        <v>0</v>
      </c>
      <c r="Q148" s="156">
        <v>0</v>
      </c>
      <c r="R148" s="156">
        <v>0</v>
      </c>
      <c r="S148" s="156">
        <v>0</v>
      </c>
      <c r="T148" s="156">
        <v>0</v>
      </c>
      <c r="U148" s="156">
        <v>0</v>
      </c>
      <c r="V148" s="156">
        <v>0</v>
      </c>
      <c r="W148" s="156">
        <v>0</v>
      </c>
      <c r="X148" s="156">
        <v>0</v>
      </c>
    </row>
    <row r="149" spans="2:24" x14ac:dyDescent="0.25">
      <c r="M149" s="1" t="s">
        <v>12</v>
      </c>
      <c r="N149" s="98">
        <v>0</v>
      </c>
      <c r="O149" s="98">
        <v>0</v>
      </c>
      <c r="P149" s="98">
        <v>0</v>
      </c>
      <c r="Q149" s="98">
        <v>0</v>
      </c>
      <c r="R149" s="98">
        <v>0</v>
      </c>
      <c r="S149" s="156">
        <v>0</v>
      </c>
      <c r="T149" s="156">
        <v>0</v>
      </c>
      <c r="U149" s="156">
        <v>0</v>
      </c>
      <c r="V149" s="156">
        <v>0</v>
      </c>
      <c r="W149" s="156">
        <v>0</v>
      </c>
      <c r="X149" s="156">
        <v>0</v>
      </c>
    </row>
    <row r="150" spans="2:24" x14ac:dyDescent="0.25">
      <c r="M150" s="1" t="s">
        <v>13</v>
      </c>
      <c r="N150" s="157">
        <v>0.5</v>
      </c>
      <c r="O150" s="157">
        <v>0.53</v>
      </c>
      <c r="P150" s="157">
        <v>0.56000000000000005</v>
      </c>
      <c r="Q150" s="157">
        <v>0.59000000000000008</v>
      </c>
      <c r="R150" s="157">
        <v>0.62000000000000011</v>
      </c>
      <c r="S150" s="157">
        <v>0.65</v>
      </c>
      <c r="T150" s="157">
        <v>0.68</v>
      </c>
      <c r="U150" s="157">
        <v>0.71000000000000008</v>
      </c>
      <c r="V150" s="157">
        <v>0.7400000000000001</v>
      </c>
      <c r="W150" s="157">
        <v>0.77000000000000013</v>
      </c>
      <c r="X150" s="157">
        <v>0.8</v>
      </c>
    </row>
    <row r="151" spans="2:24" x14ac:dyDescent="0.25">
      <c r="M151" s="1" t="s">
        <v>14</v>
      </c>
      <c r="N151" s="98">
        <v>1.4999999999999999E-2</v>
      </c>
      <c r="O151" s="98">
        <v>1.2E-2</v>
      </c>
      <c r="P151" s="98">
        <v>9.0000000000000011E-3</v>
      </c>
      <c r="Q151" s="98">
        <v>6.000000000000001E-3</v>
      </c>
      <c r="R151" s="98">
        <v>3.0000000000000009E-3</v>
      </c>
      <c r="S151" s="98">
        <v>0</v>
      </c>
      <c r="T151" s="98">
        <v>0</v>
      </c>
      <c r="U151" s="98">
        <v>0</v>
      </c>
      <c r="V151" s="98">
        <v>0</v>
      </c>
      <c r="W151" s="98">
        <v>0</v>
      </c>
      <c r="X151" s="98">
        <v>0</v>
      </c>
    </row>
    <row r="152" spans="2:24" x14ac:dyDescent="0.25">
      <c r="M152" s="1" t="s">
        <v>15</v>
      </c>
      <c r="N152" s="99">
        <v>0</v>
      </c>
      <c r="O152" s="99">
        <v>0</v>
      </c>
      <c r="P152" s="99">
        <v>0</v>
      </c>
      <c r="Q152" s="99">
        <v>0</v>
      </c>
      <c r="R152" s="99">
        <v>0</v>
      </c>
      <c r="S152" s="99">
        <v>0</v>
      </c>
      <c r="T152" s="99">
        <v>0</v>
      </c>
      <c r="U152" s="99">
        <v>0</v>
      </c>
      <c r="V152" s="99">
        <v>0</v>
      </c>
      <c r="W152" s="99">
        <v>0</v>
      </c>
      <c r="X152" s="99">
        <v>0</v>
      </c>
    </row>
    <row r="153" spans="2:24" x14ac:dyDescent="0.25">
      <c r="M153" s="15" t="s">
        <v>0</v>
      </c>
      <c r="N153" s="100">
        <v>1</v>
      </c>
      <c r="O153" s="100">
        <v>1</v>
      </c>
      <c r="P153" s="100">
        <v>1</v>
      </c>
      <c r="Q153" s="100">
        <v>1</v>
      </c>
      <c r="R153" s="100">
        <v>1</v>
      </c>
      <c r="S153" s="100">
        <v>1</v>
      </c>
      <c r="T153" s="100">
        <v>1</v>
      </c>
      <c r="U153" s="100">
        <v>1</v>
      </c>
      <c r="V153" s="100">
        <v>1</v>
      </c>
      <c r="W153" s="100">
        <v>1</v>
      </c>
      <c r="X153" s="100">
        <v>1</v>
      </c>
    </row>
    <row r="156" spans="2:24" x14ac:dyDescent="0.25">
      <c r="B156" s="55" t="s">
        <v>325</v>
      </c>
      <c r="M156" s="55" t="s">
        <v>325</v>
      </c>
    </row>
    <row r="157" spans="2:24" x14ac:dyDescent="0.25">
      <c r="M157" s="59" t="s">
        <v>46</v>
      </c>
      <c r="N157" s="97">
        <v>2020</v>
      </c>
      <c r="O157" s="97">
        <v>2021</v>
      </c>
      <c r="P157" s="97">
        <v>2022</v>
      </c>
      <c r="Q157" s="97">
        <v>2023</v>
      </c>
      <c r="R157" s="97">
        <v>2024</v>
      </c>
      <c r="S157" s="97">
        <v>2025</v>
      </c>
      <c r="T157" s="97">
        <v>2026</v>
      </c>
      <c r="U157" s="97">
        <v>2027</v>
      </c>
      <c r="V157" s="97">
        <v>2028</v>
      </c>
      <c r="W157" s="97">
        <v>2029</v>
      </c>
      <c r="X157" s="97">
        <v>2030</v>
      </c>
    </row>
    <row r="158" spans="2:24" x14ac:dyDescent="0.25">
      <c r="M158" s="154" t="s">
        <v>2</v>
      </c>
      <c r="N158" s="155">
        <v>0</v>
      </c>
      <c r="O158" s="155">
        <v>0</v>
      </c>
      <c r="P158" s="155">
        <v>0</v>
      </c>
      <c r="Q158" s="155">
        <v>0</v>
      </c>
      <c r="R158" s="155">
        <v>0</v>
      </c>
      <c r="S158" s="155">
        <v>0</v>
      </c>
      <c r="T158" s="155">
        <v>0</v>
      </c>
      <c r="U158" s="155">
        <v>0</v>
      </c>
      <c r="V158" s="155">
        <v>0</v>
      </c>
      <c r="W158" s="155">
        <v>0</v>
      </c>
      <c r="X158" s="155">
        <v>0</v>
      </c>
    </row>
    <row r="159" spans="2:24" x14ac:dyDescent="0.25">
      <c r="M159" s="1" t="s">
        <v>3</v>
      </c>
      <c r="N159" s="156">
        <v>0</v>
      </c>
      <c r="O159" s="156">
        <v>0</v>
      </c>
      <c r="P159" s="156">
        <v>0</v>
      </c>
      <c r="Q159" s="156">
        <v>0</v>
      </c>
      <c r="R159" s="156">
        <v>0</v>
      </c>
      <c r="S159" s="156">
        <v>0</v>
      </c>
      <c r="T159" s="156">
        <v>0</v>
      </c>
      <c r="U159" s="156">
        <v>0</v>
      </c>
      <c r="V159" s="156">
        <v>0</v>
      </c>
      <c r="W159" s="156">
        <v>0</v>
      </c>
      <c r="X159" s="156">
        <v>0</v>
      </c>
    </row>
    <row r="160" spans="2:24" x14ac:dyDescent="0.25">
      <c r="M160" s="1" t="s">
        <v>4</v>
      </c>
      <c r="N160" s="98">
        <v>0.4</v>
      </c>
      <c r="O160" s="98">
        <v>0.39</v>
      </c>
      <c r="P160" s="98">
        <v>0.38</v>
      </c>
      <c r="Q160" s="98">
        <v>0.37</v>
      </c>
      <c r="R160" s="98">
        <v>0.36</v>
      </c>
      <c r="S160" s="98">
        <v>0.35</v>
      </c>
      <c r="T160" s="98">
        <v>0.31</v>
      </c>
      <c r="U160" s="98">
        <v>0.27</v>
      </c>
      <c r="V160" s="98">
        <v>0.23000000000000004</v>
      </c>
      <c r="W160" s="98">
        <v>0.19000000000000006</v>
      </c>
      <c r="X160" s="98">
        <v>0.15</v>
      </c>
    </row>
    <row r="161" spans="2:24" x14ac:dyDescent="0.25">
      <c r="M161" s="1" t="s">
        <v>5</v>
      </c>
      <c r="N161" s="156">
        <v>0.6</v>
      </c>
      <c r="O161" s="156">
        <v>0.52</v>
      </c>
      <c r="P161" s="156">
        <v>0.44</v>
      </c>
      <c r="Q161" s="156">
        <v>0.36</v>
      </c>
      <c r="R161" s="156">
        <v>0.28000000000000003</v>
      </c>
      <c r="S161" s="156">
        <v>0.2</v>
      </c>
      <c r="T161" s="156">
        <v>0.15999999999999992</v>
      </c>
      <c r="U161" s="156">
        <v>0.12000000000000011</v>
      </c>
      <c r="V161" s="156">
        <v>8.0000000000000182E-2</v>
      </c>
      <c r="W161" s="156">
        <v>4.0000000000000036E-2</v>
      </c>
      <c r="X161" s="156">
        <v>0</v>
      </c>
    </row>
    <row r="162" spans="2:24" x14ac:dyDescent="0.25">
      <c r="M162" s="1" t="s">
        <v>6</v>
      </c>
      <c r="N162" s="156">
        <v>0</v>
      </c>
      <c r="O162" s="156">
        <v>0</v>
      </c>
      <c r="P162" s="156">
        <v>0</v>
      </c>
      <c r="Q162" s="156">
        <v>0</v>
      </c>
      <c r="R162" s="156">
        <v>0</v>
      </c>
      <c r="S162" s="156">
        <v>0</v>
      </c>
      <c r="T162" s="156">
        <v>0</v>
      </c>
      <c r="U162" s="156">
        <v>0</v>
      </c>
      <c r="V162" s="156">
        <v>0</v>
      </c>
      <c r="W162" s="156">
        <v>0</v>
      </c>
      <c r="X162" s="156">
        <v>0</v>
      </c>
    </row>
    <row r="163" spans="2:24" x14ac:dyDescent="0.25">
      <c r="M163" s="1" t="s">
        <v>7</v>
      </c>
      <c r="N163" s="156">
        <v>0</v>
      </c>
      <c r="O163" s="156">
        <v>0</v>
      </c>
      <c r="P163" s="156">
        <v>0</v>
      </c>
      <c r="Q163" s="156">
        <v>0</v>
      </c>
      <c r="R163" s="156">
        <v>0</v>
      </c>
      <c r="S163" s="156">
        <v>0</v>
      </c>
      <c r="T163" s="156">
        <v>0</v>
      </c>
      <c r="U163" s="156">
        <v>0</v>
      </c>
      <c r="V163" s="156">
        <v>0</v>
      </c>
      <c r="W163" s="156">
        <v>0</v>
      </c>
      <c r="X163" s="156">
        <v>0</v>
      </c>
    </row>
    <row r="164" spans="2:24" x14ac:dyDescent="0.25">
      <c r="M164" s="1" t="s">
        <v>8</v>
      </c>
      <c r="N164" s="156">
        <v>0</v>
      </c>
      <c r="O164" s="156">
        <v>0</v>
      </c>
      <c r="P164" s="156">
        <v>0</v>
      </c>
      <c r="Q164" s="156">
        <v>0</v>
      </c>
      <c r="R164" s="156">
        <v>0</v>
      </c>
      <c r="S164" s="156">
        <v>0</v>
      </c>
      <c r="T164" s="156">
        <v>0</v>
      </c>
      <c r="U164" s="156">
        <v>0</v>
      </c>
      <c r="V164" s="156">
        <v>0</v>
      </c>
      <c r="W164" s="156">
        <v>0</v>
      </c>
      <c r="X164" s="156">
        <v>0</v>
      </c>
    </row>
    <row r="165" spans="2:24" x14ac:dyDescent="0.25">
      <c r="M165" s="1" t="s">
        <v>9</v>
      </c>
      <c r="N165" s="156">
        <v>0</v>
      </c>
      <c r="O165" s="156">
        <v>0</v>
      </c>
      <c r="P165" s="156">
        <v>0</v>
      </c>
      <c r="Q165" s="156">
        <v>0</v>
      </c>
      <c r="R165" s="156">
        <v>0</v>
      </c>
      <c r="S165" s="156">
        <v>0</v>
      </c>
      <c r="T165" s="156">
        <v>0</v>
      </c>
      <c r="U165" s="156">
        <v>0</v>
      </c>
      <c r="V165" s="156">
        <v>0</v>
      </c>
      <c r="W165" s="156">
        <v>0</v>
      </c>
      <c r="X165" s="156">
        <v>0</v>
      </c>
    </row>
    <row r="166" spans="2:24" x14ac:dyDescent="0.25">
      <c r="M166" s="1" t="s">
        <v>10</v>
      </c>
      <c r="N166" s="156">
        <v>0</v>
      </c>
      <c r="O166" s="156">
        <v>0.06</v>
      </c>
      <c r="P166" s="156">
        <v>0.12</v>
      </c>
      <c r="Q166" s="156">
        <v>0.18</v>
      </c>
      <c r="R166" s="156">
        <v>0.24</v>
      </c>
      <c r="S166" s="156">
        <v>0.3</v>
      </c>
      <c r="T166" s="156">
        <v>0.33999999999999997</v>
      </c>
      <c r="U166" s="156">
        <v>0.37999999999999995</v>
      </c>
      <c r="V166" s="156">
        <v>0.41999999999999993</v>
      </c>
      <c r="W166" s="156">
        <v>0.45999999999999991</v>
      </c>
      <c r="X166" s="156">
        <v>0.5</v>
      </c>
    </row>
    <row r="167" spans="2:24" x14ac:dyDescent="0.25">
      <c r="M167" s="1" t="s">
        <v>11</v>
      </c>
      <c r="N167" s="156">
        <v>0</v>
      </c>
      <c r="O167" s="156">
        <v>0.02</v>
      </c>
      <c r="P167" s="156">
        <v>0.04</v>
      </c>
      <c r="Q167" s="156">
        <v>0.06</v>
      </c>
      <c r="R167" s="156">
        <v>0.08</v>
      </c>
      <c r="S167" s="156">
        <v>0.1</v>
      </c>
      <c r="T167" s="156">
        <v>0.13</v>
      </c>
      <c r="U167" s="156">
        <v>0.16</v>
      </c>
      <c r="V167" s="156">
        <v>0.19</v>
      </c>
      <c r="W167" s="156">
        <v>0.22</v>
      </c>
      <c r="X167" s="156">
        <v>0.25</v>
      </c>
    </row>
    <row r="168" spans="2:24" x14ac:dyDescent="0.25">
      <c r="M168" s="1" t="s">
        <v>12</v>
      </c>
      <c r="N168" s="98">
        <v>0</v>
      </c>
      <c r="O168" s="98">
        <v>0</v>
      </c>
      <c r="P168" s="98">
        <v>0</v>
      </c>
      <c r="Q168" s="98">
        <v>0</v>
      </c>
      <c r="R168" s="98">
        <v>0</v>
      </c>
      <c r="S168" s="156">
        <v>0</v>
      </c>
      <c r="T168" s="156">
        <v>0</v>
      </c>
      <c r="U168" s="156">
        <v>0</v>
      </c>
      <c r="V168" s="156">
        <v>0</v>
      </c>
      <c r="W168" s="156">
        <v>0</v>
      </c>
      <c r="X168" s="156">
        <v>0</v>
      </c>
    </row>
    <row r="169" spans="2:24" x14ac:dyDescent="0.25">
      <c r="M169" s="1" t="s">
        <v>13</v>
      </c>
      <c r="N169" s="157">
        <v>0</v>
      </c>
      <c r="O169" s="157">
        <v>0</v>
      </c>
      <c r="P169" s="157">
        <v>0</v>
      </c>
      <c r="Q169" s="157">
        <v>0</v>
      </c>
      <c r="R169" s="157">
        <v>0</v>
      </c>
      <c r="S169" s="157">
        <v>0</v>
      </c>
      <c r="T169" s="157">
        <v>0</v>
      </c>
      <c r="U169" s="157">
        <v>0</v>
      </c>
      <c r="V169" s="157">
        <v>0</v>
      </c>
      <c r="W169" s="157">
        <v>0</v>
      </c>
      <c r="X169" s="157">
        <v>0</v>
      </c>
    </row>
    <row r="170" spans="2:24" x14ac:dyDescent="0.25">
      <c r="M170" s="1" t="s">
        <v>14</v>
      </c>
      <c r="N170" s="98">
        <v>0</v>
      </c>
      <c r="O170" s="98">
        <v>0.01</v>
      </c>
      <c r="P170" s="98">
        <v>0.02</v>
      </c>
      <c r="Q170" s="98">
        <v>0.03</v>
      </c>
      <c r="R170" s="98">
        <v>0.04</v>
      </c>
      <c r="S170" s="98">
        <v>0.05</v>
      </c>
      <c r="T170" s="98">
        <v>6.0000000000000005E-2</v>
      </c>
      <c r="U170" s="98">
        <v>7.0000000000000007E-2</v>
      </c>
      <c r="V170" s="98">
        <v>0.08</v>
      </c>
      <c r="W170" s="98">
        <v>0.09</v>
      </c>
      <c r="X170" s="98">
        <v>0.1</v>
      </c>
    </row>
    <row r="171" spans="2:24" x14ac:dyDescent="0.25">
      <c r="M171" s="1" t="s">
        <v>15</v>
      </c>
      <c r="N171" s="99">
        <v>0</v>
      </c>
      <c r="O171" s="99">
        <v>0</v>
      </c>
      <c r="P171" s="99">
        <v>0</v>
      </c>
      <c r="Q171" s="99">
        <v>0</v>
      </c>
      <c r="R171" s="99">
        <v>0</v>
      </c>
      <c r="S171" s="99">
        <v>0</v>
      </c>
      <c r="T171" s="99">
        <v>0</v>
      </c>
      <c r="U171" s="99">
        <v>0</v>
      </c>
      <c r="V171" s="99">
        <v>0</v>
      </c>
      <c r="W171" s="99">
        <v>0</v>
      </c>
      <c r="X171" s="99">
        <v>0</v>
      </c>
    </row>
    <row r="172" spans="2:24" x14ac:dyDescent="0.25">
      <c r="M172" s="15" t="s">
        <v>0</v>
      </c>
      <c r="N172" s="100">
        <v>1</v>
      </c>
      <c r="O172" s="100">
        <v>1</v>
      </c>
      <c r="P172" s="100">
        <v>1</v>
      </c>
      <c r="Q172" s="100">
        <v>1</v>
      </c>
      <c r="R172" s="100">
        <v>1</v>
      </c>
      <c r="S172" s="100">
        <v>1</v>
      </c>
      <c r="T172" s="100">
        <v>1</v>
      </c>
      <c r="U172" s="100">
        <v>1</v>
      </c>
      <c r="V172" s="100">
        <v>1</v>
      </c>
      <c r="W172" s="100">
        <v>1</v>
      </c>
      <c r="X172" s="100">
        <v>1</v>
      </c>
    </row>
    <row r="175" spans="2:24" x14ac:dyDescent="0.25">
      <c r="B175" s="55" t="s">
        <v>326</v>
      </c>
      <c r="M175" s="55" t="s">
        <v>326</v>
      </c>
    </row>
    <row r="176" spans="2:24" x14ac:dyDescent="0.25">
      <c r="M176" s="59" t="s">
        <v>46</v>
      </c>
      <c r="N176" s="97">
        <v>2020</v>
      </c>
      <c r="O176" s="97">
        <v>2021</v>
      </c>
      <c r="P176" s="97">
        <v>2022</v>
      </c>
      <c r="Q176" s="97">
        <v>2023</v>
      </c>
      <c r="R176" s="97">
        <v>2024</v>
      </c>
      <c r="S176" s="97">
        <v>2025</v>
      </c>
      <c r="T176" s="97">
        <v>2026</v>
      </c>
      <c r="U176" s="97">
        <v>2027</v>
      </c>
      <c r="V176" s="97">
        <v>2028</v>
      </c>
      <c r="W176" s="97">
        <v>2029</v>
      </c>
      <c r="X176" s="97">
        <v>2030</v>
      </c>
    </row>
    <row r="177" spans="13:24" x14ac:dyDescent="0.25">
      <c r="M177" s="154" t="s">
        <v>2</v>
      </c>
      <c r="N177" s="155">
        <v>0</v>
      </c>
      <c r="O177" s="155">
        <v>0</v>
      </c>
      <c r="P177" s="155">
        <v>0</v>
      </c>
      <c r="Q177" s="155">
        <v>0</v>
      </c>
      <c r="R177" s="155">
        <v>0</v>
      </c>
      <c r="S177" s="155">
        <v>0</v>
      </c>
      <c r="T177" s="155">
        <v>0</v>
      </c>
      <c r="U177" s="155">
        <v>0</v>
      </c>
      <c r="V177" s="155">
        <v>0</v>
      </c>
      <c r="W177" s="155">
        <v>0</v>
      </c>
      <c r="X177" s="155">
        <v>0</v>
      </c>
    </row>
    <row r="178" spans="13:24" x14ac:dyDescent="0.25">
      <c r="M178" s="1" t="s">
        <v>3</v>
      </c>
      <c r="N178" s="156">
        <v>0</v>
      </c>
      <c r="O178" s="156">
        <v>0</v>
      </c>
      <c r="P178" s="156">
        <v>0</v>
      </c>
      <c r="Q178" s="156">
        <v>0</v>
      </c>
      <c r="R178" s="156">
        <v>0</v>
      </c>
      <c r="S178" s="156">
        <v>0</v>
      </c>
      <c r="T178" s="156">
        <v>0</v>
      </c>
      <c r="U178" s="156">
        <v>0</v>
      </c>
      <c r="V178" s="156">
        <v>0</v>
      </c>
      <c r="W178" s="156">
        <v>0</v>
      </c>
      <c r="X178" s="156">
        <v>0</v>
      </c>
    </row>
    <row r="179" spans="13:24" x14ac:dyDescent="0.25">
      <c r="M179" s="1" t="s">
        <v>4</v>
      </c>
      <c r="N179" s="98">
        <v>0</v>
      </c>
      <c r="O179" s="98">
        <v>0</v>
      </c>
      <c r="P179" s="98">
        <v>0</v>
      </c>
      <c r="Q179" s="98">
        <v>0</v>
      </c>
      <c r="R179" s="98">
        <v>0</v>
      </c>
      <c r="S179" s="98">
        <v>0</v>
      </c>
      <c r="T179" s="98">
        <v>0</v>
      </c>
      <c r="U179" s="98">
        <v>0</v>
      </c>
      <c r="V179" s="98">
        <v>0</v>
      </c>
      <c r="W179" s="98">
        <v>0</v>
      </c>
      <c r="X179" s="98">
        <v>0</v>
      </c>
    </row>
    <row r="180" spans="13:24" x14ac:dyDescent="0.25">
      <c r="M180" s="1" t="s">
        <v>5</v>
      </c>
      <c r="N180" s="156">
        <v>0.7</v>
      </c>
      <c r="O180" s="156">
        <v>0.59</v>
      </c>
      <c r="P180" s="156">
        <v>0.48</v>
      </c>
      <c r="Q180" s="156">
        <v>0.37</v>
      </c>
      <c r="R180" s="156">
        <v>0.26</v>
      </c>
      <c r="S180" s="156">
        <v>0.14999999999999991</v>
      </c>
      <c r="T180" s="156">
        <v>0.11999999999999988</v>
      </c>
      <c r="U180" s="156">
        <v>8.9999999999999858E-2</v>
      </c>
      <c r="V180" s="156">
        <v>5.9999999999999942E-2</v>
      </c>
      <c r="W180" s="156">
        <v>2.9999999999999916E-2</v>
      </c>
      <c r="X180" s="156">
        <v>0</v>
      </c>
    </row>
    <row r="181" spans="13:24" x14ac:dyDescent="0.25">
      <c r="M181" s="1" t="s">
        <v>6</v>
      </c>
      <c r="N181" s="156">
        <v>0</v>
      </c>
      <c r="O181" s="156">
        <v>0</v>
      </c>
      <c r="P181" s="156">
        <v>0</v>
      </c>
      <c r="Q181" s="156">
        <v>0</v>
      </c>
      <c r="R181" s="156">
        <v>0</v>
      </c>
      <c r="S181" s="156">
        <v>0</v>
      </c>
      <c r="T181" s="156">
        <v>0</v>
      </c>
      <c r="U181" s="156">
        <v>0</v>
      </c>
      <c r="V181" s="156">
        <v>0</v>
      </c>
      <c r="W181" s="156">
        <v>0</v>
      </c>
      <c r="X181" s="156">
        <v>0</v>
      </c>
    </row>
    <row r="182" spans="13:24" x14ac:dyDescent="0.25">
      <c r="M182" s="1" t="s">
        <v>7</v>
      </c>
      <c r="N182" s="156">
        <v>0</v>
      </c>
      <c r="O182" s="156">
        <v>0</v>
      </c>
      <c r="P182" s="156">
        <v>0</v>
      </c>
      <c r="Q182" s="156">
        <v>0</v>
      </c>
      <c r="R182" s="156">
        <v>0</v>
      </c>
      <c r="S182" s="156">
        <v>0</v>
      </c>
      <c r="T182" s="156">
        <v>0</v>
      </c>
      <c r="U182" s="156">
        <v>0</v>
      </c>
      <c r="V182" s="156">
        <v>0</v>
      </c>
      <c r="W182" s="156">
        <v>0</v>
      </c>
      <c r="X182" s="156">
        <v>0</v>
      </c>
    </row>
    <row r="183" spans="13:24" x14ac:dyDescent="0.25">
      <c r="M183" s="1" t="s">
        <v>8</v>
      </c>
      <c r="N183" s="156">
        <v>0</v>
      </c>
      <c r="O183" s="156">
        <v>0</v>
      </c>
      <c r="P183" s="156">
        <v>0</v>
      </c>
      <c r="Q183" s="156">
        <v>0</v>
      </c>
      <c r="R183" s="156">
        <v>0</v>
      </c>
      <c r="S183" s="156">
        <v>0</v>
      </c>
      <c r="T183" s="156">
        <v>0</v>
      </c>
      <c r="U183" s="156">
        <v>0</v>
      </c>
      <c r="V183" s="156">
        <v>0</v>
      </c>
      <c r="W183" s="156">
        <v>0</v>
      </c>
      <c r="X183" s="156">
        <v>0</v>
      </c>
    </row>
    <row r="184" spans="13:24" x14ac:dyDescent="0.25">
      <c r="M184" s="1" t="s">
        <v>9</v>
      </c>
      <c r="N184" s="156">
        <v>0</v>
      </c>
      <c r="O184" s="156">
        <v>0</v>
      </c>
      <c r="P184" s="156">
        <v>0</v>
      </c>
      <c r="Q184" s="156">
        <v>0</v>
      </c>
      <c r="R184" s="156">
        <v>0</v>
      </c>
      <c r="S184" s="156">
        <v>0</v>
      </c>
      <c r="T184" s="156">
        <v>0</v>
      </c>
      <c r="U184" s="156">
        <v>0</v>
      </c>
      <c r="V184" s="156">
        <v>0</v>
      </c>
      <c r="W184" s="156">
        <v>0</v>
      </c>
      <c r="X184" s="156">
        <v>0</v>
      </c>
    </row>
    <row r="185" spans="13:24" x14ac:dyDescent="0.25">
      <c r="M185" s="1" t="s">
        <v>10</v>
      </c>
      <c r="N185" s="156">
        <v>0.3</v>
      </c>
      <c r="O185" s="156">
        <v>0.4</v>
      </c>
      <c r="P185" s="156">
        <v>0.5</v>
      </c>
      <c r="Q185" s="156">
        <v>0.6</v>
      </c>
      <c r="R185" s="156">
        <v>0.7</v>
      </c>
      <c r="S185" s="156">
        <v>0.8</v>
      </c>
      <c r="T185" s="156">
        <v>0.82000000000000006</v>
      </c>
      <c r="U185" s="156">
        <v>0.84000000000000008</v>
      </c>
      <c r="V185" s="156">
        <v>0.8600000000000001</v>
      </c>
      <c r="W185" s="156">
        <v>0.88000000000000012</v>
      </c>
      <c r="X185" s="156">
        <v>0.9</v>
      </c>
    </row>
    <row r="186" spans="13:24" x14ac:dyDescent="0.25">
      <c r="M186" s="1" t="s">
        <v>11</v>
      </c>
      <c r="N186" s="156">
        <v>0</v>
      </c>
      <c r="O186" s="156">
        <v>0</v>
      </c>
      <c r="P186" s="156">
        <v>0</v>
      </c>
      <c r="Q186" s="156">
        <v>0</v>
      </c>
      <c r="R186" s="156">
        <v>0</v>
      </c>
      <c r="S186" s="156">
        <v>0</v>
      </c>
      <c r="T186" s="156">
        <v>0</v>
      </c>
      <c r="U186" s="156">
        <v>0</v>
      </c>
      <c r="V186" s="156">
        <v>0</v>
      </c>
      <c r="W186" s="156">
        <v>0</v>
      </c>
      <c r="X186" s="156">
        <v>0</v>
      </c>
    </row>
    <row r="187" spans="13:24" x14ac:dyDescent="0.25">
      <c r="M187" s="1" t="s">
        <v>12</v>
      </c>
      <c r="N187" s="98">
        <v>0</v>
      </c>
      <c r="O187" s="98">
        <v>0</v>
      </c>
      <c r="P187" s="98">
        <v>0</v>
      </c>
      <c r="Q187" s="98">
        <v>0</v>
      </c>
      <c r="R187" s="98">
        <v>0</v>
      </c>
      <c r="S187" s="156">
        <v>0</v>
      </c>
      <c r="T187" s="156">
        <v>0</v>
      </c>
      <c r="U187" s="156">
        <v>0</v>
      </c>
      <c r="V187" s="156">
        <v>0</v>
      </c>
      <c r="W187" s="156">
        <v>0</v>
      </c>
      <c r="X187" s="156">
        <v>0</v>
      </c>
    </row>
    <row r="188" spans="13:24" x14ac:dyDescent="0.25">
      <c r="M188" s="1" t="s">
        <v>13</v>
      </c>
      <c r="N188" s="157">
        <v>0</v>
      </c>
      <c r="O188" s="157">
        <v>0</v>
      </c>
      <c r="P188" s="157">
        <v>0</v>
      </c>
      <c r="Q188" s="157">
        <v>0</v>
      </c>
      <c r="R188" s="157">
        <v>0</v>
      </c>
      <c r="S188" s="157">
        <v>0</v>
      </c>
      <c r="T188" s="157">
        <v>0</v>
      </c>
      <c r="U188" s="157">
        <v>0</v>
      </c>
      <c r="V188" s="157">
        <v>0</v>
      </c>
      <c r="W188" s="157">
        <v>0</v>
      </c>
      <c r="X188" s="157">
        <v>0</v>
      </c>
    </row>
    <row r="189" spans="13:24" x14ac:dyDescent="0.25">
      <c r="M189" s="1" t="s">
        <v>14</v>
      </c>
      <c r="N189" s="98">
        <v>0</v>
      </c>
      <c r="O189" s="98">
        <v>0.01</v>
      </c>
      <c r="P189" s="98">
        <v>0.02</v>
      </c>
      <c r="Q189" s="98">
        <v>0.03</v>
      </c>
      <c r="R189" s="98">
        <v>0.04</v>
      </c>
      <c r="S189" s="98">
        <v>0.05</v>
      </c>
      <c r="T189" s="98">
        <v>6.0000000000000005E-2</v>
      </c>
      <c r="U189" s="98">
        <v>7.0000000000000007E-2</v>
      </c>
      <c r="V189" s="98">
        <v>0.08</v>
      </c>
      <c r="W189" s="98">
        <v>0.09</v>
      </c>
      <c r="X189" s="98">
        <v>0.1</v>
      </c>
    </row>
    <row r="190" spans="13:24" x14ac:dyDescent="0.25">
      <c r="M190" s="1" t="s">
        <v>15</v>
      </c>
      <c r="N190" s="99">
        <v>0</v>
      </c>
      <c r="O190" s="99">
        <v>0</v>
      </c>
      <c r="P190" s="99">
        <v>0</v>
      </c>
      <c r="Q190" s="99">
        <v>0</v>
      </c>
      <c r="R190" s="99">
        <v>0</v>
      </c>
      <c r="S190" s="99">
        <v>0</v>
      </c>
      <c r="T190" s="99">
        <v>0</v>
      </c>
      <c r="U190" s="99">
        <v>0</v>
      </c>
      <c r="V190" s="99">
        <v>0</v>
      </c>
      <c r="W190" s="99">
        <v>0</v>
      </c>
      <c r="X190" s="99">
        <v>0</v>
      </c>
    </row>
    <row r="191" spans="13:24" x14ac:dyDescent="0.25">
      <c r="M191" s="15" t="s">
        <v>0</v>
      </c>
      <c r="N191" s="100">
        <v>1</v>
      </c>
      <c r="O191" s="100">
        <v>1</v>
      </c>
      <c r="P191" s="100">
        <v>1</v>
      </c>
      <c r="Q191" s="100">
        <v>1</v>
      </c>
      <c r="R191" s="100">
        <v>1</v>
      </c>
      <c r="S191" s="100">
        <v>1</v>
      </c>
      <c r="T191" s="100">
        <v>1</v>
      </c>
      <c r="U191" s="100">
        <v>1</v>
      </c>
      <c r="V191" s="100">
        <v>1</v>
      </c>
      <c r="W191" s="100">
        <v>1</v>
      </c>
      <c r="X191" s="100">
        <v>1</v>
      </c>
    </row>
  </sheetData>
  <pageMargins left="0.75" right="0.75" top="1" bottom="1" header="0.5" footer="0.5"/>
  <pageSetup paperSize="9"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B227-384E-744E-81A4-9FCF58082375}">
  <dimension ref="B1:Z191"/>
  <sheetViews>
    <sheetView showGridLines="0" zoomScaleNormal="100" workbookViewId="0">
      <pane ySplit="3" topLeftCell="A4" activePane="bottomLeft" state="frozen"/>
      <selection activeCell="AM323" sqref="AM323"/>
      <selection pane="bottomLeft" activeCell="A4" sqref="A4"/>
    </sheetView>
  </sheetViews>
  <sheetFormatPr defaultColWidth="11.140625" defaultRowHeight="15" x14ac:dyDescent="0.25"/>
  <cols>
    <col min="1" max="1" width="6.28515625" style="55" customWidth="1"/>
    <col min="2" max="2" width="16.28515625" style="55" customWidth="1"/>
    <col min="3" max="3" width="11.140625" style="55"/>
    <col min="4" max="4" width="14" style="55" customWidth="1"/>
    <col min="5" max="5" width="13.28515625" style="55" customWidth="1"/>
    <col min="6" max="12" width="11.140625" style="55"/>
    <col min="13" max="13" width="14.28515625" style="55" customWidth="1"/>
    <col min="14" max="16384" width="11.140625" style="55"/>
  </cols>
  <sheetData>
    <row r="1" spans="2:26" ht="31.5" x14ac:dyDescent="0.25">
      <c r="B1" s="103" t="s">
        <v>322</v>
      </c>
    </row>
    <row r="2" spans="2:26" x14ac:dyDescent="0.25">
      <c r="B2" s="46" t="s">
        <v>108</v>
      </c>
      <c r="C2" s="46" t="s">
        <v>76</v>
      </c>
      <c r="D2" s="46" t="s">
        <v>114</v>
      </c>
      <c r="E2" s="46" t="s">
        <v>115</v>
      </c>
      <c r="F2" s="80" t="s">
        <v>409</v>
      </c>
    </row>
    <row r="3" spans="2:26" ht="18" customHeight="1" x14ac:dyDescent="0.3">
      <c r="B3" s="16" t="s">
        <v>112</v>
      </c>
    </row>
    <row r="4" spans="2:26" x14ac:dyDescent="0.25">
      <c r="B4" s="55" t="s">
        <v>177</v>
      </c>
      <c r="M4" s="55" t="s">
        <v>174</v>
      </c>
    </row>
    <row r="5" spans="2:26" x14ac:dyDescent="0.25">
      <c r="M5" s="59" t="s">
        <v>46</v>
      </c>
      <c r="N5" s="97">
        <v>2020</v>
      </c>
      <c r="O5" s="97">
        <v>2021</v>
      </c>
      <c r="P5" s="97">
        <v>2022</v>
      </c>
      <c r="Q5" s="97">
        <v>2023</v>
      </c>
      <c r="R5" s="97">
        <v>2024</v>
      </c>
      <c r="S5" s="97">
        <v>2025</v>
      </c>
      <c r="T5" s="97">
        <v>2026</v>
      </c>
      <c r="U5" s="97">
        <v>2027</v>
      </c>
      <c r="V5" s="97">
        <v>2028</v>
      </c>
      <c r="W5" s="97">
        <v>2029</v>
      </c>
      <c r="X5" s="97">
        <v>2030</v>
      </c>
      <c r="Z5" s="55" t="s">
        <v>397</v>
      </c>
    </row>
    <row r="6" spans="2:26" x14ac:dyDescent="0.25">
      <c r="M6" s="154" t="s">
        <v>2</v>
      </c>
      <c r="N6" s="155">
        <v>0</v>
      </c>
      <c r="O6" s="155">
        <v>0</v>
      </c>
      <c r="P6" s="155">
        <v>0</v>
      </c>
      <c r="Q6" s="155">
        <v>0</v>
      </c>
      <c r="R6" s="155">
        <v>0</v>
      </c>
      <c r="S6" s="155">
        <v>0</v>
      </c>
      <c r="T6" s="155">
        <v>0</v>
      </c>
      <c r="U6" s="155">
        <v>0</v>
      </c>
      <c r="V6" s="155">
        <v>0</v>
      </c>
      <c r="W6" s="155">
        <v>0</v>
      </c>
      <c r="X6" s="155">
        <v>0</v>
      </c>
      <c r="Z6" s="55" t="s">
        <v>398</v>
      </c>
    </row>
    <row r="7" spans="2:26" x14ac:dyDescent="0.25">
      <c r="M7" s="1" t="s">
        <v>3</v>
      </c>
      <c r="N7" s="156">
        <v>0</v>
      </c>
      <c r="O7" s="156">
        <v>0</v>
      </c>
      <c r="P7" s="156">
        <v>0</v>
      </c>
      <c r="Q7" s="156">
        <v>0</v>
      </c>
      <c r="R7" s="156">
        <v>0</v>
      </c>
      <c r="S7" s="156">
        <v>0</v>
      </c>
      <c r="T7" s="156">
        <v>0</v>
      </c>
      <c r="U7" s="156">
        <v>0</v>
      </c>
      <c r="V7" s="156">
        <v>0</v>
      </c>
      <c r="W7" s="156">
        <v>0</v>
      </c>
      <c r="X7" s="156">
        <v>0</v>
      </c>
      <c r="Z7" s="55" t="s">
        <v>176</v>
      </c>
    </row>
    <row r="8" spans="2:26" x14ac:dyDescent="0.25">
      <c r="M8" s="1" t="s">
        <v>4</v>
      </c>
      <c r="N8" s="98">
        <v>0.28493601492048226</v>
      </c>
      <c r="O8" s="98">
        <v>0.2814674556452495</v>
      </c>
      <c r="P8" s="98">
        <v>0.27742785914546625</v>
      </c>
      <c r="Q8" s="98">
        <v>0.27279884347547867</v>
      </c>
      <c r="R8" s="98">
        <v>0.26756161637114495</v>
      </c>
      <c r="S8" s="98">
        <v>0.26169684282051348</v>
      </c>
      <c r="T8" s="98">
        <v>0.2419465654284095</v>
      </c>
      <c r="U8" s="98">
        <v>0.22119993814381594</v>
      </c>
      <c r="V8" s="98">
        <v>0.19946616699020844</v>
      </c>
      <c r="W8" s="98">
        <v>0.17675590201961364</v>
      </c>
      <c r="X8" s="98">
        <v>0.14496050839908195</v>
      </c>
    </row>
    <row r="9" spans="2:26" x14ac:dyDescent="0.25">
      <c r="M9" s="1" t="s">
        <v>5</v>
      </c>
      <c r="N9" s="156">
        <v>0</v>
      </c>
      <c r="O9" s="156">
        <v>0</v>
      </c>
      <c r="P9" s="156">
        <v>0</v>
      </c>
      <c r="Q9" s="156">
        <v>0</v>
      </c>
      <c r="R9" s="156">
        <v>0</v>
      </c>
      <c r="S9" s="156">
        <v>0</v>
      </c>
      <c r="T9" s="156">
        <v>0</v>
      </c>
      <c r="U9" s="156">
        <v>0</v>
      </c>
      <c r="V9" s="156">
        <v>0</v>
      </c>
      <c r="W9" s="156">
        <v>0</v>
      </c>
      <c r="X9" s="156">
        <v>0</v>
      </c>
    </row>
    <row r="10" spans="2:26" x14ac:dyDescent="0.25">
      <c r="M10" s="1" t="s">
        <v>6</v>
      </c>
      <c r="N10" s="156">
        <v>0.21624646867879319</v>
      </c>
      <c r="O10" s="156">
        <v>0.17970134097299104</v>
      </c>
      <c r="P10" s="156">
        <v>0.14340567987021227</v>
      </c>
      <c r="Q10" s="156">
        <v>0.10733918071513548</v>
      </c>
      <c r="R10" s="156">
        <v>7.1477247379252429E-2</v>
      </c>
      <c r="S10" s="156">
        <v>3.5790867545562127E-2</v>
      </c>
      <c r="T10" s="156">
        <v>1.7666729144659044E-2</v>
      </c>
      <c r="U10" s="156">
        <v>-5.7089166005522502E-4</v>
      </c>
      <c r="V10" s="156">
        <v>-1.892728876087537E-2</v>
      </c>
      <c r="W10" s="156">
        <v>-3.7408131578556665E-2</v>
      </c>
      <c r="X10" s="156">
        <v>0</v>
      </c>
    </row>
    <row r="11" spans="2:26" x14ac:dyDescent="0.25">
      <c r="M11" s="1" t="s">
        <v>7</v>
      </c>
      <c r="N11" s="156">
        <v>0</v>
      </c>
      <c r="O11" s="156">
        <v>0</v>
      </c>
      <c r="P11" s="156">
        <v>0</v>
      </c>
      <c r="Q11" s="156">
        <v>0</v>
      </c>
      <c r="R11" s="156">
        <v>0</v>
      </c>
      <c r="S11" s="156">
        <v>0</v>
      </c>
      <c r="T11" s="156">
        <v>1.0209630951249821E-2</v>
      </c>
      <c r="U11" s="156">
        <v>2.0915178540622036E-2</v>
      </c>
      <c r="V11" s="156">
        <v>3.2118116625923995E-2</v>
      </c>
      <c r="W11" s="156">
        <v>4.3819388275537247E-2</v>
      </c>
      <c r="X11" s="156">
        <v>5.3047740284511209E-2</v>
      </c>
    </row>
    <row r="12" spans="2:26" x14ac:dyDescent="0.25">
      <c r="M12" s="1" t="s">
        <v>8</v>
      </c>
      <c r="N12" s="156">
        <v>0.27470659647059836</v>
      </c>
      <c r="O12" s="156">
        <v>0.29193518325256723</v>
      </c>
      <c r="P12" s="156">
        <v>0.30839409844349336</v>
      </c>
      <c r="Q12" s="156">
        <v>0.3240812515789997</v>
      </c>
      <c r="R12" s="156">
        <v>0.33899652589568596</v>
      </c>
      <c r="S12" s="156">
        <v>0.35314168640605909</v>
      </c>
      <c r="T12" s="156">
        <v>0.35182203537168194</v>
      </c>
      <c r="U12" s="156">
        <v>0.35040269250995948</v>
      </c>
      <c r="V12" s="156">
        <v>0.3488922329456387</v>
      </c>
      <c r="W12" s="156">
        <v>0.34729923986854105</v>
      </c>
      <c r="X12" s="156">
        <v>0.32729725371052226</v>
      </c>
    </row>
    <row r="13" spans="2:26" x14ac:dyDescent="0.25">
      <c r="M13" s="1" t="s">
        <v>9</v>
      </c>
      <c r="N13" s="156">
        <v>0</v>
      </c>
      <c r="O13" s="156">
        <v>0</v>
      </c>
      <c r="P13" s="156">
        <v>0</v>
      </c>
      <c r="Q13" s="156">
        <v>0</v>
      </c>
      <c r="R13" s="156">
        <v>0</v>
      </c>
      <c r="S13" s="156">
        <v>0</v>
      </c>
      <c r="T13" s="156">
        <v>0</v>
      </c>
      <c r="U13" s="156">
        <v>0</v>
      </c>
      <c r="V13" s="156">
        <v>0</v>
      </c>
      <c r="W13" s="156">
        <v>0</v>
      </c>
      <c r="X13" s="156">
        <v>0</v>
      </c>
    </row>
    <row r="14" spans="2:26" x14ac:dyDescent="0.25">
      <c r="M14" s="1" t="s">
        <v>10</v>
      </c>
      <c r="N14" s="156">
        <v>0</v>
      </c>
      <c r="O14" s="156">
        <v>0</v>
      </c>
      <c r="P14" s="156">
        <v>0</v>
      </c>
      <c r="Q14" s="156">
        <v>0</v>
      </c>
      <c r="R14" s="156">
        <v>0</v>
      </c>
      <c r="S14" s="156">
        <v>0</v>
      </c>
      <c r="T14" s="156">
        <v>0</v>
      </c>
      <c r="U14" s="156">
        <v>0</v>
      </c>
      <c r="V14" s="156">
        <v>0</v>
      </c>
      <c r="W14" s="156">
        <v>0</v>
      </c>
      <c r="X14" s="156">
        <v>0</v>
      </c>
    </row>
    <row r="15" spans="2:26" x14ac:dyDescent="0.25">
      <c r="M15" s="1" t="s">
        <v>11</v>
      </c>
      <c r="N15" s="156">
        <v>0</v>
      </c>
      <c r="O15" s="156">
        <v>3.0930489631346095E-3</v>
      </c>
      <c r="P15" s="156">
        <v>6.3776519343785336E-3</v>
      </c>
      <c r="Q15" s="156">
        <v>9.8601991617642895E-3</v>
      </c>
      <c r="R15" s="156">
        <v>1.3547423613728857E-2</v>
      </c>
      <c r="S15" s="156">
        <v>1.7446456188034237E-2</v>
      </c>
      <c r="T15" s="156">
        <v>2.4906264088218628E-2</v>
      </c>
      <c r="U15" s="156">
        <v>3.2636056447448249E-2</v>
      </c>
      <c r="V15" s="156">
        <v>4.0631996979486905E-2</v>
      </c>
      <c r="W15" s="156">
        <v>4.8889930345850562E-2</v>
      </c>
      <c r="X15" s="156">
        <v>5.4360190649655728E-2</v>
      </c>
    </row>
    <row r="16" spans="2:26" x14ac:dyDescent="0.25">
      <c r="M16" s="1" t="s">
        <v>12</v>
      </c>
      <c r="N16" s="98">
        <v>0</v>
      </c>
      <c r="O16" s="98">
        <v>3.0930489631346095E-3</v>
      </c>
      <c r="P16" s="98">
        <v>6.3776519343785336E-3</v>
      </c>
      <c r="Q16" s="98">
        <v>9.8601991617642895E-3</v>
      </c>
      <c r="R16" s="98">
        <v>1.3547423613728857E-2</v>
      </c>
      <c r="S16" s="156">
        <v>1.7446456188034237E-2</v>
      </c>
      <c r="T16" s="156">
        <v>2.4906264088218628E-2</v>
      </c>
      <c r="U16" s="156">
        <v>3.2636056447448249E-2</v>
      </c>
      <c r="V16" s="156">
        <v>4.0631996979486905E-2</v>
      </c>
      <c r="W16" s="156">
        <v>4.8889930345850562E-2</v>
      </c>
      <c r="X16" s="156">
        <v>5.4360190649655728E-2</v>
      </c>
    </row>
    <row r="17" spans="2:24" x14ac:dyDescent="0.25">
      <c r="M17" s="1" t="s">
        <v>13</v>
      </c>
      <c r="N17" s="157">
        <v>0.20911428756589037</v>
      </c>
      <c r="O17" s="157">
        <v>0.22215162842411557</v>
      </c>
      <c r="P17" s="157">
        <v>0.23569527690174627</v>
      </c>
      <c r="Q17" s="157">
        <v>0.24976646147548612</v>
      </c>
      <c r="R17" s="157">
        <v>0.26438805999556908</v>
      </c>
      <c r="S17" s="157">
        <v>0.27958477847572821</v>
      </c>
      <c r="T17" s="157">
        <v>0.28940409593179028</v>
      </c>
      <c r="U17" s="157">
        <v>0.29926622764083038</v>
      </c>
      <c r="V17" s="157">
        <v>0.30916714544619123</v>
      </c>
      <c r="W17" s="157">
        <v>0.31910304650455545</v>
      </c>
      <c r="X17" s="157">
        <v>0.31161392565691731</v>
      </c>
    </row>
    <row r="18" spans="2:24" x14ac:dyDescent="0.25">
      <c r="M18" s="1" t="s">
        <v>14</v>
      </c>
      <c r="N18" s="98">
        <v>1.499663236423591E-2</v>
      </c>
      <c r="O18" s="98">
        <v>1.8558293778807657E-2</v>
      </c>
      <c r="P18" s="98">
        <v>2.2321781770324872E-2</v>
      </c>
      <c r="Q18" s="98">
        <v>2.6293864431371432E-2</v>
      </c>
      <c r="R18" s="98">
        <v>3.048170313088993E-2</v>
      </c>
      <c r="S18" s="98">
        <v>3.4892912376068473E-2</v>
      </c>
      <c r="T18" s="98">
        <v>3.9138414995772128E-2</v>
      </c>
      <c r="U18" s="98">
        <v>4.3514741929931003E-2</v>
      </c>
      <c r="V18" s="98">
        <v>4.8019632793939074E-2</v>
      </c>
      <c r="W18" s="98">
        <v>5.2650694218608317E-2</v>
      </c>
      <c r="X18" s="98">
        <v>5.4360190649655728E-2</v>
      </c>
    </row>
    <row r="19" spans="2:24" x14ac:dyDescent="0.25">
      <c r="M19" s="1" t="s">
        <v>15</v>
      </c>
      <c r="N19" s="99">
        <v>0</v>
      </c>
      <c r="O19" s="99">
        <v>0</v>
      </c>
      <c r="P19" s="99">
        <v>0</v>
      </c>
      <c r="Q19" s="99">
        <v>0</v>
      </c>
      <c r="R19" s="99">
        <v>0</v>
      </c>
      <c r="S19" s="99">
        <v>0</v>
      </c>
      <c r="T19" s="99">
        <v>0</v>
      </c>
      <c r="U19" s="99">
        <v>0</v>
      </c>
      <c r="V19" s="99">
        <v>0</v>
      </c>
      <c r="W19" s="99">
        <v>0</v>
      </c>
      <c r="X19" s="99">
        <v>0</v>
      </c>
    </row>
    <row r="20" spans="2:24" x14ac:dyDescent="0.25">
      <c r="M20" s="15" t="s">
        <v>0</v>
      </c>
      <c r="N20" s="100">
        <v>1</v>
      </c>
      <c r="O20" s="100">
        <v>1</v>
      </c>
      <c r="P20" s="100">
        <v>1.0000000000000002</v>
      </c>
      <c r="Q20" s="100">
        <v>0.99999999999999989</v>
      </c>
      <c r="R20" s="100">
        <v>1</v>
      </c>
      <c r="S20" s="100">
        <v>0.99999999999999967</v>
      </c>
      <c r="T20" s="100">
        <v>0.99999999999999989</v>
      </c>
      <c r="U20" s="100">
        <v>1.0000000000000002</v>
      </c>
      <c r="V20" s="100">
        <v>1</v>
      </c>
      <c r="W20" s="100">
        <v>1</v>
      </c>
      <c r="X20" s="100">
        <v>0.99999999999999989</v>
      </c>
    </row>
    <row r="23" spans="2:24" x14ac:dyDescent="0.25">
      <c r="B23" s="55" t="s">
        <v>178</v>
      </c>
      <c r="M23" s="55" t="s">
        <v>173</v>
      </c>
    </row>
    <row r="24" spans="2:24" x14ac:dyDescent="0.25">
      <c r="M24" s="59" t="s">
        <v>46</v>
      </c>
      <c r="N24" s="97">
        <v>2020</v>
      </c>
      <c r="O24" s="97">
        <v>2021</v>
      </c>
      <c r="P24" s="97">
        <v>2022</v>
      </c>
      <c r="Q24" s="97">
        <v>2023</v>
      </c>
      <c r="R24" s="97">
        <v>2024</v>
      </c>
      <c r="S24" s="97">
        <v>2025</v>
      </c>
      <c r="T24" s="97">
        <v>2026</v>
      </c>
      <c r="U24" s="97">
        <v>2027</v>
      </c>
      <c r="V24" s="97">
        <v>2028</v>
      </c>
      <c r="W24" s="97">
        <v>2029</v>
      </c>
      <c r="X24" s="97">
        <v>2030</v>
      </c>
    </row>
    <row r="25" spans="2:24" x14ac:dyDescent="0.25">
      <c r="M25" s="154" t="s">
        <v>2</v>
      </c>
      <c r="N25" s="155">
        <v>0</v>
      </c>
      <c r="O25" s="155">
        <v>0</v>
      </c>
      <c r="P25" s="155">
        <v>0</v>
      </c>
      <c r="Q25" s="155">
        <v>0</v>
      </c>
      <c r="R25" s="155">
        <v>0</v>
      </c>
      <c r="S25" s="155">
        <v>0</v>
      </c>
      <c r="T25" s="155">
        <v>0</v>
      </c>
      <c r="U25" s="155">
        <v>0</v>
      </c>
      <c r="V25" s="155">
        <v>0</v>
      </c>
      <c r="W25" s="155">
        <v>0</v>
      </c>
      <c r="X25" s="155">
        <v>0</v>
      </c>
    </row>
    <row r="26" spans="2:24" x14ac:dyDescent="0.25">
      <c r="M26" s="1" t="s">
        <v>3</v>
      </c>
      <c r="N26" s="156">
        <v>0</v>
      </c>
      <c r="O26" s="156">
        <v>0</v>
      </c>
      <c r="P26" s="156">
        <v>0</v>
      </c>
      <c r="Q26" s="156">
        <v>0</v>
      </c>
      <c r="R26" s="156">
        <v>0</v>
      </c>
      <c r="S26" s="156">
        <v>0</v>
      </c>
      <c r="T26" s="156">
        <v>0</v>
      </c>
      <c r="U26" s="156">
        <v>0</v>
      </c>
      <c r="V26" s="156">
        <v>0</v>
      </c>
      <c r="W26" s="156">
        <v>0</v>
      </c>
      <c r="X26" s="156">
        <v>0</v>
      </c>
    </row>
    <row r="27" spans="2:24" x14ac:dyDescent="0.25">
      <c r="M27" s="1" t="s">
        <v>4</v>
      </c>
      <c r="N27" s="98">
        <v>0</v>
      </c>
      <c r="O27" s="98">
        <v>0</v>
      </c>
      <c r="P27" s="98">
        <v>0</v>
      </c>
      <c r="Q27" s="98">
        <v>0</v>
      </c>
      <c r="R27" s="98">
        <v>0</v>
      </c>
      <c r="S27" s="98">
        <v>0</v>
      </c>
      <c r="T27" s="98">
        <v>0</v>
      </c>
      <c r="U27" s="98">
        <v>0</v>
      </c>
      <c r="V27" s="98">
        <v>0</v>
      </c>
      <c r="W27" s="98">
        <v>0</v>
      </c>
      <c r="X27" s="98">
        <v>0</v>
      </c>
    </row>
    <row r="28" spans="2:24" x14ac:dyDescent="0.25">
      <c r="M28" s="1" t="s">
        <v>5</v>
      </c>
      <c r="N28" s="156">
        <v>0</v>
      </c>
      <c r="O28" s="156">
        <v>0</v>
      </c>
      <c r="P28" s="156">
        <v>0</v>
      </c>
      <c r="Q28" s="156">
        <v>0</v>
      </c>
      <c r="R28" s="156">
        <v>0</v>
      </c>
      <c r="S28" s="156">
        <v>0</v>
      </c>
      <c r="T28" s="156">
        <v>0</v>
      </c>
      <c r="U28" s="156">
        <v>0</v>
      </c>
      <c r="V28" s="156">
        <v>0</v>
      </c>
      <c r="W28" s="156">
        <v>0</v>
      </c>
      <c r="X28" s="156">
        <v>0</v>
      </c>
    </row>
    <row r="29" spans="2:24" x14ac:dyDescent="0.25">
      <c r="M29" s="1" t="s">
        <v>6</v>
      </c>
      <c r="N29" s="156">
        <v>0.21805847452433716</v>
      </c>
      <c r="O29" s="156">
        <v>0.1777017642238064</v>
      </c>
      <c r="P29" s="156">
        <v>0.14039708025411446</v>
      </c>
      <c r="Q29" s="156">
        <v>0.10251024151254357</v>
      </c>
      <c r="R29" s="156">
        <v>6.4027513691239116E-2</v>
      </c>
      <c r="S29" s="156">
        <v>2.4934727027979317E-2</v>
      </c>
      <c r="T29" s="156">
        <v>1.996762495591389E-2</v>
      </c>
      <c r="U29" s="156">
        <v>1.4990630855715193E-2</v>
      </c>
      <c r="V29" s="156">
        <v>1.0003715147835705E-2</v>
      </c>
      <c r="W29" s="156">
        <v>5.0068481346769618E-3</v>
      </c>
      <c r="X29" s="156">
        <v>0</v>
      </c>
    </row>
    <row r="30" spans="2:24" x14ac:dyDescent="0.25">
      <c r="M30" s="1" t="s">
        <v>7</v>
      </c>
      <c r="N30" s="156">
        <v>0</v>
      </c>
      <c r="O30" s="156">
        <v>0</v>
      </c>
      <c r="P30" s="156">
        <v>0</v>
      </c>
      <c r="Q30" s="156">
        <v>0</v>
      </c>
      <c r="R30" s="156">
        <v>0</v>
      </c>
      <c r="S30" s="156">
        <v>0</v>
      </c>
      <c r="T30" s="156">
        <v>0</v>
      </c>
      <c r="U30" s="156">
        <v>0</v>
      </c>
      <c r="V30" s="156">
        <v>0</v>
      </c>
      <c r="W30" s="156">
        <v>0</v>
      </c>
      <c r="X30" s="156">
        <v>0</v>
      </c>
    </row>
    <row r="31" spans="2:24" x14ac:dyDescent="0.25">
      <c r="M31" s="1" t="s">
        <v>8</v>
      </c>
      <c r="N31" s="156">
        <v>0.78172095383395912</v>
      </c>
      <c r="O31" s="156">
        <v>0.81631391691513455</v>
      </c>
      <c r="P31" s="156">
        <v>0.84776664162701776</v>
      </c>
      <c r="Q31" s="156">
        <v>0.87971019890551616</v>
      </c>
      <c r="R31" s="156">
        <v>0.91215616856737358</v>
      </c>
      <c r="S31" s="156">
        <v>0.94511649757428473</v>
      </c>
      <c r="T31" s="156">
        <v>0.94605666537045918</v>
      </c>
      <c r="U31" s="156">
        <v>0.94699870551919552</v>
      </c>
      <c r="V31" s="156">
        <v>0.94794262361927883</v>
      </c>
      <c r="W31" s="156">
        <v>0.94888842529183925</v>
      </c>
      <c r="X31" s="156">
        <v>0.94983611618046282</v>
      </c>
    </row>
    <row r="32" spans="2:24" x14ac:dyDescent="0.25">
      <c r="M32" s="1" t="s">
        <v>9</v>
      </c>
      <c r="N32" s="156">
        <v>0</v>
      </c>
      <c r="O32" s="156">
        <v>0</v>
      </c>
      <c r="P32" s="156">
        <v>0</v>
      </c>
      <c r="Q32" s="156">
        <v>0</v>
      </c>
      <c r="R32" s="156">
        <v>0</v>
      </c>
      <c r="S32" s="156">
        <v>0</v>
      </c>
      <c r="T32" s="156">
        <v>0</v>
      </c>
      <c r="U32" s="156">
        <v>0</v>
      </c>
      <c r="V32" s="156">
        <v>0</v>
      </c>
      <c r="W32" s="156">
        <v>0</v>
      </c>
      <c r="X32" s="156">
        <v>0</v>
      </c>
    </row>
    <row r="33" spans="2:24" x14ac:dyDescent="0.25">
      <c r="M33" s="1" t="s">
        <v>10</v>
      </c>
      <c r="N33" s="156">
        <v>0</v>
      </c>
      <c r="O33" s="156">
        <v>0</v>
      </c>
      <c r="P33" s="156">
        <v>0</v>
      </c>
      <c r="Q33" s="156">
        <v>0</v>
      </c>
      <c r="R33" s="156">
        <v>0</v>
      </c>
      <c r="S33" s="156">
        <v>0</v>
      </c>
      <c r="T33" s="156">
        <v>0</v>
      </c>
      <c r="U33" s="156">
        <v>0</v>
      </c>
      <c r="V33" s="156">
        <v>0</v>
      </c>
      <c r="W33" s="156">
        <v>0</v>
      </c>
      <c r="X33" s="156">
        <v>0</v>
      </c>
    </row>
    <row r="34" spans="2:24" x14ac:dyDescent="0.25">
      <c r="M34" s="1" t="s">
        <v>11</v>
      </c>
      <c r="N34" s="156">
        <v>0</v>
      </c>
      <c r="O34" s="156">
        <v>4.4659095978051592E-3</v>
      </c>
      <c r="P34" s="156">
        <v>9.0009719535116516E-3</v>
      </c>
      <c r="Q34" s="156">
        <v>1.3606805802505362E-2</v>
      </c>
      <c r="R34" s="156">
        <v>1.8285080799529483E-2</v>
      </c>
      <c r="S34" s="156">
        <v>2.3037519536720001E-2</v>
      </c>
      <c r="T34" s="156">
        <v>2.6135161287405385E-2</v>
      </c>
      <c r="U34" s="156">
        <v>2.9238972019299543E-2</v>
      </c>
      <c r="V34" s="156">
        <v>3.2348970179142622E-2</v>
      </c>
      <c r="W34" s="156">
        <v>3.5465174287295134E-2</v>
      </c>
      <c r="X34" s="156">
        <v>3.8587602938105495E-2</v>
      </c>
    </row>
    <row r="35" spans="2:24" x14ac:dyDescent="0.25">
      <c r="M35" s="1" t="s">
        <v>12</v>
      </c>
      <c r="N35" s="98">
        <v>0</v>
      </c>
      <c r="O35" s="98">
        <v>0</v>
      </c>
      <c r="P35" s="98">
        <v>0</v>
      </c>
      <c r="Q35" s="98">
        <v>0</v>
      </c>
      <c r="R35" s="98">
        <v>0</v>
      </c>
      <c r="S35" s="156">
        <v>0</v>
      </c>
      <c r="T35" s="156">
        <v>0</v>
      </c>
      <c r="U35" s="156">
        <v>0</v>
      </c>
      <c r="V35" s="156">
        <v>0</v>
      </c>
      <c r="W35" s="156">
        <v>0</v>
      </c>
      <c r="X35" s="156">
        <v>0</v>
      </c>
    </row>
    <row r="36" spans="2:24" x14ac:dyDescent="0.25">
      <c r="M36" s="1" t="s">
        <v>13</v>
      </c>
      <c r="N36" s="157">
        <v>2.2057164170383137E-4</v>
      </c>
      <c r="O36" s="157">
        <v>1.5184092632537544E-3</v>
      </c>
      <c r="P36" s="157">
        <v>2.8353061653561698E-3</v>
      </c>
      <c r="Q36" s="157">
        <v>4.172753779434977E-3</v>
      </c>
      <c r="R36" s="157">
        <v>5.5312369418576684E-3</v>
      </c>
      <c r="S36" s="157">
        <v>6.9112558610160014E-3</v>
      </c>
      <c r="T36" s="157">
        <v>7.8405483862216165E-3</v>
      </c>
      <c r="U36" s="157">
        <v>8.7716916057898626E-3</v>
      </c>
      <c r="V36" s="157">
        <v>9.7046910537427877E-3</v>
      </c>
      <c r="W36" s="157">
        <v>1.063955228618854E-2</v>
      </c>
      <c r="X36" s="157">
        <v>1.1576280881431648E-2</v>
      </c>
    </row>
    <row r="37" spans="2:24" x14ac:dyDescent="0.25">
      <c r="M37" s="1" t="s">
        <v>14</v>
      </c>
      <c r="N37" s="98">
        <v>0</v>
      </c>
      <c r="O37" s="98">
        <v>0</v>
      </c>
      <c r="P37" s="98">
        <v>0</v>
      </c>
      <c r="Q37" s="98">
        <v>0</v>
      </c>
      <c r="R37" s="98">
        <v>0</v>
      </c>
      <c r="S37" s="98">
        <v>0</v>
      </c>
      <c r="T37" s="98">
        <v>0</v>
      </c>
      <c r="U37" s="98">
        <v>0</v>
      </c>
      <c r="V37" s="98">
        <v>0</v>
      </c>
      <c r="W37" s="98">
        <v>0</v>
      </c>
      <c r="X37" s="98">
        <v>0</v>
      </c>
    </row>
    <row r="38" spans="2:24" x14ac:dyDescent="0.25">
      <c r="M38" s="1" t="s">
        <v>15</v>
      </c>
      <c r="N38" s="99">
        <v>0</v>
      </c>
      <c r="O38" s="99">
        <v>0</v>
      </c>
      <c r="P38" s="99">
        <v>0</v>
      </c>
      <c r="Q38" s="99">
        <v>0</v>
      </c>
      <c r="R38" s="99">
        <v>0</v>
      </c>
      <c r="S38" s="99">
        <v>0</v>
      </c>
      <c r="T38" s="99">
        <v>0</v>
      </c>
      <c r="U38" s="99">
        <v>0</v>
      </c>
      <c r="V38" s="99">
        <v>0</v>
      </c>
      <c r="W38" s="99">
        <v>0</v>
      </c>
      <c r="X38" s="99">
        <v>0</v>
      </c>
    </row>
    <row r="39" spans="2:24" x14ac:dyDescent="0.25">
      <c r="M39" s="15" t="s">
        <v>0</v>
      </c>
      <c r="N39" s="100">
        <v>1</v>
      </c>
      <c r="O39" s="100">
        <v>0.99999999999999978</v>
      </c>
      <c r="P39" s="100">
        <v>1</v>
      </c>
      <c r="Q39" s="100">
        <v>1</v>
      </c>
      <c r="R39" s="100">
        <v>0.99999999999999989</v>
      </c>
      <c r="S39" s="100">
        <v>1</v>
      </c>
      <c r="T39" s="100">
        <v>1</v>
      </c>
      <c r="U39" s="100">
        <v>1.0000000000000002</v>
      </c>
      <c r="V39" s="100">
        <v>1</v>
      </c>
      <c r="W39" s="100">
        <v>0.99999999999999989</v>
      </c>
      <c r="X39" s="100">
        <v>1</v>
      </c>
    </row>
    <row r="42" spans="2:24" x14ac:dyDescent="0.25">
      <c r="B42" s="55" t="s">
        <v>99</v>
      </c>
      <c r="M42" s="55" t="s">
        <v>107</v>
      </c>
    </row>
    <row r="43" spans="2:24" x14ac:dyDescent="0.25">
      <c r="M43" s="59" t="s">
        <v>46</v>
      </c>
      <c r="N43" s="97">
        <v>2020</v>
      </c>
      <c r="O43" s="97">
        <v>2021</v>
      </c>
      <c r="P43" s="97">
        <v>2022</v>
      </c>
      <c r="Q43" s="97">
        <v>2023</v>
      </c>
      <c r="R43" s="97">
        <v>2024</v>
      </c>
      <c r="S43" s="97">
        <v>2025</v>
      </c>
      <c r="T43" s="97">
        <v>2026</v>
      </c>
      <c r="U43" s="97">
        <v>2027</v>
      </c>
      <c r="V43" s="97">
        <v>2028</v>
      </c>
      <c r="W43" s="97">
        <v>2029</v>
      </c>
      <c r="X43" s="97">
        <v>2030</v>
      </c>
    </row>
    <row r="44" spans="2:24" x14ac:dyDescent="0.25">
      <c r="M44" s="154" t="s">
        <v>2</v>
      </c>
      <c r="N44" s="155">
        <v>0</v>
      </c>
      <c r="O44" s="155">
        <v>0</v>
      </c>
      <c r="P44" s="155">
        <v>0</v>
      </c>
      <c r="Q44" s="155">
        <v>0</v>
      </c>
      <c r="R44" s="155">
        <v>0</v>
      </c>
      <c r="S44" s="155">
        <v>0</v>
      </c>
      <c r="T44" s="155">
        <v>0</v>
      </c>
      <c r="U44" s="155">
        <v>0</v>
      </c>
      <c r="V44" s="155">
        <v>0</v>
      </c>
      <c r="W44" s="155">
        <v>0</v>
      </c>
      <c r="X44" s="155">
        <v>0</v>
      </c>
    </row>
    <row r="45" spans="2:24" x14ac:dyDescent="0.25">
      <c r="M45" s="1" t="s">
        <v>3</v>
      </c>
      <c r="N45" s="156">
        <v>0</v>
      </c>
      <c r="O45" s="156">
        <v>0</v>
      </c>
      <c r="P45" s="156">
        <v>0</v>
      </c>
      <c r="Q45" s="156">
        <v>0</v>
      </c>
      <c r="R45" s="156">
        <v>0</v>
      </c>
      <c r="S45" s="156">
        <v>0</v>
      </c>
      <c r="T45" s="156">
        <v>0</v>
      </c>
      <c r="U45" s="156">
        <v>0</v>
      </c>
      <c r="V45" s="156">
        <v>0</v>
      </c>
      <c r="W45" s="156">
        <v>0</v>
      </c>
      <c r="X45" s="156">
        <v>0</v>
      </c>
    </row>
    <row r="46" spans="2:24" x14ac:dyDescent="0.25">
      <c r="M46" s="1" t="s">
        <v>4</v>
      </c>
      <c r="N46" s="98">
        <v>0</v>
      </c>
      <c r="O46" s="98">
        <v>0</v>
      </c>
      <c r="P46" s="98">
        <v>0</v>
      </c>
      <c r="Q46" s="98">
        <v>0</v>
      </c>
      <c r="R46" s="98">
        <v>0</v>
      </c>
      <c r="S46" s="98">
        <v>0</v>
      </c>
      <c r="T46" s="98">
        <v>0</v>
      </c>
      <c r="U46" s="98">
        <v>0</v>
      </c>
      <c r="V46" s="98">
        <v>0</v>
      </c>
      <c r="W46" s="98">
        <v>0</v>
      </c>
      <c r="X46" s="98">
        <v>0</v>
      </c>
    </row>
    <row r="47" spans="2:24" x14ac:dyDescent="0.25">
      <c r="M47" s="1" t="s">
        <v>5</v>
      </c>
      <c r="N47" s="156">
        <v>0</v>
      </c>
      <c r="O47" s="156">
        <v>0</v>
      </c>
      <c r="P47" s="156">
        <v>0</v>
      </c>
      <c r="Q47" s="156">
        <v>0</v>
      </c>
      <c r="R47" s="156">
        <v>0</v>
      </c>
      <c r="S47" s="156">
        <v>0</v>
      </c>
      <c r="T47" s="156">
        <v>0</v>
      </c>
      <c r="U47" s="156">
        <v>0</v>
      </c>
      <c r="V47" s="156">
        <v>0</v>
      </c>
      <c r="W47" s="156">
        <v>0</v>
      </c>
      <c r="X47" s="156">
        <v>0</v>
      </c>
    </row>
    <row r="48" spans="2:24" x14ac:dyDescent="0.25">
      <c r="M48" s="1" t="s">
        <v>6</v>
      </c>
      <c r="N48" s="156">
        <v>0.76282118002406685</v>
      </c>
      <c r="O48" s="156">
        <v>0.70498932246954182</v>
      </c>
      <c r="P48" s="156">
        <v>0.64455187769045574</v>
      </c>
      <c r="Q48" s="156">
        <v>0.58196175714610565</v>
      </c>
      <c r="R48" s="156">
        <v>0.51713649099287495</v>
      </c>
      <c r="S48" s="156">
        <v>0.44999541232316798</v>
      </c>
      <c r="T48" s="156">
        <v>0.38739578850723638</v>
      </c>
      <c r="U48" s="156">
        <v>0.32326655482923194</v>
      </c>
      <c r="V48" s="156">
        <v>0.25759321626826326</v>
      </c>
      <c r="W48" s="156">
        <v>0.19036673651165623</v>
      </c>
      <c r="X48" s="156">
        <v>0.12819446058180764</v>
      </c>
    </row>
    <row r="49" spans="2:24" x14ac:dyDescent="0.25">
      <c r="M49" s="1" t="s">
        <v>7</v>
      </c>
      <c r="N49" s="156">
        <v>2.2107609353729359E-2</v>
      </c>
      <c r="O49" s="156">
        <v>1.8851001304120162E-2</v>
      </c>
      <c r="P49" s="156">
        <v>1.5594272728791521E-2</v>
      </c>
      <c r="Q49" s="156">
        <v>1.2271745765664846E-2</v>
      </c>
      <c r="R49" s="156">
        <v>8.8857751617229738E-3</v>
      </c>
      <c r="S49" s="156">
        <v>5.4392521687976567E-3</v>
      </c>
      <c r="T49" s="156">
        <v>4.3411754206476054E-3</v>
      </c>
      <c r="U49" s="156">
        <v>3.2464901063977915E-3</v>
      </c>
      <c r="V49" s="156">
        <v>2.1568587002463589E-3</v>
      </c>
      <c r="W49" s="156">
        <v>1.0740627291737797E-3</v>
      </c>
      <c r="X49" s="156">
        <v>0</v>
      </c>
    </row>
    <row r="50" spans="2:24" x14ac:dyDescent="0.25">
      <c r="M50" s="1" t="s">
        <v>8</v>
      </c>
      <c r="N50" s="156">
        <v>0.21449607948375293</v>
      </c>
      <c r="O50" s="156">
        <v>0.26255792950092915</v>
      </c>
      <c r="P50" s="156">
        <v>0.31277576765689979</v>
      </c>
      <c r="Q50" s="156">
        <v>0.36473830094626103</v>
      </c>
      <c r="R50" s="156">
        <v>0.41850396567107973</v>
      </c>
      <c r="S50" s="156">
        <v>0.47412897509559415</v>
      </c>
      <c r="T50" s="156">
        <v>0.51960013935675153</v>
      </c>
      <c r="U50" s="156">
        <v>0.56613443973196254</v>
      </c>
      <c r="V50" s="156">
        <v>0.61373600044939081</v>
      </c>
      <c r="W50" s="156">
        <v>0.6624047235356777</v>
      </c>
      <c r="X50" s="156">
        <v>0.7106809715895861</v>
      </c>
    </row>
    <row r="51" spans="2:24" x14ac:dyDescent="0.25">
      <c r="M51" s="1" t="s">
        <v>9</v>
      </c>
      <c r="N51" s="156">
        <v>0</v>
      </c>
      <c r="O51" s="156">
        <v>0</v>
      </c>
      <c r="P51" s="156">
        <v>0</v>
      </c>
      <c r="Q51" s="156">
        <v>0</v>
      </c>
      <c r="R51" s="156">
        <v>0</v>
      </c>
      <c r="S51" s="156">
        <v>0</v>
      </c>
      <c r="T51" s="156">
        <v>0</v>
      </c>
      <c r="U51" s="156">
        <v>0</v>
      </c>
      <c r="V51" s="156">
        <v>0</v>
      </c>
      <c r="W51" s="156">
        <v>0</v>
      </c>
      <c r="X51" s="156">
        <v>0</v>
      </c>
    </row>
    <row r="52" spans="2:24" x14ac:dyDescent="0.25">
      <c r="M52" s="1" t="s">
        <v>10</v>
      </c>
      <c r="N52" s="156">
        <v>0</v>
      </c>
      <c r="O52" s="156">
        <v>0</v>
      </c>
      <c r="P52" s="156">
        <v>0</v>
      </c>
      <c r="Q52" s="156">
        <v>0</v>
      </c>
      <c r="R52" s="156">
        <v>0</v>
      </c>
      <c r="S52" s="156">
        <v>0</v>
      </c>
      <c r="T52" s="156">
        <v>0</v>
      </c>
      <c r="U52" s="156">
        <v>0</v>
      </c>
      <c r="V52" s="156">
        <v>0</v>
      </c>
      <c r="W52" s="156">
        <v>0</v>
      </c>
      <c r="X52" s="156">
        <v>0</v>
      </c>
    </row>
    <row r="53" spans="2:24" x14ac:dyDescent="0.25">
      <c r="M53" s="1" t="s">
        <v>11</v>
      </c>
      <c r="N53" s="156">
        <v>0</v>
      </c>
      <c r="O53" s="156">
        <v>1.2788645931256474E-2</v>
      </c>
      <c r="P53" s="156">
        <v>2.6028042717209071E-2</v>
      </c>
      <c r="Q53" s="156">
        <v>3.9740081351180241E-2</v>
      </c>
      <c r="R53" s="156">
        <v>5.3946733900174536E-2</v>
      </c>
      <c r="S53" s="156">
        <v>6.866989075382697E-2</v>
      </c>
      <c r="T53" s="156">
        <v>8.5462872917274474E-2</v>
      </c>
      <c r="U53" s="156">
        <v>0.10272214732215099</v>
      </c>
      <c r="V53" s="156">
        <v>0.12045880924183687</v>
      </c>
      <c r="W53" s="156">
        <v>0.13868277482098698</v>
      </c>
      <c r="X53" s="156">
        <v>0.15708101252918794</v>
      </c>
    </row>
    <row r="54" spans="2:24" x14ac:dyDescent="0.25">
      <c r="M54" s="1" t="s">
        <v>12</v>
      </c>
      <c r="N54" s="98">
        <v>0</v>
      </c>
      <c r="O54" s="98">
        <v>0</v>
      </c>
      <c r="P54" s="98">
        <v>0</v>
      </c>
      <c r="Q54" s="98">
        <v>0</v>
      </c>
      <c r="R54" s="98">
        <v>0</v>
      </c>
      <c r="S54" s="156">
        <v>0</v>
      </c>
      <c r="T54" s="156">
        <v>0</v>
      </c>
      <c r="U54" s="156">
        <v>0</v>
      </c>
      <c r="V54" s="156">
        <v>0</v>
      </c>
      <c r="W54" s="156">
        <v>0</v>
      </c>
      <c r="X54" s="156">
        <v>0</v>
      </c>
    </row>
    <row r="55" spans="2:24" x14ac:dyDescent="0.25">
      <c r="M55" s="1" t="s">
        <v>13</v>
      </c>
      <c r="N55" s="157">
        <v>3.9502623311485307E-5</v>
      </c>
      <c r="O55" s="157">
        <v>8.3149943039819641E-5</v>
      </c>
      <c r="P55" s="157">
        <v>1.2738634092722686E-4</v>
      </c>
      <c r="Q55" s="157">
        <v>1.7218061483449164E-4</v>
      </c>
      <c r="R55" s="157">
        <v>2.17488388659825E-4</v>
      </c>
      <c r="S55" s="157">
        <v>2.6325815014532867E-4</v>
      </c>
      <c r="T55" s="157">
        <v>2.6385773344274002E-4</v>
      </c>
      <c r="U55" s="157">
        <v>2.6432600017661139E-4</v>
      </c>
      <c r="V55" s="157">
        <v>2.6465369985296231E-4</v>
      </c>
      <c r="W55" s="157">
        <v>2.6483153471731479E-4</v>
      </c>
      <c r="X55" s="157">
        <v>2.6430913746404379E-4</v>
      </c>
    </row>
    <row r="56" spans="2:24" x14ac:dyDescent="0.25">
      <c r="M56" s="1" t="s">
        <v>14</v>
      </c>
      <c r="N56" s="98">
        <v>5.3562851513938277E-4</v>
      </c>
      <c r="O56" s="98">
        <v>7.2995085111245887E-4</v>
      </c>
      <c r="P56" s="98">
        <v>9.2265286571664436E-4</v>
      </c>
      <c r="Q56" s="98">
        <v>1.1159341759537811E-3</v>
      </c>
      <c r="R56" s="98">
        <v>1.3095458854878081E-3</v>
      </c>
      <c r="S56" s="98">
        <v>1.5032115084677158E-3</v>
      </c>
      <c r="T56" s="98">
        <v>2.936166064647412E-3</v>
      </c>
      <c r="U56" s="98">
        <v>4.3660420100800875E-3</v>
      </c>
      <c r="V56" s="98">
        <v>5.7904616404095598E-3</v>
      </c>
      <c r="W56" s="98">
        <v>7.2068708677881128E-3</v>
      </c>
      <c r="X56" s="98">
        <v>3.7792461619543111E-3</v>
      </c>
    </row>
    <row r="57" spans="2:24" x14ac:dyDescent="0.25">
      <c r="M57" s="1" t="s">
        <v>15</v>
      </c>
      <c r="N57" s="99">
        <v>0</v>
      </c>
      <c r="O57" s="99">
        <v>0</v>
      </c>
      <c r="P57" s="99">
        <v>0</v>
      </c>
      <c r="Q57" s="99">
        <v>0</v>
      </c>
      <c r="R57" s="99">
        <v>0</v>
      </c>
      <c r="S57" s="99">
        <v>0</v>
      </c>
      <c r="T57" s="99">
        <v>0</v>
      </c>
      <c r="U57" s="99">
        <v>0</v>
      </c>
      <c r="V57" s="99">
        <v>0</v>
      </c>
      <c r="W57" s="99">
        <v>0</v>
      </c>
      <c r="X57" s="99">
        <v>0</v>
      </c>
    </row>
    <row r="58" spans="2:24" x14ac:dyDescent="0.25">
      <c r="M58" s="15" t="s">
        <v>0</v>
      </c>
      <c r="N58" s="100">
        <v>1</v>
      </c>
      <c r="O58" s="100">
        <v>1</v>
      </c>
      <c r="P58" s="100">
        <v>1</v>
      </c>
      <c r="Q58" s="100">
        <v>1</v>
      </c>
      <c r="R58" s="100">
        <v>0.99999999999999989</v>
      </c>
      <c r="S58" s="100">
        <v>0.99999999999999967</v>
      </c>
      <c r="T58" s="100">
        <v>1.0000000000000002</v>
      </c>
      <c r="U58" s="100">
        <v>0.99999999999999989</v>
      </c>
      <c r="V58" s="100">
        <v>0.99999999999999967</v>
      </c>
      <c r="W58" s="100">
        <v>1.0000000000000002</v>
      </c>
      <c r="X58" s="100">
        <v>1</v>
      </c>
    </row>
    <row r="61" spans="2:24" x14ac:dyDescent="0.25">
      <c r="B61" s="55" t="s">
        <v>100</v>
      </c>
      <c r="M61" s="55" t="s">
        <v>100</v>
      </c>
    </row>
    <row r="62" spans="2:24" x14ac:dyDescent="0.25">
      <c r="M62" s="59" t="s">
        <v>46</v>
      </c>
      <c r="N62" s="97">
        <v>2020</v>
      </c>
      <c r="O62" s="97">
        <v>2021</v>
      </c>
      <c r="P62" s="97">
        <v>2022</v>
      </c>
      <c r="Q62" s="97">
        <v>2023</v>
      </c>
      <c r="R62" s="97">
        <v>2024</v>
      </c>
      <c r="S62" s="97">
        <v>2025</v>
      </c>
      <c r="T62" s="97">
        <v>2026</v>
      </c>
      <c r="U62" s="97">
        <v>2027</v>
      </c>
      <c r="V62" s="97">
        <v>2028</v>
      </c>
      <c r="W62" s="97">
        <v>2029</v>
      </c>
      <c r="X62" s="97">
        <v>2030</v>
      </c>
    </row>
    <row r="63" spans="2:24" x14ac:dyDescent="0.25">
      <c r="M63" s="154" t="s">
        <v>2</v>
      </c>
      <c r="N63" s="155">
        <v>0</v>
      </c>
      <c r="O63" s="155">
        <v>0</v>
      </c>
      <c r="P63" s="155">
        <v>0</v>
      </c>
      <c r="Q63" s="155">
        <v>0</v>
      </c>
      <c r="R63" s="155">
        <v>0</v>
      </c>
      <c r="S63" s="155">
        <v>0</v>
      </c>
      <c r="T63" s="155">
        <v>0</v>
      </c>
      <c r="U63" s="155">
        <v>0</v>
      </c>
      <c r="V63" s="155">
        <v>0</v>
      </c>
      <c r="W63" s="155">
        <v>0</v>
      </c>
      <c r="X63" s="155">
        <v>0</v>
      </c>
    </row>
    <row r="64" spans="2:24" x14ac:dyDescent="0.25">
      <c r="M64" s="1" t="s">
        <v>3</v>
      </c>
      <c r="N64" s="156">
        <v>0</v>
      </c>
      <c r="O64" s="156">
        <v>0</v>
      </c>
      <c r="P64" s="156">
        <v>0</v>
      </c>
      <c r="Q64" s="156">
        <v>0</v>
      </c>
      <c r="R64" s="156">
        <v>0</v>
      </c>
      <c r="S64" s="156">
        <v>0</v>
      </c>
      <c r="T64" s="156">
        <v>0</v>
      </c>
      <c r="U64" s="156">
        <v>0</v>
      </c>
      <c r="V64" s="156">
        <v>0</v>
      </c>
      <c r="W64" s="156">
        <v>0</v>
      </c>
      <c r="X64" s="156">
        <v>0</v>
      </c>
    </row>
    <row r="65" spans="2:24" x14ac:dyDescent="0.25">
      <c r="M65" s="1" t="s">
        <v>4</v>
      </c>
      <c r="N65" s="98">
        <v>0.79997102370870721</v>
      </c>
      <c r="O65" s="98">
        <v>0.73958738514262323</v>
      </c>
      <c r="P65" s="98">
        <v>0.67899900071088992</v>
      </c>
      <c r="Q65" s="98">
        <v>0.61822106574842994</v>
      </c>
      <c r="R65" s="98">
        <v>0.55726825681704806</v>
      </c>
      <c r="S65" s="98">
        <v>0.49615475463771491</v>
      </c>
      <c r="T65" s="98">
        <v>0.40392198008918617</v>
      </c>
      <c r="U65" s="98">
        <v>0.30299031584572023</v>
      </c>
      <c r="V65" s="98">
        <v>0.20202330874128863</v>
      </c>
      <c r="W65" s="98">
        <v>0.10102513264292325</v>
      </c>
      <c r="X65" s="98">
        <v>0</v>
      </c>
    </row>
    <row r="66" spans="2:24" x14ac:dyDescent="0.25">
      <c r="M66" s="1" t="s">
        <v>5</v>
      </c>
      <c r="N66" s="156">
        <v>0</v>
      </c>
      <c r="O66" s="156">
        <v>0</v>
      </c>
      <c r="P66" s="156">
        <v>0</v>
      </c>
      <c r="Q66" s="156">
        <v>0</v>
      </c>
      <c r="R66" s="156">
        <v>0</v>
      </c>
      <c r="S66" s="156">
        <v>0</v>
      </c>
      <c r="T66" s="156">
        <v>0</v>
      </c>
      <c r="U66" s="156">
        <v>0</v>
      </c>
      <c r="V66" s="156">
        <v>0</v>
      </c>
      <c r="W66" s="156">
        <v>0</v>
      </c>
      <c r="X66" s="156">
        <v>0</v>
      </c>
    </row>
    <row r="67" spans="2:24" x14ac:dyDescent="0.25">
      <c r="M67" s="1" t="s">
        <v>6</v>
      </c>
      <c r="N67" s="156">
        <v>6.1552729102395065E-2</v>
      </c>
      <c r="O67" s="156">
        <v>5.186023130286798E-2</v>
      </c>
      <c r="P67" s="156">
        <v>4.2315039687972955E-2</v>
      </c>
      <c r="Q67" s="156">
        <v>3.2904840660003397E-2</v>
      </c>
      <c r="R67" s="156">
        <v>2.3617658470981809E-2</v>
      </c>
      <c r="S67" s="156">
        <v>1.4441837994411372E-2</v>
      </c>
      <c r="T67" s="156">
        <v>1.1475524172024779E-2</v>
      </c>
      <c r="U67" s="156">
        <v>8.5485264135450375E-3</v>
      </c>
      <c r="V67" s="156">
        <v>5.6605290610181247E-3</v>
      </c>
      <c r="W67" s="156">
        <v>2.8111614375490616E-3</v>
      </c>
      <c r="X67" s="156">
        <v>0</v>
      </c>
    </row>
    <row r="68" spans="2:24" x14ac:dyDescent="0.25">
      <c r="M68" s="1" t="s">
        <v>7</v>
      </c>
      <c r="N68" s="156">
        <v>1.2234704070092211E-2</v>
      </c>
      <c r="O68" s="156">
        <v>9.6883891435187146E-3</v>
      </c>
      <c r="P68" s="156">
        <v>7.1960305959973955E-3</v>
      </c>
      <c r="Q68" s="156">
        <v>4.7532903745056004E-3</v>
      </c>
      <c r="R68" s="156">
        <v>2.3559692011677394E-3</v>
      </c>
      <c r="S68" s="156">
        <v>0</v>
      </c>
      <c r="T68" s="156">
        <v>0</v>
      </c>
      <c r="U68" s="156">
        <v>0</v>
      </c>
      <c r="V68" s="156">
        <v>0</v>
      </c>
      <c r="W68" s="156">
        <v>0</v>
      </c>
      <c r="X68" s="156">
        <v>0</v>
      </c>
    </row>
    <row r="69" spans="2:24" x14ac:dyDescent="0.25">
      <c r="M69" s="1" t="s">
        <v>8</v>
      </c>
      <c r="N69" s="156">
        <v>1.0275779675516268E-2</v>
      </c>
      <c r="O69" s="156">
        <v>1.5851044188538943E-2</v>
      </c>
      <c r="P69" s="156">
        <v>2.1358368352566843E-2</v>
      </c>
      <c r="Q69" s="156">
        <v>2.6804881329606924E-2</v>
      </c>
      <c r="R69" s="156">
        <v>3.219752807266052E-2</v>
      </c>
      <c r="S69" s="156">
        <v>3.7543080501738449E-2</v>
      </c>
      <c r="T69" s="156">
        <v>3.2992131994571239E-2</v>
      </c>
      <c r="U69" s="156">
        <v>3.7043614458695175E-2</v>
      </c>
      <c r="V69" s="156">
        <v>4.1038835692381384E-2</v>
      </c>
      <c r="W69" s="156">
        <v>4.4978583000785013E-2</v>
      </c>
      <c r="X69" s="156">
        <v>4.886371609567329E-2</v>
      </c>
    </row>
    <row r="70" spans="2:24" x14ac:dyDescent="0.25">
      <c r="M70" s="1" t="s">
        <v>9</v>
      </c>
      <c r="N70" s="156">
        <v>0</v>
      </c>
      <c r="O70" s="156">
        <v>0</v>
      </c>
      <c r="P70" s="156">
        <v>0</v>
      </c>
      <c r="Q70" s="156">
        <v>0</v>
      </c>
      <c r="R70" s="156">
        <v>0</v>
      </c>
      <c r="S70" s="156">
        <v>0</v>
      </c>
      <c r="T70" s="156">
        <v>0</v>
      </c>
      <c r="U70" s="156">
        <v>0</v>
      </c>
      <c r="V70" s="156">
        <v>0</v>
      </c>
      <c r="W70" s="156">
        <v>0</v>
      </c>
      <c r="X70" s="156">
        <v>0</v>
      </c>
    </row>
    <row r="71" spans="2:24" x14ac:dyDescent="0.25">
      <c r="M71" s="1" t="s">
        <v>10</v>
      </c>
      <c r="N71" s="156">
        <v>0</v>
      </c>
      <c r="O71" s="156">
        <v>0</v>
      </c>
      <c r="P71" s="156">
        <v>0</v>
      </c>
      <c r="Q71" s="156">
        <v>0</v>
      </c>
      <c r="R71" s="156">
        <v>0</v>
      </c>
      <c r="S71" s="156">
        <v>0</v>
      </c>
      <c r="T71" s="156">
        <v>0</v>
      </c>
      <c r="U71" s="156">
        <v>0</v>
      </c>
      <c r="V71" s="156">
        <v>0</v>
      </c>
      <c r="W71" s="156">
        <v>0</v>
      </c>
      <c r="X71" s="156">
        <v>0</v>
      </c>
    </row>
    <row r="72" spans="2:24" x14ac:dyDescent="0.25">
      <c r="M72" s="1" t="s">
        <v>11</v>
      </c>
      <c r="N72" s="156">
        <v>3.4910494873927757E-2</v>
      </c>
      <c r="O72" s="156">
        <v>6.1916107164209672E-2</v>
      </c>
      <c r="P72" s="156">
        <v>8.8938362387772113E-2</v>
      </c>
      <c r="Q72" s="156">
        <v>0.11597683324097877</v>
      </c>
      <c r="R72" s="156">
        <v>0.14303114759981447</v>
      </c>
      <c r="S72" s="156">
        <v>0.17010098737602139</v>
      </c>
      <c r="T72" s="156">
        <v>0.18284189687934438</v>
      </c>
      <c r="U72" s="156">
        <v>0.19552643105537107</v>
      </c>
      <c r="V72" s="156">
        <v>0.2081551067160784</v>
      </c>
      <c r="W72" s="156">
        <v>0.22072853176525836</v>
      </c>
      <c r="X72" s="156">
        <v>0.2332474019491407</v>
      </c>
    </row>
    <row r="73" spans="2:24" x14ac:dyDescent="0.25">
      <c r="M73" s="1" t="s">
        <v>302</v>
      </c>
      <c r="N73" s="98">
        <v>7.6499671076590073E-2</v>
      </c>
      <c r="O73" s="98">
        <v>0.11543358824393964</v>
      </c>
      <c r="P73" s="98">
        <v>0.15442503371049432</v>
      </c>
      <c r="Q73" s="98">
        <v>0.19346854962761531</v>
      </c>
      <c r="R73" s="98">
        <v>0.23255885680734953</v>
      </c>
      <c r="S73" s="156">
        <v>0.27169084522629705</v>
      </c>
      <c r="T73" s="156">
        <v>0.35868716321319677</v>
      </c>
      <c r="U73" s="156">
        <v>0.44579730867958017</v>
      </c>
      <c r="V73" s="156">
        <v>0.53301623052683644</v>
      </c>
      <c r="W73" s="156">
        <v>0.62033873466669864</v>
      </c>
      <c r="X73" s="156">
        <v>0.70775948070280914</v>
      </c>
    </row>
    <row r="74" spans="2:24" x14ac:dyDescent="0.25">
      <c r="M74" s="1" t="s">
        <v>13</v>
      </c>
      <c r="N74" s="157">
        <v>2.8387256929336308E-5</v>
      </c>
      <c r="O74" s="157">
        <v>3.6434780144538398E-5</v>
      </c>
      <c r="P74" s="157">
        <v>4.4296945231545302E-5</v>
      </c>
      <c r="Q74" s="157">
        <v>5.1990164052608597E-5</v>
      </c>
      <c r="R74" s="157">
        <v>5.9530261711579817E-5</v>
      </c>
      <c r="S74" s="157">
        <v>6.6932505358366769E-5</v>
      </c>
      <c r="T74" s="157">
        <v>7.9449822485229071E-5</v>
      </c>
      <c r="U74" s="157">
        <v>9.1664703995096019E-5</v>
      </c>
      <c r="V74" s="157">
        <v>1.0357256911776025E-4</v>
      </c>
      <c r="W74" s="157">
        <v>1.1516920532805876E-4</v>
      </c>
      <c r="X74" s="157">
        <v>1.2645073522156859E-4</v>
      </c>
    </row>
    <row r="75" spans="2:24" x14ac:dyDescent="0.25">
      <c r="M75" s="1" t="s">
        <v>14</v>
      </c>
      <c r="N75" s="98">
        <v>0</v>
      </c>
      <c r="O75" s="98">
        <v>0</v>
      </c>
      <c r="P75" s="98">
        <v>0</v>
      </c>
      <c r="Q75" s="98">
        <v>0</v>
      </c>
      <c r="R75" s="98">
        <v>0</v>
      </c>
      <c r="S75" s="98">
        <v>0</v>
      </c>
      <c r="T75" s="98">
        <v>0</v>
      </c>
      <c r="U75" s="98">
        <v>0</v>
      </c>
      <c r="V75" s="98">
        <v>0</v>
      </c>
      <c r="W75" s="98">
        <v>0</v>
      </c>
      <c r="X75" s="98">
        <v>0</v>
      </c>
    </row>
    <row r="76" spans="2:24" x14ac:dyDescent="0.25">
      <c r="M76" s="1" t="s">
        <v>15</v>
      </c>
      <c r="N76" s="99">
        <v>4.5272102358419036E-3</v>
      </c>
      <c r="O76" s="99">
        <v>5.6268200341575286E-3</v>
      </c>
      <c r="P76" s="99">
        <v>6.723867609074956E-3</v>
      </c>
      <c r="Q76" s="99">
        <v>7.8185488548075492E-3</v>
      </c>
      <c r="R76" s="99">
        <v>8.9110527692662783E-3</v>
      </c>
      <c r="S76" s="99">
        <v>1.0001561758458363E-2</v>
      </c>
      <c r="T76" s="99">
        <v>1.0001853829191323E-2</v>
      </c>
      <c r="U76" s="99">
        <v>1.0002138843093219E-2</v>
      </c>
      <c r="V76" s="99">
        <v>1.0002416693279415E-2</v>
      </c>
      <c r="W76" s="99">
        <v>1.0002687281457655E-2</v>
      </c>
      <c r="X76" s="99">
        <v>1.0002950517155168E-2</v>
      </c>
    </row>
    <row r="77" spans="2:24" x14ac:dyDescent="0.25">
      <c r="M77" s="15" t="s">
        <v>0</v>
      </c>
      <c r="N77" s="100">
        <v>0.99999999999999978</v>
      </c>
      <c r="O77" s="100">
        <v>1.0000000000000004</v>
      </c>
      <c r="P77" s="100">
        <v>1.0000000000000002</v>
      </c>
      <c r="Q77" s="100">
        <v>1</v>
      </c>
      <c r="R77" s="100">
        <v>1</v>
      </c>
      <c r="S77" s="100">
        <v>1</v>
      </c>
      <c r="T77" s="100">
        <v>0.99999999999999978</v>
      </c>
      <c r="U77" s="100">
        <v>1</v>
      </c>
      <c r="V77" s="100">
        <v>1.0000000000000002</v>
      </c>
      <c r="W77" s="100">
        <v>1</v>
      </c>
      <c r="X77" s="100">
        <v>0.99999999999999978</v>
      </c>
    </row>
    <row r="80" spans="2:24" x14ac:dyDescent="0.25">
      <c r="B80" s="55" t="s">
        <v>101</v>
      </c>
      <c r="M80" s="55" t="s">
        <v>101</v>
      </c>
    </row>
    <row r="81" spans="13:24" x14ac:dyDescent="0.25">
      <c r="M81" s="59" t="s">
        <v>46</v>
      </c>
      <c r="N81" s="97">
        <v>2020</v>
      </c>
      <c r="O81" s="97">
        <v>2021</v>
      </c>
      <c r="P81" s="97">
        <v>2022</v>
      </c>
      <c r="Q81" s="97">
        <v>2023</v>
      </c>
      <c r="R81" s="97">
        <v>2024</v>
      </c>
      <c r="S81" s="97">
        <v>2025</v>
      </c>
      <c r="T81" s="97">
        <v>2026</v>
      </c>
      <c r="U81" s="97">
        <v>2027</v>
      </c>
      <c r="V81" s="97">
        <v>2028</v>
      </c>
      <c r="W81" s="97">
        <v>2029</v>
      </c>
      <c r="X81" s="97">
        <v>2030</v>
      </c>
    </row>
    <row r="82" spans="13:24" x14ac:dyDescent="0.25">
      <c r="M82" s="154" t="s">
        <v>2</v>
      </c>
      <c r="N82" s="155">
        <v>0</v>
      </c>
      <c r="O82" s="155">
        <v>0</v>
      </c>
      <c r="P82" s="155">
        <v>0</v>
      </c>
      <c r="Q82" s="155">
        <v>0</v>
      </c>
      <c r="R82" s="155">
        <v>0</v>
      </c>
      <c r="S82" s="155">
        <v>0</v>
      </c>
      <c r="T82" s="155">
        <v>0</v>
      </c>
      <c r="U82" s="155">
        <v>0</v>
      </c>
      <c r="V82" s="155">
        <v>0</v>
      </c>
      <c r="W82" s="155">
        <v>0</v>
      </c>
      <c r="X82" s="155">
        <v>0</v>
      </c>
    </row>
    <row r="83" spans="13:24" x14ac:dyDescent="0.25">
      <c r="M83" s="1" t="s">
        <v>3</v>
      </c>
      <c r="N83" s="156">
        <v>0</v>
      </c>
      <c r="O83" s="156">
        <v>0</v>
      </c>
      <c r="P83" s="156">
        <v>0</v>
      </c>
      <c r="Q83" s="156">
        <v>0</v>
      </c>
      <c r="R83" s="156">
        <v>0</v>
      </c>
      <c r="S83" s="156">
        <v>0</v>
      </c>
      <c r="T83" s="156">
        <v>0</v>
      </c>
      <c r="U83" s="156">
        <v>0</v>
      </c>
      <c r="V83" s="156">
        <v>0</v>
      </c>
      <c r="W83" s="156">
        <v>0</v>
      </c>
      <c r="X83" s="156">
        <v>0</v>
      </c>
    </row>
    <row r="84" spans="13:24" x14ac:dyDescent="0.25">
      <c r="M84" s="1" t="s">
        <v>4</v>
      </c>
      <c r="N84" s="98">
        <v>0.84989999999999999</v>
      </c>
      <c r="O84" s="98">
        <v>0.71989999999999998</v>
      </c>
      <c r="P84" s="98">
        <v>0.58989999999999998</v>
      </c>
      <c r="Q84" s="98">
        <v>0.45989999999999998</v>
      </c>
      <c r="R84" s="98">
        <v>0.32989999999999997</v>
      </c>
      <c r="S84" s="98">
        <v>0.19989999999999997</v>
      </c>
      <c r="T84" s="98">
        <v>0.16189999999999993</v>
      </c>
      <c r="U84" s="98">
        <v>0.1239</v>
      </c>
      <c r="V84" s="98">
        <v>8.5899999999999962E-2</v>
      </c>
      <c r="W84" s="98">
        <v>4.790000000000004E-2</v>
      </c>
      <c r="X84" s="98">
        <v>0</v>
      </c>
    </row>
    <row r="85" spans="13:24" x14ac:dyDescent="0.25">
      <c r="M85" s="1" t="s">
        <v>5</v>
      </c>
      <c r="N85" s="156">
        <v>0</v>
      </c>
      <c r="O85" s="156">
        <v>0</v>
      </c>
      <c r="P85" s="156">
        <v>0</v>
      </c>
      <c r="Q85" s="156">
        <v>0</v>
      </c>
      <c r="R85" s="156">
        <v>0</v>
      </c>
      <c r="S85" s="156">
        <v>0</v>
      </c>
      <c r="T85" s="156">
        <v>0</v>
      </c>
      <c r="U85" s="156">
        <v>0</v>
      </c>
      <c r="V85" s="156">
        <v>0</v>
      </c>
      <c r="W85" s="156">
        <v>0</v>
      </c>
      <c r="X85" s="156">
        <v>0</v>
      </c>
    </row>
    <row r="86" spans="13:24" x14ac:dyDescent="0.25">
      <c r="M86" s="1" t="s">
        <v>6</v>
      </c>
      <c r="N86" s="156">
        <v>0</v>
      </c>
      <c r="O86" s="156">
        <v>0</v>
      </c>
      <c r="P86" s="156">
        <v>0</v>
      </c>
      <c r="Q86" s="156">
        <v>0</v>
      </c>
      <c r="R86" s="156">
        <v>0</v>
      </c>
      <c r="S86" s="156">
        <v>0</v>
      </c>
      <c r="T86" s="156">
        <v>0</v>
      </c>
      <c r="U86" s="156">
        <v>0</v>
      </c>
      <c r="V86" s="156">
        <v>0</v>
      </c>
      <c r="W86" s="156">
        <v>0</v>
      </c>
      <c r="X86" s="156">
        <v>0</v>
      </c>
    </row>
    <row r="87" spans="13:24" x14ac:dyDescent="0.25">
      <c r="M87" s="1" t="s">
        <v>7</v>
      </c>
      <c r="N87" s="156">
        <v>0</v>
      </c>
      <c r="O87" s="156">
        <v>0</v>
      </c>
      <c r="P87" s="156">
        <v>0</v>
      </c>
      <c r="Q87" s="156">
        <v>0</v>
      </c>
      <c r="R87" s="156">
        <v>0</v>
      </c>
      <c r="S87" s="156">
        <v>0</v>
      </c>
      <c r="T87" s="156">
        <v>0</v>
      </c>
      <c r="U87" s="156">
        <v>0</v>
      </c>
      <c r="V87" s="156">
        <v>0</v>
      </c>
      <c r="W87" s="156">
        <v>0</v>
      </c>
      <c r="X87" s="156">
        <v>0</v>
      </c>
    </row>
    <row r="88" spans="13:24" x14ac:dyDescent="0.25">
      <c r="M88" s="1" t="s">
        <v>8</v>
      </c>
      <c r="N88" s="156">
        <v>0</v>
      </c>
      <c r="O88" s="156">
        <v>0</v>
      </c>
      <c r="P88" s="156">
        <v>0</v>
      </c>
      <c r="Q88" s="156">
        <v>0</v>
      </c>
      <c r="R88" s="156">
        <v>0</v>
      </c>
      <c r="S88" s="156">
        <v>0</v>
      </c>
      <c r="T88" s="156">
        <v>0</v>
      </c>
      <c r="U88" s="156">
        <v>0</v>
      </c>
      <c r="V88" s="156">
        <v>0</v>
      </c>
      <c r="W88" s="156">
        <v>0</v>
      </c>
      <c r="X88" s="156">
        <v>0</v>
      </c>
    </row>
    <row r="89" spans="13:24" x14ac:dyDescent="0.25">
      <c r="M89" s="1" t="s">
        <v>9</v>
      </c>
      <c r="N89" s="156">
        <v>0</v>
      </c>
      <c r="O89" s="156">
        <v>0</v>
      </c>
      <c r="P89" s="156">
        <v>0</v>
      </c>
      <c r="Q89" s="156">
        <v>0</v>
      </c>
      <c r="R89" s="156">
        <v>0</v>
      </c>
      <c r="S89" s="156">
        <v>0</v>
      </c>
      <c r="T89" s="156">
        <v>0</v>
      </c>
      <c r="U89" s="156">
        <v>0</v>
      </c>
      <c r="V89" s="156">
        <v>0</v>
      </c>
      <c r="W89" s="156">
        <v>0</v>
      </c>
      <c r="X89" s="156">
        <v>0</v>
      </c>
    </row>
    <row r="90" spans="13:24" x14ac:dyDescent="0.25">
      <c r="M90" s="1" t="s">
        <v>10</v>
      </c>
      <c r="N90" s="156">
        <v>0</v>
      </c>
      <c r="O90" s="156">
        <v>0</v>
      </c>
      <c r="P90" s="156">
        <v>0</v>
      </c>
      <c r="Q90" s="156">
        <v>0</v>
      </c>
      <c r="R90" s="156">
        <v>0</v>
      </c>
      <c r="S90" s="156">
        <v>0</v>
      </c>
      <c r="T90" s="156">
        <v>0</v>
      </c>
      <c r="U90" s="156">
        <v>0</v>
      </c>
      <c r="V90" s="156">
        <v>0</v>
      </c>
      <c r="W90" s="156">
        <v>0</v>
      </c>
      <c r="X90" s="156">
        <v>0</v>
      </c>
    </row>
    <row r="91" spans="13:24" x14ac:dyDescent="0.25">
      <c r="M91" s="1" t="s">
        <v>11</v>
      </c>
      <c r="N91" s="156">
        <v>0</v>
      </c>
      <c r="O91" s="156">
        <v>0</v>
      </c>
      <c r="P91" s="156">
        <v>0</v>
      </c>
      <c r="Q91" s="156">
        <v>0</v>
      </c>
      <c r="R91" s="156">
        <v>0</v>
      </c>
      <c r="S91" s="156">
        <v>0</v>
      </c>
      <c r="T91" s="156">
        <v>0</v>
      </c>
      <c r="U91" s="156">
        <v>0</v>
      </c>
      <c r="V91" s="156">
        <v>0</v>
      </c>
      <c r="W91" s="156">
        <v>0</v>
      </c>
      <c r="X91" s="156">
        <v>0</v>
      </c>
    </row>
    <row r="92" spans="13:24" x14ac:dyDescent="0.25">
      <c r="M92" s="1" t="s">
        <v>12</v>
      </c>
      <c r="N92" s="98">
        <v>0.15</v>
      </c>
      <c r="O92" s="98">
        <v>0.28000000000000003</v>
      </c>
      <c r="P92" s="98">
        <v>0.41000000000000003</v>
      </c>
      <c r="Q92" s="98">
        <v>0.54</v>
      </c>
      <c r="R92" s="98">
        <v>0.67</v>
      </c>
      <c r="S92" s="156">
        <v>0.8</v>
      </c>
      <c r="T92" s="156">
        <v>0.83800000000000008</v>
      </c>
      <c r="U92" s="156">
        <v>0.876</v>
      </c>
      <c r="V92" s="156">
        <v>0.91400000000000003</v>
      </c>
      <c r="W92" s="156">
        <v>0.95199999999999996</v>
      </c>
      <c r="X92" s="156">
        <v>0.99</v>
      </c>
    </row>
    <row r="93" spans="13:24" x14ac:dyDescent="0.25">
      <c r="M93" s="1" t="s">
        <v>13</v>
      </c>
      <c r="N93" s="157">
        <v>0</v>
      </c>
      <c r="O93" s="157">
        <v>0</v>
      </c>
      <c r="P93" s="157">
        <v>0</v>
      </c>
      <c r="Q93" s="157">
        <v>0</v>
      </c>
      <c r="R93" s="157">
        <v>0</v>
      </c>
      <c r="S93" s="157">
        <v>0</v>
      </c>
      <c r="T93" s="157">
        <v>0</v>
      </c>
      <c r="U93" s="157">
        <v>0</v>
      </c>
      <c r="V93" s="157">
        <v>0</v>
      </c>
      <c r="W93" s="157">
        <v>0</v>
      </c>
      <c r="X93" s="157">
        <v>0</v>
      </c>
    </row>
    <row r="94" spans="13:24" x14ac:dyDescent="0.25">
      <c r="M94" s="1" t="s">
        <v>14</v>
      </c>
      <c r="N94" s="98">
        <v>1E-4</v>
      </c>
      <c r="O94" s="98">
        <v>1E-4</v>
      </c>
      <c r="P94" s="98">
        <v>1E-4</v>
      </c>
      <c r="Q94" s="98">
        <v>1E-4</v>
      </c>
      <c r="R94" s="98">
        <v>1E-4</v>
      </c>
      <c r="S94" s="98">
        <v>1E-4</v>
      </c>
      <c r="T94" s="98">
        <v>1E-4</v>
      </c>
      <c r="U94" s="98">
        <v>1E-4</v>
      </c>
      <c r="V94" s="98">
        <v>1E-4</v>
      </c>
      <c r="W94" s="98">
        <v>1E-4</v>
      </c>
      <c r="X94" s="98">
        <v>1E-4</v>
      </c>
    </row>
    <row r="95" spans="13:24" x14ac:dyDescent="0.25">
      <c r="M95" s="1" t="s">
        <v>15</v>
      </c>
      <c r="N95" s="99">
        <v>0</v>
      </c>
      <c r="O95" s="99">
        <v>0</v>
      </c>
      <c r="P95" s="99">
        <v>0</v>
      </c>
      <c r="Q95" s="99">
        <v>0</v>
      </c>
      <c r="R95" s="99">
        <v>0</v>
      </c>
      <c r="S95" s="99">
        <v>0</v>
      </c>
      <c r="T95" s="99">
        <v>0</v>
      </c>
      <c r="U95" s="99">
        <v>0</v>
      </c>
      <c r="V95" s="99">
        <v>0</v>
      </c>
      <c r="W95" s="99">
        <v>0</v>
      </c>
      <c r="X95" s="99">
        <v>0</v>
      </c>
    </row>
    <row r="96" spans="13:24" x14ac:dyDescent="0.25">
      <c r="M96" s="15" t="s">
        <v>0</v>
      </c>
      <c r="N96" s="100">
        <v>1</v>
      </c>
      <c r="O96" s="100">
        <v>1</v>
      </c>
      <c r="P96" s="100">
        <v>1</v>
      </c>
      <c r="Q96" s="100">
        <v>1</v>
      </c>
      <c r="R96" s="100">
        <v>1</v>
      </c>
      <c r="S96" s="100">
        <v>1</v>
      </c>
      <c r="T96" s="100">
        <v>1</v>
      </c>
      <c r="U96" s="100">
        <v>1</v>
      </c>
      <c r="V96" s="100">
        <v>1</v>
      </c>
      <c r="W96" s="100">
        <v>1</v>
      </c>
      <c r="X96" s="100">
        <v>0.99009999999999998</v>
      </c>
    </row>
    <row r="99" spans="2:24" x14ac:dyDescent="0.25">
      <c r="B99" s="55" t="s">
        <v>102</v>
      </c>
      <c r="M99" s="55" t="s">
        <v>102</v>
      </c>
    </row>
    <row r="100" spans="2:24" x14ac:dyDescent="0.25">
      <c r="M100" s="59" t="s">
        <v>46</v>
      </c>
      <c r="N100" s="97">
        <v>2020</v>
      </c>
      <c r="O100" s="97">
        <v>2021</v>
      </c>
      <c r="P100" s="97">
        <v>2022</v>
      </c>
      <c r="Q100" s="97">
        <v>2023</v>
      </c>
      <c r="R100" s="97">
        <v>2024</v>
      </c>
      <c r="S100" s="97">
        <v>2025</v>
      </c>
      <c r="T100" s="97">
        <v>2026</v>
      </c>
      <c r="U100" s="97">
        <v>2027</v>
      </c>
      <c r="V100" s="97">
        <v>2028</v>
      </c>
      <c r="W100" s="97">
        <v>2029</v>
      </c>
      <c r="X100" s="97">
        <v>2030</v>
      </c>
    </row>
    <row r="101" spans="2:24" x14ac:dyDescent="0.25">
      <c r="M101" s="154" t="s">
        <v>2</v>
      </c>
      <c r="N101" s="155">
        <v>0</v>
      </c>
      <c r="O101" s="155">
        <v>0</v>
      </c>
      <c r="P101" s="155">
        <v>0</v>
      </c>
      <c r="Q101" s="155">
        <v>0</v>
      </c>
      <c r="R101" s="155">
        <v>0</v>
      </c>
      <c r="S101" s="155">
        <v>0</v>
      </c>
      <c r="T101" s="155">
        <v>0</v>
      </c>
      <c r="U101" s="155">
        <v>0</v>
      </c>
      <c r="V101" s="155">
        <v>0</v>
      </c>
      <c r="W101" s="155">
        <v>0</v>
      </c>
      <c r="X101" s="155">
        <v>0</v>
      </c>
    </row>
    <row r="102" spans="2:24" x14ac:dyDescent="0.25">
      <c r="M102" s="1" t="s">
        <v>3</v>
      </c>
      <c r="N102" s="156">
        <v>0</v>
      </c>
      <c r="O102" s="156">
        <v>0</v>
      </c>
      <c r="P102" s="156">
        <v>0</v>
      </c>
      <c r="Q102" s="156">
        <v>0</v>
      </c>
      <c r="R102" s="156">
        <v>0</v>
      </c>
      <c r="S102" s="156">
        <v>0</v>
      </c>
      <c r="T102" s="156">
        <v>0</v>
      </c>
      <c r="U102" s="156">
        <v>0</v>
      </c>
      <c r="V102" s="156">
        <v>0</v>
      </c>
      <c r="W102" s="156">
        <v>0</v>
      </c>
      <c r="X102" s="156">
        <v>0</v>
      </c>
    </row>
    <row r="103" spans="2:24" x14ac:dyDescent="0.25">
      <c r="M103" s="1" t="s">
        <v>4</v>
      </c>
      <c r="N103" s="98">
        <v>0.22898868660921426</v>
      </c>
      <c r="O103" s="98">
        <v>0.21510532889335363</v>
      </c>
      <c r="P103" s="98">
        <v>0.20140545801620863</v>
      </c>
      <c r="Q103" s="98">
        <v>0.18788712907922195</v>
      </c>
      <c r="R103" s="98">
        <v>0.1745483625774939</v>
      </c>
      <c r="S103" s="98">
        <v>0.16138714632135784</v>
      </c>
      <c r="T103" s="98">
        <v>0.13640191030461016</v>
      </c>
      <c r="U103" s="98">
        <v>0.1119164231734337</v>
      </c>
      <c r="V103" s="98">
        <v>8.7924313391389369E-2</v>
      </c>
      <c r="W103" s="98">
        <v>6.441914290058523E-2</v>
      </c>
      <c r="X103" s="98">
        <v>4.1394412584271144E-2</v>
      </c>
    </row>
    <row r="104" spans="2:24" x14ac:dyDescent="0.25">
      <c r="M104" s="1" t="s">
        <v>5</v>
      </c>
      <c r="N104" s="156">
        <v>0</v>
      </c>
      <c r="O104" s="156">
        <v>0</v>
      </c>
      <c r="P104" s="156">
        <v>0</v>
      </c>
      <c r="Q104" s="156">
        <v>0</v>
      </c>
      <c r="R104" s="156">
        <v>0</v>
      </c>
      <c r="S104" s="156">
        <v>0</v>
      </c>
      <c r="T104" s="156">
        <v>0</v>
      </c>
      <c r="U104" s="156">
        <v>0</v>
      </c>
      <c r="V104" s="156">
        <v>0</v>
      </c>
      <c r="W104" s="156">
        <v>0</v>
      </c>
      <c r="X104" s="156">
        <v>0</v>
      </c>
    </row>
    <row r="105" spans="2:24" x14ac:dyDescent="0.25">
      <c r="M105" s="1" t="s">
        <v>6</v>
      </c>
      <c r="N105" s="156">
        <v>0.21445723584516502</v>
      </c>
      <c r="O105" s="156">
        <v>0.20093039675971705</v>
      </c>
      <c r="P105" s="156">
        <v>0.18723097780051842</v>
      </c>
      <c r="Q105" s="156">
        <v>0.1733609269088075</v>
      </c>
      <c r="R105" s="156">
        <v>0.15932222194474754</v>
      </c>
      <c r="S105" s="156">
        <v>0.14511686885206154</v>
      </c>
      <c r="T105" s="156">
        <v>0.13074689983288995</v>
      </c>
      <c r="U105" s="156">
        <v>0.11621437153523052</v>
      </c>
      <c r="V105" s="156">
        <v>0.10152136325522743</v>
      </c>
      <c r="W105" s="156">
        <v>8.6669975156482892E-2</v>
      </c>
      <c r="X105" s="156">
        <v>7.1662326508470695E-2</v>
      </c>
    </row>
    <row r="106" spans="2:24" x14ac:dyDescent="0.25">
      <c r="M106" s="1" t="s">
        <v>7</v>
      </c>
      <c r="N106" s="156">
        <v>0.5565540775456207</v>
      </c>
      <c r="O106" s="156">
        <v>0.51751250019743189</v>
      </c>
      <c r="P106" s="156">
        <v>0.47854946323745412</v>
      </c>
      <c r="Q106" s="156">
        <v>0.43966373056746627</v>
      </c>
      <c r="R106" s="156">
        <v>0.40085406001796442</v>
      </c>
      <c r="S106" s="156">
        <v>0.36211920427084937</v>
      </c>
      <c r="T106" s="156">
        <v>0.32145799059332203</v>
      </c>
      <c r="U106" s="156">
        <v>0.28092347082481328</v>
      </c>
      <c r="V106" s="156">
        <v>0.24051367546570449</v>
      </c>
      <c r="W106" s="156">
        <v>0.20022662650075507</v>
      </c>
      <c r="X106" s="156">
        <v>0.16006033884105386</v>
      </c>
    </row>
    <row r="107" spans="2:24" x14ac:dyDescent="0.25">
      <c r="M107" s="1" t="s">
        <v>8</v>
      </c>
      <c r="N107" s="156">
        <v>0</v>
      </c>
      <c r="O107" s="156">
        <v>4.0788331438657038E-2</v>
      </c>
      <c r="P107" s="156">
        <v>8.2027258561899449E-2</v>
      </c>
      <c r="Q107" s="156">
        <v>0.12371112246517001</v>
      </c>
      <c r="R107" s="156">
        <v>0.16583419610076972</v>
      </c>
      <c r="S107" s="156">
        <v>0.20839068927278115</v>
      </c>
      <c r="T107" s="156">
        <v>0.25137475359052847</v>
      </c>
      <c r="U107" s="156">
        <v>0.29478048737451334</v>
      </c>
      <c r="V107" s="156">
        <v>0.33860194050902559</v>
      </c>
      <c r="W107" s="156">
        <v>0.38283311923589797</v>
      </c>
      <c r="X107" s="156">
        <v>0.42746799088414134</v>
      </c>
    </row>
    <row r="108" spans="2:24" x14ac:dyDescent="0.25">
      <c r="M108" s="1" t="s">
        <v>9</v>
      </c>
      <c r="N108" s="156">
        <v>0</v>
      </c>
      <c r="O108" s="156">
        <v>0</v>
      </c>
      <c r="P108" s="156">
        <v>0</v>
      </c>
      <c r="Q108" s="156">
        <v>0</v>
      </c>
      <c r="R108" s="156">
        <v>0</v>
      </c>
      <c r="S108" s="156">
        <v>0</v>
      </c>
      <c r="T108" s="156">
        <v>0</v>
      </c>
      <c r="U108" s="156">
        <v>0</v>
      </c>
      <c r="V108" s="156">
        <v>0</v>
      </c>
      <c r="W108" s="156">
        <v>0</v>
      </c>
      <c r="X108" s="156">
        <v>0</v>
      </c>
    </row>
    <row r="109" spans="2:24" x14ac:dyDescent="0.25">
      <c r="M109" s="1" t="s">
        <v>10</v>
      </c>
      <c r="N109" s="156">
        <v>0</v>
      </c>
      <c r="O109" s="156">
        <v>0</v>
      </c>
      <c r="P109" s="156">
        <v>0</v>
      </c>
      <c r="Q109" s="156">
        <v>0</v>
      </c>
      <c r="R109" s="156">
        <v>0</v>
      </c>
      <c r="S109" s="156">
        <v>0</v>
      </c>
      <c r="T109" s="156">
        <v>0</v>
      </c>
      <c r="U109" s="156">
        <v>0</v>
      </c>
      <c r="V109" s="156">
        <v>0</v>
      </c>
      <c r="W109" s="156">
        <v>0</v>
      </c>
      <c r="X109" s="156">
        <v>0</v>
      </c>
    </row>
    <row r="110" spans="2:24" x14ac:dyDescent="0.25">
      <c r="M110" s="1" t="s">
        <v>11</v>
      </c>
      <c r="N110" s="156">
        <v>0</v>
      </c>
      <c r="O110" s="156">
        <v>2.2147323627762585E-2</v>
      </c>
      <c r="P110" s="156">
        <v>4.3769590013801041E-2</v>
      </c>
      <c r="Q110" s="156">
        <v>6.4873504379067595E-2</v>
      </c>
      <c r="R110" s="156">
        <v>8.5465848543145276E-2</v>
      </c>
      <c r="S110" s="156">
        <v>0.10555347508631822</v>
      </c>
      <c r="T110" s="156">
        <v>0.13443356695281658</v>
      </c>
      <c r="U110" s="156">
        <v>0.16253564773769122</v>
      </c>
      <c r="V110" s="156">
        <v>0.18987134513926715</v>
      </c>
      <c r="W110" s="156">
        <v>0.21645234897256144</v>
      </c>
      <c r="X110" s="156">
        <v>0.24229040242160624</v>
      </c>
    </row>
    <row r="111" spans="2:24" x14ac:dyDescent="0.25">
      <c r="M111" s="1" t="s">
        <v>12</v>
      </c>
      <c r="N111" s="98">
        <v>0</v>
      </c>
      <c r="O111" s="98">
        <v>2.4464307007301006E-3</v>
      </c>
      <c r="P111" s="98">
        <v>4.9062250952958391E-3</v>
      </c>
      <c r="Q111" s="98">
        <v>7.379229562621218E-3</v>
      </c>
      <c r="R111" s="98">
        <v>9.8652881020974744E-3</v>
      </c>
      <c r="S111" s="156">
        <v>1.2364242479473597E-2</v>
      </c>
      <c r="T111" s="156">
        <v>1.9585115202806661E-2</v>
      </c>
      <c r="U111" s="156">
        <v>2.6725049993468312E-2</v>
      </c>
      <c r="V111" s="156">
        <v>3.3784270329286027E-2</v>
      </c>
      <c r="W111" s="156">
        <v>4.0763032234406346E-2</v>
      </c>
      <c r="X111" s="156">
        <v>4.7661623451717677E-2</v>
      </c>
    </row>
    <row r="112" spans="2:24" x14ac:dyDescent="0.25">
      <c r="M112" s="1" t="s">
        <v>13</v>
      </c>
      <c r="N112" s="157">
        <v>0</v>
      </c>
      <c r="O112" s="157">
        <v>0</v>
      </c>
      <c r="P112" s="157">
        <v>0</v>
      </c>
      <c r="Q112" s="157">
        <v>0</v>
      </c>
      <c r="R112" s="157">
        <v>0</v>
      </c>
      <c r="S112" s="157">
        <v>0</v>
      </c>
      <c r="T112" s="157">
        <v>0</v>
      </c>
      <c r="U112" s="157">
        <v>0</v>
      </c>
      <c r="V112" s="157">
        <v>0</v>
      </c>
      <c r="W112" s="157">
        <v>0</v>
      </c>
      <c r="X112" s="157">
        <v>0</v>
      </c>
    </row>
    <row r="113" spans="2:24" x14ac:dyDescent="0.25">
      <c r="M113" s="1" t="s">
        <v>14</v>
      </c>
      <c r="N113" s="98">
        <v>0</v>
      </c>
      <c r="O113" s="98">
        <v>1.0696883823478824E-3</v>
      </c>
      <c r="P113" s="98">
        <v>2.1110272748224028E-3</v>
      </c>
      <c r="Q113" s="98">
        <v>3.1243570376456604E-3</v>
      </c>
      <c r="R113" s="98">
        <v>4.1100227137818414E-3</v>
      </c>
      <c r="S113" s="98">
        <v>5.0683737171583433E-3</v>
      </c>
      <c r="T113" s="98">
        <v>5.9997635230261302E-3</v>
      </c>
      <c r="U113" s="98">
        <v>6.9045493608495268E-3</v>
      </c>
      <c r="V113" s="98">
        <v>7.7830919100998564E-3</v>
      </c>
      <c r="W113" s="98">
        <v>8.6357549993111016E-3</v>
      </c>
      <c r="X113" s="98">
        <v>9.4629053087391668E-3</v>
      </c>
    </row>
    <row r="114" spans="2:24" x14ac:dyDescent="0.25">
      <c r="M114" s="1" t="s">
        <v>15</v>
      </c>
      <c r="N114" s="99">
        <v>0</v>
      </c>
      <c r="O114" s="99">
        <v>0</v>
      </c>
      <c r="P114" s="99">
        <v>0</v>
      </c>
      <c r="Q114" s="99">
        <v>0</v>
      </c>
      <c r="R114" s="99">
        <v>0</v>
      </c>
      <c r="S114" s="99">
        <v>0</v>
      </c>
      <c r="T114" s="99">
        <v>0</v>
      </c>
      <c r="U114" s="99">
        <v>0</v>
      </c>
      <c r="V114" s="99">
        <v>0</v>
      </c>
      <c r="W114" s="99">
        <v>0</v>
      </c>
      <c r="X114" s="99">
        <v>0</v>
      </c>
    </row>
    <row r="115" spans="2:24" x14ac:dyDescent="0.25">
      <c r="M115" s="15" t="s">
        <v>0</v>
      </c>
      <c r="N115" s="100">
        <v>1</v>
      </c>
      <c r="O115" s="100">
        <v>1.0000000000000002</v>
      </c>
      <c r="P115" s="100">
        <v>0.99999999999999978</v>
      </c>
      <c r="Q115" s="100">
        <v>1.0000000000000002</v>
      </c>
      <c r="R115" s="100">
        <v>1.0000000000000002</v>
      </c>
      <c r="S115" s="100">
        <v>0.99999999999999989</v>
      </c>
      <c r="T115" s="100">
        <v>1.0000000000000002</v>
      </c>
      <c r="U115" s="100">
        <v>1</v>
      </c>
      <c r="V115" s="100">
        <v>0.99999999999999989</v>
      </c>
      <c r="W115" s="100">
        <v>1</v>
      </c>
      <c r="X115" s="100">
        <v>1</v>
      </c>
    </row>
    <row r="118" spans="2:24" x14ac:dyDescent="0.25">
      <c r="B118" s="55" t="s">
        <v>33</v>
      </c>
      <c r="M118" s="55" t="s">
        <v>33</v>
      </c>
    </row>
    <row r="119" spans="2:24" x14ac:dyDescent="0.25">
      <c r="M119" s="59" t="s">
        <v>46</v>
      </c>
      <c r="N119" s="97">
        <v>2020</v>
      </c>
      <c r="O119" s="97">
        <v>2021</v>
      </c>
      <c r="P119" s="97">
        <v>2022</v>
      </c>
      <c r="Q119" s="97">
        <v>2023</v>
      </c>
      <c r="R119" s="97">
        <v>2024</v>
      </c>
      <c r="S119" s="97">
        <v>2025</v>
      </c>
      <c r="T119" s="97">
        <v>2026</v>
      </c>
      <c r="U119" s="97">
        <v>2027</v>
      </c>
      <c r="V119" s="97">
        <v>2028</v>
      </c>
      <c r="W119" s="97">
        <v>2029</v>
      </c>
      <c r="X119" s="97">
        <v>2030</v>
      </c>
    </row>
    <row r="120" spans="2:24" x14ac:dyDescent="0.25">
      <c r="M120" s="154" t="s">
        <v>2</v>
      </c>
      <c r="N120" s="155">
        <v>0</v>
      </c>
      <c r="O120" s="155">
        <v>0</v>
      </c>
      <c r="P120" s="155">
        <v>0</v>
      </c>
      <c r="Q120" s="155">
        <v>0</v>
      </c>
      <c r="R120" s="155">
        <v>0</v>
      </c>
      <c r="S120" s="155">
        <v>0</v>
      </c>
      <c r="T120" s="155">
        <v>0</v>
      </c>
      <c r="U120" s="155">
        <v>0</v>
      </c>
      <c r="V120" s="155">
        <v>0</v>
      </c>
      <c r="W120" s="155">
        <v>0</v>
      </c>
      <c r="X120" s="155">
        <v>0</v>
      </c>
    </row>
    <row r="121" spans="2:24" x14ac:dyDescent="0.25">
      <c r="M121" s="1" t="s">
        <v>3</v>
      </c>
      <c r="N121" s="156">
        <v>0</v>
      </c>
      <c r="O121" s="156">
        <v>0</v>
      </c>
      <c r="P121" s="156">
        <v>0</v>
      </c>
      <c r="Q121" s="156">
        <v>0</v>
      </c>
      <c r="R121" s="156">
        <v>0</v>
      </c>
      <c r="S121" s="156">
        <v>0</v>
      </c>
      <c r="T121" s="156">
        <v>0</v>
      </c>
      <c r="U121" s="156">
        <v>0</v>
      </c>
      <c r="V121" s="156">
        <v>0</v>
      </c>
      <c r="W121" s="156">
        <v>0</v>
      </c>
      <c r="X121" s="156">
        <v>0</v>
      </c>
    </row>
    <row r="122" spans="2:24" x14ac:dyDescent="0.25">
      <c r="M122" s="1" t="s">
        <v>4</v>
      </c>
      <c r="N122" s="98">
        <v>9.5764209525220773E-2</v>
      </c>
      <c r="O122" s="98">
        <v>6.71713996273859E-2</v>
      </c>
      <c r="P122" s="98">
        <v>6.71713996273859E-2</v>
      </c>
      <c r="Q122" s="98">
        <v>6.7171399627385886E-2</v>
      </c>
      <c r="R122" s="98">
        <v>6.71713996273859E-2</v>
      </c>
      <c r="S122" s="98">
        <v>6.71713996273859E-2</v>
      </c>
      <c r="T122" s="98">
        <v>6.4484543642290448E-2</v>
      </c>
      <c r="U122" s="98">
        <v>6.1797687657195011E-2</v>
      </c>
      <c r="V122" s="98">
        <v>5.9110831672099573E-2</v>
      </c>
      <c r="W122" s="98">
        <v>5.6423975687004142E-2</v>
      </c>
      <c r="X122" s="98">
        <v>5.3737119701908712E-2</v>
      </c>
    </row>
    <row r="123" spans="2:24" x14ac:dyDescent="0.25">
      <c r="M123" s="1" t="s">
        <v>5</v>
      </c>
      <c r="N123" s="156">
        <v>0</v>
      </c>
      <c r="O123" s="156">
        <v>0</v>
      </c>
      <c r="P123" s="156">
        <v>0</v>
      </c>
      <c r="Q123" s="156">
        <v>0</v>
      </c>
      <c r="R123" s="156">
        <v>0</v>
      </c>
      <c r="S123" s="156">
        <v>0</v>
      </c>
      <c r="T123" s="156">
        <v>0</v>
      </c>
      <c r="U123" s="156">
        <v>0</v>
      </c>
      <c r="V123" s="156">
        <v>0</v>
      </c>
      <c r="W123" s="156">
        <v>0</v>
      </c>
      <c r="X123" s="156">
        <v>0</v>
      </c>
    </row>
    <row r="124" spans="2:24" x14ac:dyDescent="0.25">
      <c r="M124" s="1" t="s">
        <v>6</v>
      </c>
      <c r="N124" s="156">
        <v>0</v>
      </c>
      <c r="O124" s="156">
        <v>0</v>
      </c>
      <c r="P124" s="156">
        <v>0</v>
      </c>
      <c r="Q124" s="156">
        <v>0</v>
      </c>
      <c r="R124" s="156">
        <v>0</v>
      </c>
      <c r="S124" s="156">
        <v>0</v>
      </c>
      <c r="T124" s="156">
        <v>0</v>
      </c>
      <c r="U124" s="156">
        <v>0</v>
      </c>
      <c r="V124" s="156">
        <v>0</v>
      </c>
      <c r="W124" s="156">
        <v>0</v>
      </c>
      <c r="X124" s="156">
        <v>0</v>
      </c>
    </row>
    <row r="125" spans="2:24" x14ac:dyDescent="0.25">
      <c r="M125" s="1" t="s">
        <v>7</v>
      </c>
      <c r="N125" s="156">
        <v>0</v>
      </c>
      <c r="O125" s="156">
        <v>0</v>
      </c>
      <c r="P125" s="156">
        <v>0</v>
      </c>
      <c r="Q125" s="156">
        <v>0</v>
      </c>
      <c r="R125" s="156">
        <v>0</v>
      </c>
      <c r="S125" s="156">
        <v>0</v>
      </c>
      <c r="T125" s="156">
        <v>0</v>
      </c>
      <c r="U125" s="156">
        <v>0</v>
      </c>
      <c r="V125" s="156">
        <v>0</v>
      </c>
      <c r="W125" s="156">
        <v>0</v>
      </c>
      <c r="X125" s="156">
        <v>0</v>
      </c>
    </row>
    <row r="126" spans="2:24" x14ac:dyDescent="0.25">
      <c r="M126" s="1" t="s">
        <v>8</v>
      </c>
      <c r="N126" s="156">
        <v>0</v>
      </c>
      <c r="O126" s="156">
        <v>0</v>
      </c>
      <c r="P126" s="156">
        <v>0</v>
      </c>
      <c r="Q126" s="156">
        <v>0</v>
      </c>
      <c r="R126" s="156">
        <v>0</v>
      </c>
      <c r="S126" s="156">
        <v>0</v>
      </c>
      <c r="T126" s="156">
        <v>0</v>
      </c>
      <c r="U126" s="156">
        <v>0</v>
      </c>
      <c r="V126" s="156">
        <v>0</v>
      </c>
      <c r="W126" s="156">
        <v>0</v>
      </c>
      <c r="X126" s="156">
        <v>0</v>
      </c>
    </row>
    <row r="127" spans="2:24" x14ac:dyDescent="0.25">
      <c r="M127" s="1" t="s">
        <v>9</v>
      </c>
      <c r="N127" s="156">
        <v>0</v>
      </c>
      <c r="O127" s="156">
        <v>0</v>
      </c>
      <c r="P127" s="156">
        <v>0</v>
      </c>
      <c r="Q127" s="156">
        <v>0</v>
      </c>
      <c r="R127" s="156">
        <v>0</v>
      </c>
      <c r="S127" s="156">
        <v>0</v>
      </c>
      <c r="T127" s="156">
        <v>0</v>
      </c>
      <c r="U127" s="156">
        <v>0</v>
      </c>
      <c r="V127" s="156">
        <v>0</v>
      </c>
      <c r="W127" s="156">
        <v>0</v>
      </c>
      <c r="X127" s="156">
        <v>0</v>
      </c>
    </row>
    <row r="128" spans="2:24" x14ac:dyDescent="0.25">
      <c r="M128" s="1" t="s">
        <v>10</v>
      </c>
      <c r="N128" s="156">
        <v>0</v>
      </c>
      <c r="O128" s="156">
        <v>0</v>
      </c>
      <c r="P128" s="156">
        <v>0</v>
      </c>
      <c r="Q128" s="156">
        <v>0</v>
      </c>
      <c r="R128" s="156">
        <v>0</v>
      </c>
      <c r="S128" s="156">
        <v>0</v>
      </c>
      <c r="T128" s="156">
        <v>0</v>
      </c>
      <c r="U128" s="156">
        <v>0</v>
      </c>
      <c r="V128" s="156">
        <v>0</v>
      </c>
      <c r="W128" s="156">
        <v>0</v>
      </c>
      <c r="X128" s="156">
        <v>0</v>
      </c>
    </row>
    <row r="129" spans="2:24" x14ac:dyDescent="0.25">
      <c r="M129" s="1" t="s">
        <v>11</v>
      </c>
      <c r="N129" s="156">
        <v>0</v>
      </c>
      <c r="O129" s="156">
        <v>0</v>
      </c>
      <c r="P129" s="156">
        <v>0</v>
      </c>
      <c r="Q129" s="156">
        <v>0</v>
      </c>
      <c r="R129" s="156">
        <v>0</v>
      </c>
      <c r="S129" s="156">
        <v>0</v>
      </c>
      <c r="T129" s="156">
        <v>0</v>
      </c>
      <c r="U129" s="156">
        <v>0</v>
      </c>
      <c r="V129" s="156">
        <v>0</v>
      </c>
      <c r="W129" s="156">
        <v>0</v>
      </c>
      <c r="X129" s="156">
        <v>0</v>
      </c>
    </row>
    <row r="130" spans="2:24" x14ac:dyDescent="0.25">
      <c r="M130" s="1" t="s">
        <v>12</v>
      </c>
      <c r="N130" s="98">
        <v>0</v>
      </c>
      <c r="O130" s="98">
        <v>0</v>
      </c>
      <c r="P130" s="98">
        <v>0</v>
      </c>
      <c r="Q130" s="98">
        <v>0</v>
      </c>
      <c r="R130" s="98">
        <v>0</v>
      </c>
      <c r="S130" s="156">
        <v>0</v>
      </c>
      <c r="T130" s="156">
        <v>2.6868559850954355E-3</v>
      </c>
      <c r="U130" s="156">
        <v>5.373711970190871E-3</v>
      </c>
      <c r="V130" s="156">
        <v>8.0605679552863043E-3</v>
      </c>
      <c r="W130" s="156">
        <v>1.0747423940381742E-2</v>
      </c>
      <c r="X130" s="156">
        <v>1.3434279925477178E-2</v>
      </c>
    </row>
    <row r="131" spans="2:24" x14ac:dyDescent="0.25">
      <c r="M131" s="1" t="s">
        <v>13</v>
      </c>
      <c r="N131" s="157">
        <v>0.9042357904747792</v>
      </c>
      <c r="O131" s="157">
        <v>0.93282860037261406</v>
      </c>
      <c r="P131" s="157">
        <v>0.93282860037261406</v>
      </c>
      <c r="Q131" s="157">
        <v>0.93282860037261406</v>
      </c>
      <c r="R131" s="157">
        <v>0.93282860037261406</v>
      </c>
      <c r="S131" s="157">
        <v>0.93282860037261417</v>
      </c>
      <c r="T131" s="157">
        <v>0.93282860037261406</v>
      </c>
      <c r="U131" s="157">
        <v>0.93282860037261406</v>
      </c>
      <c r="V131" s="157">
        <v>0.93282860037261417</v>
      </c>
      <c r="W131" s="157">
        <v>0.93282860037261406</v>
      </c>
      <c r="X131" s="157">
        <v>0.93282860037261406</v>
      </c>
    </row>
    <row r="132" spans="2:24" x14ac:dyDescent="0.25">
      <c r="M132" s="1" t="s">
        <v>14</v>
      </c>
      <c r="N132" s="98">
        <v>0</v>
      </c>
      <c r="O132" s="98">
        <v>0</v>
      </c>
      <c r="P132" s="98">
        <v>0</v>
      </c>
      <c r="Q132" s="98">
        <v>0</v>
      </c>
      <c r="R132" s="98">
        <v>0</v>
      </c>
      <c r="S132" s="98">
        <v>0</v>
      </c>
      <c r="T132" s="98">
        <v>0</v>
      </c>
      <c r="U132" s="98">
        <v>0</v>
      </c>
      <c r="V132" s="98">
        <v>0</v>
      </c>
      <c r="W132" s="98">
        <v>0</v>
      </c>
      <c r="X132" s="98">
        <v>0</v>
      </c>
    </row>
    <row r="133" spans="2:24" x14ac:dyDescent="0.25">
      <c r="M133" s="1" t="s">
        <v>15</v>
      </c>
      <c r="N133" s="99">
        <v>0</v>
      </c>
      <c r="O133" s="99">
        <v>0</v>
      </c>
      <c r="P133" s="99">
        <v>0</v>
      </c>
      <c r="Q133" s="99">
        <v>0</v>
      </c>
      <c r="R133" s="99">
        <v>0</v>
      </c>
      <c r="S133" s="99">
        <v>0</v>
      </c>
      <c r="T133" s="99">
        <v>0</v>
      </c>
      <c r="U133" s="99">
        <v>0</v>
      </c>
      <c r="V133" s="99">
        <v>0</v>
      </c>
      <c r="W133" s="99">
        <v>0</v>
      </c>
      <c r="X133" s="99">
        <v>0</v>
      </c>
    </row>
    <row r="134" spans="2:24" x14ac:dyDescent="0.25">
      <c r="M134" s="15" t="s">
        <v>0</v>
      </c>
      <c r="N134" s="100">
        <v>1</v>
      </c>
      <c r="O134" s="100">
        <v>1</v>
      </c>
      <c r="P134" s="100">
        <v>1</v>
      </c>
      <c r="Q134" s="100">
        <v>1</v>
      </c>
      <c r="R134" s="100">
        <v>1</v>
      </c>
      <c r="S134" s="100">
        <v>1</v>
      </c>
      <c r="T134" s="100">
        <v>1</v>
      </c>
      <c r="U134" s="100">
        <v>1</v>
      </c>
      <c r="V134" s="100">
        <v>1</v>
      </c>
      <c r="W134" s="100">
        <v>1</v>
      </c>
      <c r="X134" s="100">
        <v>1</v>
      </c>
    </row>
    <row r="137" spans="2:24" x14ac:dyDescent="0.25">
      <c r="B137" s="55" t="s">
        <v>113</v>
      </c>
      <c r="M137" s="55" t="s">
        <v>113</v>
      </c>
    </row>
    <row r="138" spans="2:24" x14ac:dyDescent="0.25">
      <c r="M138" s="59" t="s">
        <v>46</v>
      </c>
      <c r="N138" s="97">
        <v>2020</v>
      </c>
      <c r="O138" s="97">
        <v>2021</v>
      </c>
      <c r="P138" s="97">
        <v>2022</v>
      </c>
      <c r="Q138" s="97">
        <v>2023</v>
      </c>
      <c r="R138" s="97">
        <v>2024</v>
      </c>
      <c r="S138" s="97">
        <v>2025</v>
      </c>
      <c r="T138" s="97">
        <v>2026</v>
      </c>
      <c r="U138" s="97">
        <v>2027</v>
      </c>
      <c r="V138" s="97">
        <v>2028</v>
      </c>
      <c r="W138" s="97">
        <v>2029</v>
      </c>
      <c r="X138" s="97">
        <v>2030</v>
      </c>
    </row>
    <row r="139" spans="2:24" x14ac:dyDescent="0.25">
      <c r="M139" s="154" t="s">
        <v>2</v>
      </c>
      <c r="N139" s="155">
        <v>0</v>
      </c>
      <c r="O139" s="155">
        <v>0</v>
      </c>
      <c r="P139" s="155">
        <v>0</v>
      </c>
      <c r="Q139" s="155">
        <v>0</v>
      </c>
      <c r="R139" s="155">
        <v>0</v>
      </c>
      <c r="S139" s="155">
        <v>0</v>
      </c>
      <c r="T139" s="155">
        <v>0</v>
      </c>
      <c r="U139" s="155">
        <v>0</v>
      </c>
      <c r="V139" s="155">
        <v>0</v>
      </c>
      <c r="W139" s="155">
        <v>0</v>
      </c>
      <c r="X139" s="155">
        <v>0</v>
      </c>
    </row>
    <row r="140" spans="2:24" x14ac:dyDescent="0.25">
      <c r="M140" s="1" t="s">
        <v>3</v>
      </c>
      <c r="N140" s="156">
        <v>0</v>
      </c>
      <c r="O140" s="156">
        <v>0</v>
      </c>
      <c r="P140" s="156">
        <v>0</v>
      </c>
      <c r="Q140" s="156">
        <v>0</v>
      </c>
      <c r="R140" s="156">
        <v>0</v>
      </c>
      <c r="S140" s="156">
        <v>0</v>
      </c>
      <c r="T140" s="156">
        <v>0</v>
      </c>
      <c r="U140" s="156">
        <v>0</v>
      </c>
      <c r="V140" s="156">
        <v>0</v>
      </c>
      <c r="W140" s="156">
        <v>0</v>
      </c>
      <c r="X140" s="156">
        <v>0</v>
      </c>
    </row>
    <row r="141" spans="2:24" x14ac:dyDescent="0.25">
      <c r="M141" s="1" t="s">
        <v>4</v>
      </c>
      <c r="N141" s="98">
        <v>0.5800456527945862</v>
      </c>
      <c r="O141" s="98">
        <v>0.56675405767133435</v>
      </c>
      <c r="P141" s="98">
        <v>0.54417272018710672</v>
      </c>
      <c r="Q141" s="98">
        <v>0.52009763538250353</v>
      </c>
      <c r="R141" s="98">
        <v>0.49437651768631852</v>
      </c>
      <c r="S141" s="98">
        <v>0.46683564108071507</v>
      </c>
      <c r="T141" s="98">
        <v>0.39597198464235572</v>
      </c>
      <c r="U141" s="98">
        <v>0.3163082817939345</v>
      </c>
      <c r="V141" s="98">
        <v>0.22606711327229387</v>
      </c>
      <c r="W141" s="98">
        <v>0.12295162202872162</v>
      </c>
      <c r="X141" s="98">
        <v>3.9408828226618984E-3</v>
      </c>
    </row>
    <row r="142" spans="2:24" x14ac:dyDescent="0.25">
      <c r="M142" s="1" t="s">
        <v>5</v>
      </c>
      <c r="N142" s="156">
        <v>0.16972983948307746</v>
      </c>
      <c r="O142" s="156">
        <v>0.16140915986258206</v>
      </c>
      <c r="P142" s="156">
        <v>0.15035404371738129</v>
      </c>
      <c r="Q142" s="156">
        <v>0.13859250293169392</v>
      </c>
      <c r="R142" s="156">
        <v>0.12605230547045537</v>
      </c>
      <c r="S142" s="156">
        <v>0.11265104927568496</v>
      </c>
      <c r="T142" s="156">
        <v>9.5329568346253446E-2</v>
      </c>
      <c r="U142" s="156">
        <v>7.589666622850566E-2</v>
      </c>
      <c r="V142" s="156">
        <v>5.3926467400744589E-2</v>
      </c>
      <c r="W142" s="156">
        <v>2.8868757604617878E-2</v>
      </c>
      <c r="X142" s="156">
        <v>0</v>
      </c>
    </row>
    <row r="143" spans="2:24" x14ac:dyDescent="0.25">
      <c r="M143" s="1" t="s">
        <v>6</v>
      </c>
      <c r="N143" s="156">
        <v>0</v>
      </c>
      <c r="O143" s="156">
        <v>0</v>
      </c>
      <c r="P143" s="156">
        <v>0</v>
      </c>
      <c r="Q143" s="156">
        <v>0</v>
      </c>
      <c r="R143" s="156">
        <v>0</v>
      </c>
      <c r="S143" s="156">
        <v>0</v>
      </c>
      <c r="T143" s="156">
        <v>0</v>
      </c>
      <c r="U143" s="156">
        <v>0</v>
      </c>
      <c r="V143" s="156">
        <v>0</v>
      </c>
      <c r="W143" s="156">
        <v>0</v>
      </c>
      <c r="X143" s="156">
        <v>0</v>
      </c>
    </row>
    <row r="144" spans="2:24" x14ac:dyDescent="0.25">
      <c r="M144" s="1" t="s">
        <v>7</v>
      </c>
      <c r="N144" s="156">
        <v>0</v>
      </c>
      <c r="O144" s="156">
        <v>0</v>
      </c>
      <c r="P144" s="156">
        <v>0</v>
      </c>
      <c r="Q144" s="156">
        <v>0</v>
      </c>
      <c r="R144" s="156">
        <v>0</v>
      </c>
      <c r="S144" s="156">
        <v>0</v>
      </c>
      <c r="T144" s="156">
        <v>0</v>
      </c>
      <c r="U144" s="156">
        <v>0</v>
      </c>
      <c r="V144" s="156">
        <v>0</v>
      </c>
      <c r="W144" s="156">
        <v>0</v>
      </c>
      <c r="X144" s="156">
        <v>0</v>
      </c>
    </row>
    <row r="145" spans="2:24" x14ac:dyDescent="0.25">
      <c r="M145" s="1" t="s">
        <v>8</v>
      </c>
      <c r="N145" s="156">
        <v>0</v>
      </c>
      <c r="O145" s="156">
        <v>0</v>
      </c>
      <c r="P145" s="156">
        <v>0</v>
      </c>
      <c r="Q145" s="156">
        <v>0</v>
      </c>
      <c r="R145" s="156">
        <v>0</v>
      </c>
      <c r="S145" s="156">
        <v>0</v>
      </c>
      <c r="T145" s="156">
        <v>0</v>
      </c>
      <c r="U145" s="156">
        <v>0</v>
      </c>
      <c r="V145" s="156">
        <v>0</v>
      </c>
      <c r="W145" s="156">
        <v>0</v>
      </c>
      <c r="X145" s="156">
        <v>0</v>
      </c>
    </row>
    <row r="146" spans="2:24" x14ac:dyDescent="0.25">
      <c r="M146" s="1" t="s">
        <v>9</v>
      </c>
      <c r="N146" s="156">
        <v>0</v>
      </c>
      <c r="O146" s="156">
        <v>0</v>
      </c>
      <c r="P146" s="156">
        <v>0</v>
      </c>
      <c r="Q146" s="156">
        <v>0</v>
      </c>
      <c r="R146" s="156">
        <v>0</v>
      </c>
      <c r="S146" s="156">
        <v>0</v>
      </c>
      <c r="T146" s="156">
        <v>0</v>
      </c>
      <c r="U146" s="156">
        <v>0</v>
      </c>
      <c r="V146" s="156">
        <v>0</v>
      </c>
      <c r="W146" s="156">
        <v>0</v>
      </c>
      <c r="X146" s="156">
        <v>0</v>
      </c>
    </row>
    <row r="147" spans="2:24" x14ac:dyDescent="0.25">
      <c r="M147" s="1" t="s">
        <v>10</v>
      </c>
      <c r="N147" s="156">
        <v>5.46210910908431E-2</v>
      </c>
      <c r="O147" s="156">
        <v>6.5026295804469017E-2</v>
      </c>
      <c r="P147" s="156">
        <v>7.9111024408942382E-2</v>
      </c>
      <c r="Q147" s="156">
        <v>9.4153415478654259E-2</v>
      </c>
      <c r="R147" s="156">
        <v>0.11025103150402145</v>
      </c>
      <c r="S147" s="156">
        <v>0.12751516934754659</v>
      </c>
      <c r="T147" s="156">
        <v>0.17037353584097703</v>
      </c>
      <c r="U147" s="156">
        <v>0.21857559210548816</v>
      </c>
      <c r="V147" s="156">
        <v>0.2731845387123622</v>
      </c>
      <c r="W147" s="156">
        <v>0.33557418878807421</v>
      </c>
      <c r="X147" s="156">
        <v>0.40755135467364845</v>
      </c>
    </row>
    <row r="148" spans="2:24" x14ac:dyDescent="0.25">
      <c r="M148" s="1" t="s">
        <v>11</v>
      </c>
      <c r="N148" s="156">
        <v>0</v>
      </c>
      <c r="O148" s="156">
        <v>2.0441255668202105E-3</v>
      </c>
      <c r="P148" s="156">
        <v>4.1934108863665217E-3</v>
      </c>
      <c r="Q148" s="156">
        <v>6.458368726699062E-3</v>
      </c>
      <c r="R148" s="156">
        <v>8.850942614702045E-3</v>
      </c>
      <c r="S148" s="156">
        <v>1.1384758606485848E-2</v>
      </c>
      <c r="T148" s="156">
        <v>1.4201798588816613E-2</v>
      </c>
      <c r="U148" s="156">
        <v>1.7357604816064073E-2</v>
      </c>
      <c r="V148" s="156">
        <v>2.0924342164503784E-2</v>
      </c>
      <c r="W148" s="156">
        <v>2.4995235244561358E-2</v>
      </c>
      <c r="X148" s="156">
        <v>2.9692860252386832E-2</v>
      </c>
    </row>
    <row r="149" spans="2:24" x14ac:dyDescent="0.25">
      <c r="M149" s="1" t="s">
        <v>12</v>
      </c>
      <c r="N149" s="98">
        <v>0</v>
      </c>
      <c r="O149" s="98">
        <v>0</v>
      </c>
      <c r="P149" s="98">
        <v>0</v>
      </c>
      <c r="Q149" s="98">
        <v>0</v>
      </c>
      <c r="R149" s="98">
        <v>0</v>
      </c>
      <c r="S149" s="156">
        <v>0</v>
      </c>
      <c r="T149" s="156">
        <v>0</v>
      </c>
      <c r="U149" s="156">
        <v>0</v>
      </c>
      <c r="V149" s="156">
        <v>0</v>
      </c>
      <c r="W149" s="156">
        <v>0</v>
      </c>
      <c r="X149" s="156">
        <v>0</v>
      </c>
    </row>
    <row r="150" spans="2:24" x14ac:dyDescent="0.25">
      <c r="M150" s="1" t="s">
        <v>13</v>
      </c>
      <c r="N150" s="157">
        <v>0.18140077116396708</v>
      </c>
      <c r="O150" s="157">
        <v>0.19398051779692826</v>
      </c>
      <c r="P150" s="157">
        <v>0.21379605357775586</v>
      </c>
      <c r="Q150" s="157">
        <v>0.23491495830338782</v>
      </c>
      <c r="R150" s="157">
        <v>0.25747017928264321</v>
      </c>
      <c r="S150" s="157">
        <v>0.28161338168956757</v>
      </c>
      <c r="T150" s="157">
        <v>0.32412311258159715</v>
      </c>
      <c r="U150" s="157">
        <v>0.37186185505600766</v>
      </c>
      <c r="V150" s="157">
        <v>0.42589753845009559</v>
      </c>
      <c r="W150" s="157">
        <v>0.48761019633402491</v>
      </c>
      <c r="X150" s="157">
        <v>0.55881490225130293</v>
      </c>
    </row>
    <row r="151" spans="2:24" x14ac:dyDescent="0.25">
      <c r="M151" s="1" t="s">
        <v>14</v>
      </c>
      <c r="N151" s="98">
        <v>1.420264546752612E-2</v>
      </c>
      <c r="O151" s="98">
        <v>1.0785843297866004E-2</v>
      </c>
      <c r="P151" s="98">
        <v>8.3727472224472792E-3</v>
      </c>
      <c r="Q151" s="98">
        <v>5.7831191770615058E-3</v>
      </c>
      <c r="R151" s="98">
        <v>2.9990234418594218E-3</v>
      </c>
      <c r="S151" s="98">
        <v>0</v>
      </c>
      <c r="T151" s="98">
        <v>0</v>
      </c>
      <c r="U151" s="98">
        <v>0</v>
      </c>
      <c r="V151" s="98">
        <v>0</v>
      </c>
      <c r="W151" s="98">
        <v>0</v>
      </c>
      <c r="X151" s="98">
        <v>0</v>
      </c>
    </row>
    <row r="152" spans="2:24" x14ac:dyDescent="0.25">
      <c r="M152" s="1" t="s">
        <v>15</v>
      </c>
      <c r="N152" s="99">
        <v>0</v>
      </c>
      <c r="O152" s="99">
        <v>0</v>
      </c>
      <c r="P152" s="99">
        <v>0</v>
      </c>
      <c r="Q152" s="99">
        <v>0</v>
      </c>
      <c r="R152" s="99">
        <v>0</v>
      </c>
      <c r="S152" s="99">
        <v>0</v>
      </c>
      <c r="T152" s="99">
        <v>0</v>
      </c>
      <c r="U152" s="99">
        <v>0</v>
      </c>
      <c r="V152" s="99">
        <v>0</v>
      </c>
      <c r="W152" s="99">
        <v>0</v>
      </c>
      <c r="X152" s="99">
        <v>0</v>
      </c>
    </row>
    <row r="153" spans="2:24" x14ac:dyDescent="0.25">
      <c r="M153" s="15" t="s">
        <v>0</v>
      </c>
      <c r="N153" s="100">
        <v>1</v>
      </c>
      <c r="O153" s="100">
        <v>1</v>
      </c>
      <c r="P153" s="100">
        <v>1</v>
      </c>
      <c r="Q153" s="100">
        <v>1</v>
      </c>
      <c r="R153" s="100">
        <v>1</v>
      </c>
      <c r="S153" s="100">
        <v>1</v>
      </c>
      <c r="T153" s="100">
        <v>1</v>
      </c>
      <c r="U153" s="100">
        <v>1</v>
      </c>
      <c r="V153" s="100">
        <v>1</v>
      </c>
      <c r="W153" s="100">
        <v>1</v>
      </c>
      <c r="X153" s="100">
        <v>1</v>
      </c>
    </row>
    <row r="156" spans="2:24" x14ac:dyDescent="0.25">
      <c r="B156" s="55" t="s">
        <v>106</v>
      </c>
      <c r="M156" s="55" t="s">
        <v>106</v>
      </c>
    </row>
    <row r="157" spans="2:24" x14ac:dyDescent="0.25">
      <c r="M157" s="59" t="s">
        <v>46</v>
      </c>
      <c r="N157" s="97">
        <v>2020</v>
      </c>
      <c r="O157" s="97">
        <v>2021</v>
      </c>
      <c r="P157" s="97">
        <v>2022</v>
      </c>
      <c r="Q157" s="97">
        <v>2023</v>
      </c>
      <c r="R157" s="97">
        <v>2024</v>
      </c>
      <c r="S157" s="97">
        <v>2025</v>
      </c>
      <c r="T157" s="97">
        <v>2026</v>
      </c>
      <c r="U157" s="97">
        <v>2027</v>
      </c>
      <c r="V157" s="97">
        <v>2028</v>
      </c>
      <c r="W157" s="97">
        <v>2029</v>
      </c>
      <c r="X157" s="97">
        <v>2030</v>
      </c>
    </row>
    <row r="158" spans="2:24" x14ac:dyDescent="0.25">
      <c r="M158" s="154" t="s">
        <v>2</v>
      </c>
      <c r="N158" s="155">
        <v>0</v>
      </c>
      <c r="O158" s="155">
        <v>0</v>
      </c>
      <c r="P158" s="155">
        <v>0</v>
      </c>
      <c r="Q158" s="155">
        <v>0</v>
      </c>
      <c r="R158" s="155">
        <v>0</v>
      </c>
      <c r="S158" s="155">
        <v>0</v>
      </c>
      <c r="T158" s="155">
        <v>0</v>
      </c>
      <c r="U158" s="155">
        <v>0</v>
      </c>
      <c r="V158" s="155">
        <v>0</v>
      </c>
      <c r="W158" s="155">
        <v>0</v>
      </c>
      <c r="X158" s="155">
        <v>0</v>
      </c>
    </row>
    <row r="159" spans="2:24" x14ac:dyDescent="0.25">
      <c r="M159" s="1" t="s">
        <v>3</v>
      </c>
      <c r="N159" s="156">
        <v>0</v>
      </c>
      <c r="O159" s="156">
        <v>0</v>
      </c>
      <c r="P159" s="156">
        <v>0</v>
      </c>
      <c r="Q159" s="156">
        <v>0</v>
      </c>
      <c r="R159" s="156">
        <v>0</v>
      </c>
      <c r="S159" s="156">
        <v>0</v>
      </c>
      <c r="T159" s="156">
        <v>0</v>
      </c>
      <c r="U159" s="156">
        <v>0</v>
      </c>
      <c r="V159" s="156">
        <v>0</v>
      </c>
      <c r="W159" s="156">
        <v>0</v>
      </c>
      <c r="X159" s="156">
        <v>0</v>
      </c>
    </row>
    <row r="160" spans="2:24" x14ac:dyDescent="0.25">
      <c r="M160" s="1" t="s">
        <v>4</v>
      </c>
      <c r="N160" s="98">
        <v>0.42934624330390786</v>
      </c>
      <c r="O160" s="98">
        <v>0.39735763037091082</v>
      </c>
      <c r="P160" s="98">
        <v>0.36999861025422726</v>
      </c>
      <c r="Q160" s="98">
        <v>0.34248196238590334</v>
      </c>
      <c r="R160" s="98">
        <v>0.31480793190557876</v>
      </c>
      <c r="S160" s="98">
        <v>0.28697676833369201</v>
      </c>
      <c r="T160" s="98">
        <v>0.24951788173502071</v>
      </c>
      <c r="U160" s="98">
        <v>0.21191672265549324</v>
      </c>
      <c r="V160" s="98">
        <v>0.17417284110532802</v>
      </c>
      <c r="W160" s="98">
        <v>0.13628579100944996</v>
      </c>
      <c r="X160" s="98">
        <v>9.825513037766459E-2</v>
      </c>
    </row>
    <row r="161" spans="2:24" x14ac:dyDescent="0.25">
      <c r="M161" s="1" t="s">
        <v>5</v>
      </c>
      <c r="N161" s="156">
        <v>0.46799899141774959</v>
      </c>
      <c r="O161" s="156">
        <v>0.4266330998584813</v>
      </c>
      <c r="P161" s="156">
        <v>0.37504440117506715</v>
      </c>
      <c r="Q161" s="156">
        <v>0.32341896888472471</v>
      </c>
      <c r="R161" s="156">
        <v>0.27175567933020511</v>
      </c>
      <c r="S161" s="156">
        <v>0.22005341314329505</v>
      </c>
      <c r="T161" s="156">
        <v>0.17861239285265459</v>
      </c>
      <c r="U161" s="156">
        <v>0.1370274468684069</v>
      </c>
      <c r="V161" s="156">
        <v>9.5297059879906901E-2</v>
      </c>
      <c r="W161" s="156">
        <v>5.3419723133771108E-2</v>
      </c>
      <c r="X161" s="156">
        <v>1.1393934652684127E-2</v>
      </c>
    </row>
    <row r="162" spans="2:24" x14ac:dyDescent="0.25">
      <c r="M162" s="1" t="s">
        <v>6</v>
      </c>
      <c r="N162" s="156">
        <v>4.0743558808304166E-2</v>
      </c>
      <c r="O162" s="156">
        <v>3.7120128326531089E-2</v>
      </c>
      <c r="P162" s="156">
        <v>3.5730509220696725E-2</v>
      </c>
      <c r="Q162" s="156">
        <v>3.4334724696705461E-2</v>
      </c>
      <c r="R162" s="156">
        <v>3.2932846611533229E-2</v>
      </c>
      <c r="S162" s="156">
        <v>3.1524947353237062E-2</v>
      </c>
      <c r="T162" s="156">
        <v>2.5293690759759384E-2</v>
      </c>
      <c r="U162" s="156">
        <v>1.9025314318742662E-2</v>
      </c>
      <c r="V162" s="156">
        <v>1.2720069525455364E-2</v>
      </c>
      <c r="W162" s="156">
        <v>6.3782117010265232E-3</v>
      </c>
      <c r="X162" s="156">
        <v>0</v>
      </c>
    </row>
    <row r="163" spans="2:24" x14ac:dyDescent="0.25">
      <c r="M163" s="1" t="s">
        <v>7</v>
      </c>
      <c r="N163" s="156">
        <v>4.1036545436439746E-2</v>
      </c>
      <c r="O163" s="156">
        <v>3.7353409694569233E-2</v>
      </c>
      <c r="P163" s="156">
        <v>3.5905072190849485E-2</v>
      </c>
      <c r="Q163" s="156">
        <v>3.4450832471322343E-2</v>
      </c>
      <c r="R163" s="156">
        <v>3.2990765656101373E-2</v>
      </c>
      <c r="S163" s="156">
        <v>3.1524947353237062E-2</v>
      </c>
      <c r="T163" s="156">
        <v>2.5293690759759384E-2</v>
      </c>
      <c r="U163" s="156">
        <v>1.9025314318742662E-2</v>
      </c>
      <c r="V163" s="156">
        <v>1.2720069525455364E-2</v>
      </c>
      <c r="W163" s="156">
        <v>6.3782117010265232E-3</v>
      </c>
      <c r="X163" s="156">
        <v>0</v>
      </c>
    </row>
    <row r="164" spans="2:24" x14ac:dyDescent="0.25">
      <c r="M164" s="1" t="s">
        <v>8</v>
      </c>
      <c r="N164" s="156">
        <v>0</v>
      </c>
      <c r="O164" s="156">
        <v>0</v>
      </c>
      <c r="P164" s="156">
        <v>0</v>
      </c>
      <c r="Q164" s="156">
        <v>0</v>
      </c>
      <c r="R164" s="156">
        <v>0</v>
      </c>
      <c r="S164" s="156">
        <v>0</v>
      </c>
      <c r="T164" s="156">
        <v>0</v>
      </c>
      <c r="U164" s="156">
        <v>0</v>
      </c>
      <c r="V164" s="156">
        <v>0</v>
      </c>
      <c r="W164" s="156">
        <v>0</v>
      </c>
      <c r="X164" s="156">
        <v>0</v>
      </c>
    </row>
    <row r="165" spans="2:24" x14ac:dyDescent="0.25">
      <c r="M165" s="1" t="s">
        <v>9</v>
      </c>
      <c r="N165" s="156">
        <v>0</v>
      </c>
      <c r="O165" s="156">
        <v>0</v>
      </c>
      <c r="P165" s="156">
        <v>0</v>
      </c>
      <c r="Q165" s="156">
        <v>0</v>
      </c>
      <c r="R165" s="156">
        <v>0</v>
      </c>
      <c r="S165" s="156">
        <v>0</v>
      </c>
      <c r="T165" s="156">
        <v>0</v>
      </c>
      <c r="U165" s="156">
        <v>0</v>
      </c>
      <c r="V165" s="156">
        <v>0</v>
      </c>
      <c r="W165" s="156">
        <v>0</v>
      </c>
      <c r="X165" s="156">
        <v>0</v>
      </c>
    </row>
    <row r="166" spans="2:24" x14ac:dyDescent="0.25">
      <c r="M166" s="1" t="s">
        <v>10</v>
      </c>
      <c r="N166" s="156">
        <v>1.7446349134463312E-2</v>
      </c>
      <c r="O166" s="156">
        <v>6.3122357645287494E-2</v>
      </c>
      <c r="P166" s="156">
        <v>0.10975646862399943</v>
      </c>
      <c r="Q166" s="156">
        <v>0.1564816907853786</v>
      </c>
      <c r="R166" s="156">
        <v>0.20329865906196068</v>
      </c>
      <c r="S166" s="156">
        <v>0.25020800326733489</v>
      </c>
      <c r="T166" s="156">
        <v>0.29584865233147412</v>
      </c>
      <c r="U166" s="156">
        <v>0.34166814333212636</v>
      </c>
      <c r="V166" s="156">
        <v>0.38766760812675655</v>
      </c>
      <c r="W166" s="156">
        <v>0.43384816599766851</v>
      </c>
      <c r="X166" s="156">
        <v>0.4802109234478063</v>
      </c>
    </row>
    <row r="167" spans="2:24" x14ac:dyDescent="0.25">
      <c r="M167" s="1" t="s">
        <v>11</v>
      </c>
      <c r="N167" s="156">
        <v>1.4649331406778937E-3</v>
      </c>
      <c r="O167" s="156">
        <v>2.738800980117314E-2</v>
      </c>
      <c r="P167" s="156">
        <v>5.3428046024711053E-2</v>
      </c>
      <c r="Q167" s="156">
        <v>7.9581344592173989E-2</v>
      </c>
      <c r="R167" s="156">
        <v>0.10584783807589786</v>
      </c>
      <c r="S167" s="156">
        <v>0.13222745394615645</v>
      </c>
      <c r="T167" s="156">
        <v>0.16767284529152468</v>
      </c>
      <c r="U167" s="156">
        <v>0.20329076852340247</v>
      </c>
      <c r="V167" s="156">
        <v>0.23908138429276957</v>
      </c>
      <c r="W167" s="156">
        <v>0.27504484744733865</v>
      </c>
      <c r="X167" s="156">
        <v>0.31118130686987294</v>
      </c>
    </row>
    <row r="168" spans="2:24" x14ac:dyDescent="0.25">
      <c r="M168" s="1" t="s">
        <v>12</v>
      </c>
      <c r="N168" s="98">
        <v>0</v>
      </c>
      <c r="O168" s="98">
        <v>0</v>
      </c>
      <c r="P168" s="98">
        <v>0</v>
      </c>
      <c r="Q168" s="98">
        <v>0</v>
      </c>
      <c r="R168" s="98">
        <v>0</v>
      </c>
      <c r="S168" s="156">
        <v>0</v>
      </c>
      <c r="T168" s="156">
        <v>0</v>
      </c>
      <c r="U168" s="156">
        <v>0</v>
      </c>
      <c r="V168" s="156">
        <v>0</v>
      </c>
      <c r="W168" s="156">
        <v>0</v>
      </c>
      <c r="X168" s="156">
        <v>0</v>
      </c>
    </row>
    <row r="169" spans="2:24" x14ac:dyDescent="0.25">
      <c r="M169" s="1" t="s">
        <v>13</v>
      </c>
      <c r="N169" s="157">
        <v>7.9143224591523729E-4</v>
      </c>
      <c r="O169" s="157">
        <v>1.1817336970456139E-3</v>
      </c>
      <c r="P169" s="157">
        <v>1.6188998925189852E-3</v>
      </c>
      <c r="Q169" s="157">
        <v>2.0581658757097476E-3</v>
      </c>
      <c r="R169" s="157">
        <v>2.4995092791649503E-3</v>
      </c>
      <c r="S169" s="157">
        <v>2.942907520589534E-3</v>
      </c>
      <c r="T169" s="157">
        <v>3.5412997984259611E-3</v>
      </c>
      <c r="U169" s="157">
        <v>4.1429066190832734E-3</v>
      </c>
      <c r="V169" s="157">
        <v>4.7477034303741571E-3</v>
      </c>
      <c r="W169" s="157">
        <v>5.3556653417290469E-3</v>
      </c>
      <c r="X169" s="157">
        <v>5.966767123553993E-3</v>
      </c>
    </row>
    <row r="170" spans="2:24" x14ac:dyDescent="0.25">
      <c r="M170" s="1" t="s">
        <v>14</v>
      </c>
      <c r="N170" s="98">
        <v>5.8597325627115745E-4</v>
      </c>
      <c r="O170" s="98">
        <v>8.2106610297342873E-3</v>
      </c>
      <c r="P170" s="98">
        <v>1.5841360408920979E-2</v>
      </c>
      <c r="Q170" s="98">
        <v>2.3476861520341726E-2</v>
      </c>
      <c r="R170" s="98">
        <v>3.111740842497035E-2</v>
      </c>
      <c r="S170" s="98">
        <v>3.8763245153915042E-2</v>
      </c>
      <c r="T170" s="98">
        <v>4.7068888637192503E-2</v>
      </c>
      <c r="U170" s="98">
        <v>5.5386126764374093E-2</v>
      </c>
      <c r="V170" s="98">
        <v>6.3715225986681043E-2</v>
      </c>
      <c r="W170" s="98">
        <v>7.2056452578958249E-2</v>
      </c>
      <c r="X170" s="98">
        <v>8.041007260228196E-2</v>
      </c>
    </row>
    <row r="171" spans="2:24" x14ac:dyDescent="0.25">
      <c r="M171" s="1" t="s">
        <v>15</v>
      </c>
      <c r="N171" s="99">
        <v>5.8597325627115745E-4</v>
      </c>
      <c r="O171" s="99">
        <v>1.6329695762670182E-3</v>
      </c>
      <c r="P171" s="99">
        <v>2.676632209008936E-3</v>
      </c>
      <c r="Q171" s="99">
        <v>3.7154487877402343E-3</v>
      </c>
      <c r="R171" s="99">
        <v>4.7493616545877335E-3</v>
      </c>
      <c r="S171" s="99">
        <v>5.7783139285430612E-3</v>
      </c>
      <c r="T171" s="99">
        <v>7.150657834188702E-3</v>
      </c>
      <c r="U171" s="99">
        <v>8.5172565996282108E-3</v>
      </c>
      <c r="V171" s="99">
        <v>9.8780381272731092E-3</v>
      </c>
      <c r="W171" s="99">
        <v>1.1232931089031466E-2</v>
      </c>
      <c r="X171" s="99">
        <v>1.2581864926136197E-2</v>
      </c>
    </row>
    <row r="172" spans="2:24" x14ac:dyDescent="0.25">
      <c r="M172" s="15" t="s">
        <v>0</v>
      </c>
      <c r="N172" s="100">
        <v>1.0000000000000002</v>
      </c>
      <c r="O172" s="100">
        <v>1</v>
      </c>
      <c r="P172" s="100">
        <v>1.0000000000000002</v>
      </c>
      <c r="Q172" s="100">
        <v>1.0000000000000002</v>
      </c>
      <c r="R172" s="100">
        <v>1.0000000000000002</v>
      </c>
      <c r="S172" s="100">
        <v>1.0000000000000002</v>
      </c>
      <c r="T172" s="100">
        <v>1.0000000000000002</v>
      </c>
      <c r="U172" s="100">
        <v>0.99999999999999978</v>
      </c>
      <c r="V172" s="100">
        <v>1</v>
      </c>
      <c r="W172" s="100">
        <v>0.99999999999999989</v>
      </c>
      <c r="X172" s="100">
        <v>1.0000000000000002</v>
      </c>
    </row>
    <row r="175" spans="2:24" x14ac:dyDescent="0.25">
      <c r="B175" s="55" t="s">
        <v>175</v>
      </c>
      <c r="M175" s="55" t="s">
        <v>175</v>
      </c>
    </row>
    <row r="176" spans="2:24" x14ac:dyDescent="0.25">
      <c r="M176" s="59" t="s">
        <v>46</v>
      </c>
      <c r="N176" s="97">
        <v>2020</v>
      </c>
      <c r="O176" s="97">
        <v>2021</v>
      </c>
      <c r="P176" s="97">
        <v>2022</v>
      </c>
      <c r="Q176" s="97">
        <v>2023</v>
      </c>
      <c r="R176" s="97">
        <v>2024</v>
      </c>
      <c r="S176" s="97">
        <v>2025</v>
      </c>
      <c r="T176" s="97">
        <v>2026</v>
      </c>
      <c r="U176" s="97">
        <v>2027</v>
      </c>
      <c r="V176" s="97">
        <v>2028</v>
      </c>
      <c r="W176" s="97">
        <v>2029</v>
      </c>
      <c r="X176" s="97">
        <v>2030</v>
      </c>
    </row>
    <row r="177" spans="13:24" x14ac:dyDescent="0.25">
      <c r="M177" s="154" t="s">
        <v>2</v>
      </c>
      <c r="N177" s="155">
        <v>0</v>
      </c>
      <c r="O177" s="155">
        <v>0</v>
      </c>
      <c r="P177" s="155">
        <v>0</v>
      </c>
      <c r="Q177" s="155">
        <v>0</v>
      </c>
      <c r="R177" s="155">
        <v>0</v>
      </c>
      <c r="S177" s="155">
        <v>0</v>
      </c>
      <c r="T177" s="155">
        <v>0</v>
      </c>
      <c r="U177" s="155">
        <v>0</v>
      </c>
      <c r="V177" s="155">
        <v>0</v>
      </c>
      <c r="W177" s="155">
        <v>0</v>
      </c>
      <c r="X177" s="155">
        <v>0</v>
      </c>
    </row>
    <row r="178" spans="13:24" x14ac:dyDescent="0.25">
      <c r="M178" s="1" t="s">
        <v>3</v>
      </c>
      <c r="N178" s="156">
        <v>0</v>
      </c>
      <c r="O178" s="156">
        <v>0</v>
      </c>
      <c r="P178" s="156">
        <v>0</v>
      </c>
      <c r="Q178" s="156">
        <v>0</v>
      </c>
      <c r="R178" s="156">
        <v>0</v>
      </c>
      <c r="S178" s="156">
        <v>0</v>
      </c>
      <c r="T178" s="156">
        <v>0</v>
      </c>
      <c r="U178" s="156">
        <v>0</v>
      </c>
      <c r="V178" s="156">
        <v>0</v>
      </c>
      <c r="W178" s="156">
        <v>0</v>
      </c>
      <c r="X178" s="156">
        <v>0</v>
      </c>
    </row>
    <row r="179" spans="13:24" x14ac:dyDescent="0.25">
      <c r="M179" s="1" t="s">
        <v>4</v>
      </c>
      <c r="N179" s="98">
        <v>0.23107233964450261</v>
      </c>
      <c r="O179" s="98">
        <v>0.2219786744162556</v>
      </c>
      <c r="P179" s="98">
        <v>0.21310497597491315</v>
      </c>
      <c r="Q179" s="98">
        <v>0.2041110413549812</v>
      </c>
      <c r="R179" s="98">
        <v>0.19499634889341638</v>
      </c>
      <c r="S179" s="98">
        <v>0.18576038477441636</v>
      </c>
      <c r="T179" s="98">
        <v>0.16159607216435132</v>
      </c>
      <c r="U179" s="98">
        <v>0.13715736271242168</v>
      </c>
      <c r="V179" s="98">
        <v>0.11244339474982716</v>
      </c>
      <c r="W179" s="98">
        <v>8.7453326279671867E-2</v>
      </c>
      <c r="X179" s="98">
        <v>6.2186335194037004E-2</v>
      </c>
    </row>
    <row r="180" spans="13:24" x14ac:dyDescent="0.25">
      <c r="M180" s="1" t="s">
        <v>5</v>
      </c>
      <c r="N180" s="156">
        <v>0.45212380047708528</v>
      </c>
      <c r="O180" s="156">
        <v>0.38252814963860504</v>
      </c>
      <c r="P180" s="156">
        <v>0.31298201474159687</v>
      </c>
      <c r="Q180" s="156">
        <v>0.24389704514655092</v>
      </c>
      <c r="R180" s="156">
        <v>0.17527478069805852</v>
      </c>
      <c r="S180" s="156">
        <v>0.10711672903348798</v>
      </c>
      <c r="T180" s="156">
        <v>8.5454059951949032E-2</v>
      </c>
      <c r="U180" s="156">
        <v>6.3910490766010103E-2</v>
      </c>
      <c r="V180" s="156">
        <v>4.2486587079194671E-2</v>
      </c>
      <c r="W180" s="156">
        <v>2.1182906796581011E-2</v>
      </c>
      <c r="X180" s="156">
        <v>0</v>
      </c>
    </row>
    <row r="181" spans="13:24" x14ac:dyDescent="0.25">
      <c r="M181" s="1" t="s">
        <v>6</v>
      </c>
      <c r="N181" s="156">
        <v>0</v>
      </c>
      <c r="O181" s="156">
        <v>0</v>
      </c>
      <c r="P181" s="156">
        <v>0</v>
      </c>
      <c r="Q181" s="156">
        <v>0</v>
      </c>
      <c r="R181" s="156">
        <v>0</v>
      </c>
      <c r="S181" s="156">
        <v>0</v>
      </c>
      <c r="T181" s="156">
        <v>0</v>
      </c>
      <c r="U181" s="156">
        <v>0</v>
      </c>
      <c r="V181" s="156">
        <v>0</v>
      </c>
      <c r="W181" s="156">
        <v>0</v>
      </c>
      <c r="X181" s="156">
        <v>0</v>
      </c>
    </row>
    <row r="182" spans="13:24" x14ac:dyDescent="0.25">
      <c r="M182" s="1" t="s">
        <v>7</v>
      </c>
      <c r="N182" s="156">
        <v>0.11762701914888468</v>
      </c>
      <c r="O182" s="156">
        <v>0.10774834852931214</v>
      </c>
      <c r="P182" s="156">
        <v>9.82414166377482E-2</v>
      </c>
      <c r="Q182" s="156">
        <v>8.8612887194315648E-2</v>
      </c>
      <c r="R182" s="156">
        <v>7.8862260735744608E-2</v>
      </c>
      <c r="S182" s="156">
        <v>6.8989045854947376E-2</v>
      </c>
      <c r="T182" s="156">
        <v>5.5522597004599092E-2</v>
      </c>
      <c r="U182" s="156">
        <v>4.1891079579423306E-2</v>
      </c>
      <c r="V182" s="156">
        <v>2.8093876279703299E-2</v>
      </c>
      <c r="W182" s="156">
        <v>1.4130381204884242E-2</v>
      </c>
      <c r="X182" s="156">
        <v>0</v>
      </c>
    </row>
    <row r="183" spans="13:24" x14ac:dyDescent="0.25">
      <c r="M183" s="1" t="s">
        <v>8</v>
      </c>
      <c r="N183" s="156">
        <v>0</v>
      </c>
      <c r="O183" s="156">
        <v>0</v>
      </c>
      <c r="P183" s="156">
        <v>0</v>
      </c>
      <c r="Q183" s="156">
        <v>0</v>
      </c>
      <c r="R183" s="156">
        <v>0</v>
      </c>
      <c r="S183" s="156">
        <v>0</v>
      </c>
      <c r="T183" s="156">
        <v>0</v>
      </c>
      <c r="U183" s="156">
        <v>0</v>
      </c>
      <c r="V183" s="156">
        <v>0</v>
      </c>
      <c r="W183" s="156">
        <v>0</v>
      </c>
      <c r="X183" s="156">
        <v>0</v>
      </c>
    </row>
    <row r="184" spans="13:24" x14ac:dyDescent="0.25">
      <c r="M184" s="1" t="s">
        <v>9</v>
      </c>
      <c r="N184" s="156">
        <v>0</v>
      </c>
      <c r="O184" s="156">
        <v>0</v>
      </c>
      <c r="P184" s="156">
        <v>0</v>
      </c>
      <c r="Q184" s="156">
        <v>0</v>
      </c>
      <c r="R184" s="156">
        <v>0</v>
      </c>
      <c r="S184" s="156">
        <v>0</v>
      </c>
      <c r="T184" s="156">
        <v>0</v>
      </c>
      <c r="U184" s="156">
        <v>0</v>
      </c>
      <c r="V184" s="156">
        <v>0</v>
      </c>
      <c r="W184" s="156">
        <v>0</v>
      </c>
      <c r="X184" s="156">
        <v>0</v>
      </c>
    </row>
    <row r="185" spans="13:24" x14ac:dyDescent="0.25">
      <c r="M185" s="1" t="s">
        <v>10</v>
      </c>
      <c r="N185" s="156">
        <v>0.19917684072952743</v>
      </c>
      <c r="O185" s="156">
        <v>0.2617902312341695</v>
      </c>
      <c r="P185" s="156">
        <v>0.32355984310006025</v>
      </c>
      <c r="Q185" s="156">
        <v>0.38490670978703051</v>
      </c>
      <c r="R185" s="156">
        <v>0.44582946938725321</v>
      </c>
      <c r="S185" s="156">
        <v>0.50632678973081313</v>
      </c>
      <c r="T185" s="156">
        <v>0.52036767397745831</v>
      </c>
      <c r="U185" s="156">
        <v>0.5343285752260224</v>
      </c>
      <c r="V185" s="156">
        <v>0.54820909569851595</v>
      </c>
      <c r="W185" s="156">
        <v>0.56200884269156959</v>
      </c>
      <c r="X185" s="156">
        <v>0.57572742866375759</v>
      </c>
    </row>
    <row r="186" spans="13:24" x14ac:dyDescent="0.25">
      <c r="M186" s="1" t="s">
        <v>11</v>
      </c>
      <c r="N186" s="156">
        <v>0</v>
      </c>
      <c r="O186" s="156">
        <v>1.0101407674623012E-2</v>
      </c>
      <c r="P186" s="156">
        <v>2.0325810338844449E-2</v>
      </c>
      <c r="Q186" s="156">
        <v>3.0673691721109255E-2</v>
      </c>
      <c r="R186" s="156">
        <v>4.1145527340388482E-2</v>
      </c>
      <c r="S186" s="156">
        <v>5.1741784391210542E-2</v>
      </c>
      <c r="T186" s="156">
        <v>7.2064249145273263E-2</v>
      </c>
      <c r="U186" s="156">
        <v>9.2601882907709557E-2</v>
      </c>
      <c r="V186" s="156">
        <v>0.11335527319907483</v>
      </c>
      <c r="W186" s="156">
        <v>0.13432499174420268</v>
      </c>
      <c r="X186" s="156">
        <v>0.15551159431566888</v>
      </c>
    </row>
    <row r="187" spans="13:24" x14ac:dyDescent="0.25">
      <c r="M187" s="1" t="s">
        <v>12</v>
      </c>
      <c r="N187" s="98">
        <v>0</v>
      </c>
      <c r="O187" s="98">
        <v>1.0101407674623012E-2</v>
      </c>
      <c r="P187" s="98">
        <v>2.0325810338844449E-2</v>
      </c>
      <c r="Q187" s="98">
        <v>3.0673691721109255E-2</v>
      </c>
      <c r="R187" s="98">
        <v>4.1145527340388482E-2</v>
      </c>
      <c r="S187" s="156">
        <v>5.1741784391210542E-2</v>
      </c>
      <c r="T187" s="156">
        <v>6.9403246255748854E-2</v>
      </c>
      <c r="U187" s="156">
        <v>8.7273082457131904E-2</v>
      </c>
      <c r="V187" s="156">
        <v>0.1053520360488874</v>
      </c>
      <c r="W187" s="156">
        <v>0.12364083554273715</v>
      </c>
      <c r="X187" s="156">
        <v>0.14214019472922751</v>
      </c>
    </row>
    <row r="188" spans="13:24" x14ac:dyDescent="0.25">
      <c r="M188" s="1" t="s">
        <v>13</v>
      </c>
      <c r="N188" s="157">
        <v>0</v>
      </c>
      <c r="O188" s="157">
        <v>0</v>
      </c>
      <c r="P188" s="157">
        <v>0</v>
      </c>
      <c r="Q188" s="157">
        <v>0</v>
      </c>
      <c r="R188" s="157">
        <v>0</v>
      </c>
      <c r="S188" s="157">
        <v>0</v>
      </c>
      <c r="T188" s="157">
        <v>0</v>
      </c>
      <c r="U188" s="157">
        <v>0</v>
      </c>
      <c r="V188" s="157">
        <v>0</v>
      </c>
      <c r="W188" s="157">
        <v>0</v>
      </c>
      <c r="X188" s="157">
        <v>0</v>
      </c>
    </row>
    <row r="189" spans="13:24" x14ac:dyDescent="0.25">
      <c r="M189" s="1" t="s">
        <v>14</v>
      </c>
      <c r="N189" s="98">
        <v>0</v>
      </c>
      <c r="O189" s="98">
        <v>5.7517808324114364E-3</v>
      </c>
      <c r="P189" s="98">
        <v>1.1460128867992823E-2</v>
      </c>
      <c r="Q189" s="98">
        <v>1.7124933074903304E-2</v>
      </c>
      <c r="R189" s="98">
        <v>2.2746085604750343E-2</v>
      </c>
      <c r="S189" s="98">
        <v>2.8323481823913841E-2</v>
      </c>
      <c r="T189" s="98">
        <v>3.5592101500620282E-2</v>
      </c>
      <c r="U189" s="98">
        <v>4.2837526351281095E-2</v>
      </c>
      <c r="V189" s="98">
        <v>5.0059736944796679E-2</v>
      </c>
      <c r="W189" s="98">
        <v>5.7258715740353419E-2</v>
      </c>
      <c r="X189" s="98">
        <v>6.4434447097308944E-2</v>
      </c>
    </row>
    <row r="190" spans="13:24" x14ac:dyDescent="0.25">
      <c r="M190" s="1" t="s">
        <v>15</v>
      </c>
      <c r="N190" s="99">
        <v>0</v>
      </c>
      <c r="O190" s="99">
        <v>0</v>
      </c>
      <c r="P190" s="99">
        <v>0</v>
      </c>
      <c r="Q190" s="99">
        <v>0</v>
      </c>
      <c r="R190" s="99">
        <v>0</v>
      </c>
      <c r="S190" s="99">
        <v>0</v>
      </c>
      <c r="T190" s="99">
        <v>0</v>
      </c>
      <c r="U190" s="99">
        <v>0</v>
      </c>
      <c r="V190" s="99">
        <v>0</v>
      </c>
      <c r="W190" s="99">
        <v>0</v>
      </c>
      <c r="X190" s="99">
        <v>0</v>
      </c>
    </row>
    <row r="191" spans="13:24" x14ac:dyDescent="0.25">
      <c r="M191" s="15" t="s">
        <v>0</v>
      </c>
      <c r="N191" s="100">
        <v>1</v>
      </c>
      <c r="O191" s="100">
        <v>0.99999999999999978</v>
      </c>
      <c r="P191" s="100">
        <v>1</v>
      </c>
      <c r="Q191" s="100">
        <v>1</v>
      </c>
      <c r="R191" s="100">
        <v>1</v>
      </c>
      <c r="S191" s="100">
        <v>0.99999999999999989</v>
      </c>
      <c r="T191" s="100">
        <v>1.0000000000000002</v>
      </c>
      <c r="U191" s="100">
        <v>1</v>
      </c>
      <c r="V191" s="100">
        <v>1</v>
      </c>
      <c r="W191" s="100">
        <v>1</v>
      </c>
      <c r="X191" s="100">
        <v>0.99999999999999989</v>
      </c>
    </row>
  </sheetData>
  <pageMargins left="0.75" right="0.75" top="1" bottom="1" header="0.5" footer="0.5"/>
  <pageSetup paperSize="9"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CJ403"/>
  <sheetViews>
    <sheetView showGridLines="0" zoomScaleNormal="100" workbookViewId="0"/>
  </sheetViews>
  <sheetFormatPr defaultColWidth="11.140625" defaultRowHeight="15" x14ac:dyDescent="0.25"/>
  <cols>
    <col min="1" max="1" width="6.28515625" customWidth="1"/>
    <col min="2" max="2" width="14.7109375" customWidth="1"/>
    <col min="3" max="3" width="11.140625" customWidth="1"/>
    <col min="4" max="4" width="14" customWidth="1"/>
    <col min="5" max="5" width="13.28515625" customWidth="1"/>
    <col min="6" max="15" width="11.140625" customWidth="1"/>
    <col min="16" max="20" width="11.140625" style="55" customWidth="1"/>
    <col min="21" max="51" width="11.140625" customWidth="1"/>
    <col min="54" max="54" width="12.42578125" bestFit="1" customWidth="1"/>
    <col min="80" max="84" width="11.140625" style="55"/>
    <col min="87" max="87" width="13.7109375" bestFit="1" customWidth="1"/>
  </cols>
  <sheetData>
    <row r="1" spans="2:88" ht="31.5" x14ac:dyDescent="0.25">
      <c r="B1" s="43" t="s">
        <v>310</v>
      </c>
    </row>
    <row r="2" spans="2:88" x14ac:dyDescent="0.25">
      <c r="B2" s="46" t="s">
        <v>108</v>
      </c>
      <c r="C2" s="46" t="s">
        <v>76</v>
      </c>
      <c r="D2" s="46" t="s">
        <v>114</v>
      </c>
      <c r="E2" s="46" t="s">
        <v>115</v>
      </c>
      <c r="F2" s="80" t="s">
        <v>360</v>
      </c>
      <c r="J2" s="55"/>
      <c r="K2" s="55"/>
      <c r="L2" s="55"/>
      <c r="M2" s="55"/>
      <c r="N2" s="55"/>
      <c r="O2" s="55"/>
      <c r="AA2" s="55"/>
      <c r="AB2" s="55"/>
      <c r="AC2" s="55"/>
      <c r="AD2" s="55"/>
      <c r="AE2" s="55"/>
      <c r="AF2" s="55"/>
      <c r="AG2" s="55"/>
      <c r="AH2" s="55"/>
      <c r="AI2" s="55"/>
      <c r="AJ2" s="55"/>
      <c r="AK2" s="55"/>
      <c r="AL2" s="55"/>
    </row>
    <row r="4" spans="2:88" x14ac:dyDescent="0.25">
      <c r="B4" t="s">
        <v>111</v>
      </c>
      <c r="M4" t="s">
        <v>110</v>
      </c>
      <c r="Y4" t="s">
        <v>21</v>
      </c>
      <c r="AM4" t="s">
        <v>147</v>
      </c>
      <c r="BH4" s="55"/>
      <c r="BI4" s="55"/>
      <c r="BJ4" s="55"/>
      <c r="BK4" s="55"/>
      <c r="BL4" s="55"/>
      <c r="BM4" s="55"/>
      <c r="BN4" s="55"/>
    </row>
    <row r="5" spans="2:88" ht="15.75" x14ac:dyDescent="0.25">
      <c r="Y5" s="62"/>
      <c r="Z5" s="63" t="s">
        <v>2</v>
      </c>
      <c r="AA5" s="63" t="s">
        <v>3</v>
      </c>
      <c r="AB5" s="63" t="s">
        <v>4</v>
      </c>
      <c r="AC5" s="63" t="s">
        <v>5</v>
      </c>
      <c r="AD5" s="63" t="s">
        <v>6</v>
      </c>
      <c r="AE5" s="63" t="s">
        <v>7</v>
      </c>
      <c r="AF5" s="63" t="s">
        <v>8</v>
      </c>
      <c r="AG5" s="63" t="s">
        <v>9</v>
      </c>
      <c r="AH5" s="63" t="s">
        <v>18</v>
      </c>
      <c r="AI5" s="63" t="s">
        <v>19</v>
      </c>
      <c r="AJ5" s="63" t="s">
        <v>20</v>
      </c>
      <c r="AK5" s="63" t="s">
        <v>0</v>
      </c>
      <c r="AM5" s="62"/>
      <c r="AN5" s="63" t="s">
        <v>2</v>
      </c>
      <c r="AO5" s="63" t="s">
        <v>3</v>
      </c>
      <c r="AP5" s="63" t="s">
        <v>4</v>
      </c>
      <c r="AQ5" s="63" t="s">
        <v>5</v>
      </c>
      <c r="AR5" s="63" t="s">
        <v>6</v>
      </c>
      <c r="AS5" s="63" t="s">
        <v>7</v>
      </c>
      <c r="AT5" s="63" t="s">
        <v>8</v>
      </c>
      <c r="AU5" s="63" t="s">
        <v>9</v>
      </c>
      <c r="AV5" s="63" t="s">
        <v>18</v>
      </c>
      <c r="AW5" s="63" t="s">
        <v>19</v>
      </c>
      <c r="AX5" s="63" t="s">
        <v>20</v>
      </c>
      <c r="AY5" s="64" t="s">
        <v>0</v>
      </c>
      <c r="BB5" s="55" t="s">
        <v>357</v>
      </c>
      <c r="BK5" s="55" t="s">
        <v>358</v>
      </c>
      <c r="BL5" s="55"/>
      <c r="BM5" s="55"/>
      <c r="BN5" s="55"/>
      <c r="BO5" s="55"/>
      <c r="BP5" s="55"/>
      <c r="BT5" s="55" t="s">
        <v>359</v>
      </c>
      <c r="BU5" s="55"/>
      <c r="BV5" s="55"/>
      <c r="BW5" s="55"/>
      <c r="BX5" s="55"/>
      <c r="BY5" s="55"/>
      <c r="BZ5" s="55"/>
      <c r="CA5" s="55"/>
      <c r="CG5" s="55"/>
      <c r="CH5" s="55"/>
      <c r="CI5" s="55"/>
      <c r="CJ5" s="55"/>
    </row>
    <row r="6" spans="2:88" x14ac:dyDescent="0.25">
      <c r="Y6" s="3">
        <v>2020</v>
      </c>
      <c r="Z6" s="4">
        <v>3503388.956323673</v>
      </c>
      <c r="AA6" s="4">
        <v>182234.3686419666</v>
      </c>
      <c r="AB6" s="4">
        <v>16661724.291503515</v>
      </c>
      <c r="AC6" s="4">
        <v>4421334.6311115781</v>
      </c>
      <c r="AD6" s="4">
        <v>22528528.923023667</v>
      </c>
      <c r="AE6" s="4">
        <v>1474583.9145416026</v>
      </c>
      <c r="AF6" s="4">
        <v>4216974.4944920372</v>
      </c>
      <c r="AG6" s="4">
        <v>0</v>
      </c>
      <c r="AH6" s="4">
        <v>406303.25981440855</v>
      </c>
      <c r="AI6" s="4">
        <v>42694.477465700729</v>
      </c>
      <c r="AJ6" s="4">
        <v>1395652.1548399099</v>
      </c>
      <c r="AK6" s="7">
        <v>54833419.471758053</v>
      </c>
      <c r="AM6" s="3">
        <v>2020</v>
      </c>
      <c r="AN6" s="38">
        <v>6.3411340109458472</v>
      </c>
      <c r="AO6" s="38">
        <v>1.4032046385431429E-2</v>
      </c>
      <c r="AP6" s="38">
        <v>23.826265736850026</v>
      </c>
      <c r="AQ6" s="38">
        <v>17.340474423219607</v>
      </c>
      <c r="AR6" s="38">
        <v>47.039568391273413</v>
      </c>
      <c r="AS6" s="38">
        <v>2.6159118643968031</v>
      </c>
      <c r="AT6" s="38">
        <v>2.846457783782125</v>
      </c>
      <c r="AU6" s="38">
        <v>0</v>
      </c>
      <c r="AV6" s="38">
        <v>0.60945488972161277</v>
      </c>
      <c r="AW6" s="38">
        <v>2.1347238732850365E-2</v>
      </c>
      <c r="AX6" s="38">
        <v>5.5826086193596393E-3</v>
      </c>
      <c r="AY6" s="36">
        <v>100.66022899392709</v>
      </c>
      <c r="BB6" s="15"/>
      <c r="BC6" s="85" t="s">
        <v>93</v>
      </c>
      <c r="BD6" s="85" t="s">
        <v>92</v>
      </c>
      <c r="BE6" s="85" t="s">
        <v>91</v>
      </c>
      <c r="BF6" s="85" t="s">
        <v>90</v>
      </c>
      <c r="BG6" s="85" t="s">
        <v>0</v>
      </c>
      <c r="BH6" s="55"/>
      <c r="BK6" s="15"/>
      <c r="BL6" s="85" t="s">
        <v>93</v>
      </c>
      <c r="BM6" s="85" t="s">
        <v>92</v>
      </c>
      <c r="BN6" s="85" t="s">
        <v>91</v>
      </c>
      <c r="BO6" s="85" t="s">
        <v>90</v>
      </c>
      <c r="BP6" s="85" t="s">
        <v>0</v>
      </c>
      <c r="BT6" s="15"/>
      <c r="BU6" s="83" t="s">
        <v>2</v>
      </c>
      <c r="BV6" s="83" t="s">
        <v>3</v>
      </c>
      <c r="BW6" s="85" t="s">
        <v>4</v>
      </c>
      <c r="BX6" s="85" t="s">
        <v>5</v>
      </c>
      <c r="BY6" s="83" t="s">
        <v>6</v>
      </c>
      <c r="BZ6" s="83" t="s">
        <v>7</v>
      </c>
      <c r="CA6" s="83" t="s">
        <v>8</v>
      </c>
      <c r="CB6" s="83" t="s">
        <v>9</v>
      </c>
      <c r="CC6" s="83" t="s">
        <v>18</v>
      </c>
      <c r="CD6" s="83" t="s">
        <v>19</v>
      </c>
      <c r="CE6" s="83" t="s">
        <v>20</v>
      </c>
      <c r="CF6" s="83" t="s">
        <v>0</v>
      </c>
      <c r="CG6" s="55"/>
      <c r="CH6" s="55"/>
      <c r="CI6" s="55"/>
      <c r="CJ6" s="55"/>
    </row>
    <row r="7" spans="2:88" x14ac:dyDescent="0.25">
      <c r="Y7" s="1">
        <v>2021</v>
      </c>
      <c r="Z7" s="4">
        <v>2686475.9442808889</v>
      </c>
      <c r="AA7" s="4">
        <v>174570.33233886625</v>
      </c>
      <c r="AB7" s="4">
        <v>16582597.6340205</v>
      </c>
      <c r="AC7" s="4">
        <v>4261166.7757084668</v>
      </c>
      <c r="AD7" s="4">
        <v>22440501.536566932</v>
      </c>
      <c r="AE7" s="4">
        <v>1452129.5784800909</v>
      </c>
      <c r="AF7" s="4">
        <v>5410981.7668986609</v>
      </c>
      <c r="AG7" s="4">
        <v>0</v>
      </c>
      <c r="AH7" s="4">
        <v>436289.95606231014</v>
      </c>
      <c r="AI7" s="4">
        <v>104723.07644569078</v>
      </c>
      <c r="AJ7" s="4">
        <v>1794467.8323790873</v>
      </c>
      <c r="AK7" s="7">
        <v>55343904.433181502</v>
      </c>
      <c r="AM7" s="1">
        <v>2021</v>
      </c>
      <c r="AN7" s="38">
        <v>4.8625214591484101</v>
      </c>
      <c r="AO7" s="38">
        <v>1.3441915590092703E-2</v>
      </c>
      <c r="AP7" s="38">
        <v>23.713114616649314</v>
      </c>
      <c r="AQ7" s="38">
        <v>16.712296094328607</v>
      </c>
      <c r="AR7" s="38">
        <v>46.85576720835175</v>
      </c>
      <c r="AS7" s="38">
        <v>2.5760778722236815</v>
      </c>
      <c r="AT7" s="38">
        <v>3.6524126926565965</v>
      </c>
      <c r="AU7" s="38">
        <v>0</v>
      </c>
      <c r="AV7" s="38">
        <v>0.6544349340934652</v>
      </c>
      <c r="AW7" s="38">
        <v>5.2361538222845387E-2</v>
      </c>
      <c r="AX7" s="38">
        <v>7.1778713295163488E-3</v>
      </c>
      <c r="AY7" s="36">
        <v>99.099606202594273</v>
      </c>
      <c r="BB7" s="15" t="s">
        <v>55</v>
      </c>
      <c r="BC7" s="81">
        <v>1671.5189683501449</v>
      </c>
      <c r="BD7" s="81">
        <v>7084.8696188623526</v>
      </c>
      <c r="BE7" s="81">
        <v>33190.68874179315</v>
      </c>
      <c r="BF7" s="81">
        <v>11013.989347334011</v>
      </c>
      <c r="BG7" s="81">
        <v>52961.066676339658</v>
      </c>
      <c r="BH7" s="55"/>
      <c r="BK7" s="15" t="s">
        <v>55</v>
      </c>
      <c r="BL7" s="82">
        <v>2.390272124740707</v>
      </c>
      <c r="BM7" s="82">
        <v>21.685925096338249</v>
      </c>
      <c r="BN7" s="82">
        <v>61.823353943936141</v>
      </c>
      <c r="BO7" s="82">
        <v>15.986011724304424</v>
      </c>
      <c r="BP7" s="82">
        <v>101.88556288931952</v>
      </c>
      <c r="BT7" s="15" t="s">
        <v>55</v>
      </c>
      <c r="BU7" s="81">
        <v>5588890.0504767615</v>
      </c>
      <c r="BV7" s="81">
        <v>198570.12995863659</v>
      </c>
      <c r="BW7" s="81">
        <v>16813806.610740341</v>
      </c>
      <c r="BX7" s="81">
        <v>4561540.3950946126</v>
      </c>
      <c r="BY7" s="81">
        <v>21523638.757839184</v>
      </c>
      <c r="BZ7" s="81">
        <v>1493581.9077835686</v>
      </c>
      <c r="CA7" s="81">
        <v>2327389.9608503915</v>
      </c>
      <c r="CB7" s="81">
        <v>0</v>
      </c>
      <c r="CC7" s="81">
        <v>431492.42888163181</v>
      </c>
      <c r="CD7" s="81">
        <v>22156.434714533902</v>
      </c>
      <c r="CE7" s="81">
        <v>901371.63468741532</v>
      </c>
      <c r="CF7" s="81">
        <v>53862438.311027065</v>
      </c>
      <c r="CG7" s="55"/>
      <c r="CH7" s="55"/>
      <c r="CI7" s="55"/>
      <c r="CJ7" s="55"/>
    </row>
    <row r="8" spans="2:88" x14ac:dyDescent="0.25">
      <c r="Y8" s="3">
        <v>2022</v>
      </c>
      <c r="Z8" s="4">
        <v>2014965.0911103424</v>
      </c>
      <c r="AA8" s="4">
        <v>166891.01887989289</v>
      </c>
      <c r="AB8" s="4">
        <v>16371535.986509146</v>
      </c>
      <c r="AC8" s="4">
        <v>4076955.9016911425</v>
      </c>
      <c r="AD8" s="4">
        <v>22080950.694589805</v>
      </c>
      <c r="AE8" s="4">
        <v>1417965.8836270808</v>
      </c>
      <c r="AF8" s="4">
        <v>6690660.8142257454</v>
      </c>
      <c r="AG8" s="4">
        <v>0</v>
      </c>
      <c r="AH8" s="4">
        <v>488757.50949939585</v>
      </c>
      <c r="AI8" s="4">
        <v>202983.56143559635</v>
      </c>
      <c r="AJ8" s="4">
        <v>2298825.4252446624</v>
      </c>
      <c r="AK8" s="7">
        <v>55810491.886812806</v>
      </c>
      <c r="AM8" s="3">
        <v>2022</v>
      </c>
      <c r="AN8" s="38">
        <v>3.6470868149097195</v>
      </c>
      <c r="AO8" s="38">
        <v>1.2850608453751753E-2</v>
      </c>
      <c r="AP8" s="38">
        <v>23.41129646070808</v>
      </c>
      <c r="AQ8" s="38">
        <v>15.989821046432661</v>
      </c>
      <c r="AR8" s="38">
        <v>46.10502505030351</v>
      </c>
      <c r="AS8" s="38">
        <v>2.5154714775544411</v>
      </c>
      <c r="AT8" s="38">
        <v>4.516196049602379</v>
      </c>
      <c r="AU8" s="38">
        <v>0</v>
      </c>
      <c r="AV8" s="38">
        <v>0.73313626424909373</v>
      </c>
      <c r="AW8" s="38">
        <v>0.10149178071779816</v>
      </c>
      <c r="AX8" s="38">
        <v>9.1953017009786496E-3</v>
      </c>
      <c r="AY8" s="36">
        <v>97.041570854632411</v>
      </c>
      <c r="BB8" s="55" t="s">
        <v>357</v>
      </c>
      <c r="BH8" s="55"/>
      <c r="BK8" s="55" t="s">
        <v>358</v>
      </c>
      <c r="BT8" s="55" t="s">
        <v>359</v>
      </c>
      <c r="CG8" s="55"/>
      <c r="CH8" s="55"/>
      <c r="CI8" s="55"/>
      <c r="CJ8" s="55"/>
    </row>
    <row r="9" spans="2:88" x14ac:dyDescent="0.25">
      <c r="Y9" s="1">
        <v>2023</v>
      </c>
      <c r="Z9" s="4">
        <v>1478671.4971550605</v>
      </c>
      <c r="AA9" s="4">
        <v>158905.33013065299</v>
      </c>
      <c r="AB9" s="4">
        <v>16029950.968139283</v>
      </c>
      <c r="AC9" s="4">
        <v>3869412.453356809</v>
      </c>
      <c r="AD9" s="4">
        <v>21475869.015789077</v>
      </c>
      <c r="AE9" s="4">
        <v>1374867.2274191133</v>
      </c>
      <c r="AF9" s="4">
        <v>8054031.2838316225</v>
      </c>
      <c r="AG9" s="4">
        <v>0</v>
      </c>
      <c r="AH9" s="4">
        <v>561690.67019929958</v>
      </c>
      <c r="AI9" s="4">
        <v>338655.50216738303</v>
      </c>
      <c r="AJ9" s="4">
        <v>2908904.7441384317</v>
      </c>
      <c r="AK9" s="7">
        <v>56250958.692326747</v>
      </c>
      <c r="AM9" s="1">
        <v>2023</v>
      </c>
      <c r="AN9" s="38">
        <v>2.676395409850659</v>
      </c>
      <c r="AO9" s="38">
        <v>1.223571042006028E-2</v>
      </c>
      <c r="AP9" s="38">
        <v>22.922829884439174</v>
      </c>
      <c r="AQ9" s="38">
        <v>15.175835642065405</v>
      </c>
      <c r="AR9" s="38">
        <v>44.841614504967602</v>
      </c>
      <c r="AS9" s="38">
        <v>2.4390144614415066</v>
      </c>
      <c r="AT9" s="38">
        <v>5.4364711165863451</v>
      </c>
      <c r="AU9" s="38">
        <v>0</v>
      </c>
      <c r="AV9" s="38">
        <v>0.84253600529894934</v>
      </c>
      <c r="AW9" s="38">
        <v>0.1693277510836915</v>
      </c>
      <c r="AX9" s="38">
        <v>1.1635618976553727E-2</v>
      </c>
      <c r="AY9" s="36">
        <v>94.52789610512994</v>
      </c>
      <c r="CG9" s="55"/>
      <c r="CH9" s="55"/>
      <c r="CI9" s="55"/>
      <c r="CJ9" s="55"/>
    </row>
    <row r="10" spans="2:88" x14ac:dyDescent="0.25">
      <c r="Y10" s="3">
        <v>2024</v>
      </c>
      <c r="Z10" s="4">
        <v>1087935.3453045525</v>
      </c>
      <c r="AA10" s="4">
        <v>150484.01697265494</v>
      </c>
      <c r="AB10" s="4">
        <v>15562091.504254013</v>
      </c>
      <c r="AC10" s="4">
        <v>3612807.5164914932</v>
      </c>
      <c r="AD10" s="4">
        <v>20663725.427455388</v>
      </c>
      <c r="AE10" s="4">
        <v>1325069.0464801602</v>
      </c>
      <c r="AF10" s="4">
        <v>9492533.6872453988</v>
      </c>
      <c r="AG10" s="4">
        <v>0</v>
      </c>
      <c r="AH10" s="4">
        <v>652784.01077313744</v>
      </c>
      <c r="AI10" s="4">
        <v>512974.23275067948</v>
      </c>
      <c r="AJ10" s="4">
        <v>3624008.4843055014</v>
      </c>
      <c r="AK10" s="7">
        <v>56684413.272032976</v>
      </c>
      <c r="AM10" s="3">
        <v>2024</v>
      </c>
      <c r="AN10" s="38">
        <v>1.96916297500124</v>
      </c>
      <c r="AO10" s="38">
        <v>1.1587269306894431E-2</v>
      </c>
      <c r="AP10" s="38">
        <v>22.253790851083242</v>
      </c>
      <c r="AQ10" s="38">
        <v>14.169431079679637</v>
      </c>
      <c r="AR10" s="38">
        <v>43.145858692526851</v>
      </c>
      <c r="AS10" s="38">
        <v>2.3506724884558041</v>
      </c>
      <c r="AT10" s="38">
        <v>6.4074602388906445</v>
      </c>
      <c r="AU10" s="38">
        <v>0</v>
      </c>
      <c r="AV10" s="38">
        <v>0.97917601615970606</v>
      </c>
      <c r="AW10" s="38">
        <v>0.25648711637533972</v>
      </c>
      <c r="AX10" s="38">
        <v>1.4496033937222005E-2</v>
      </c>
      <c r="AY10" s="36">
        <v>91.55812276141657</v>
      </c>
      <c r="BA10" s="55"/>
      <c r="CG10" s="55"/>
      <c r="CH10" s="55"/>
      <c r="CI10" s="55"/>
      <c r="CJ10" s="55"/>
    </row>
    <row r="11" spans="2:88" x14ac:dyDescent="0.25">
      <c r="Y11" s="3">
        <v>2025</v>
      </c>
      <c r="Z11" s="4">
        <v>796667.84351205209</v>
      </c>
      <c r="AA11" s="4">
        <v>141733.16975552775</v>
      </c>
      <c r="AB11" s="4">
        <v>14982984.747164659</v>
      </c>
      <c r="AC11" s="4">
        <v>3333610.4856238458</v>
      </c>
      <c r="AD11" s="4">
        <v>19682513.570361707</v>
      </c>
      <c r="AE11" s="4">
        <v>1269254.9771890454</v>
      </c>
      <c r="AF11" s="4">
        <v>10991658.066211073</v>
      </c>
      <c r="AG11" s="4">
        <v>0</v>
      </c>
      <c r="AH11" s="4">
        <v>762202.82301806659</v>
      </c>
      <c r="AI11" s="4">
        <v>727238.99580091971</v>
      </c>
      <c r="AJ11" s="4">
        <v>4444676.1870052479</v>
      </c>
      <c r="AK11" s="7">
        <v>57132540.865642145</v>
      </c>
      <c r="AM11" s="3">
        <v>2025</v>
      </c>
      <c r="AN11" s="38">
        <v>1.4419687967568142</v>
      </c>
      <c r="AO11" s="38">
        <v>1.0913454071175636E-2</v>
      </c>
      <c r="AP11" s="38">
        <v>21.425668188445464</v>
      </c>
      <c r="AQ11" s="38">
        <v>13.074420324616725</v>
      </c>
      <c r="AR11" s="38">
        <v>41.097088334915242</v>
      </c>
      <c r="AS11" s="38">
        <v>2.2516583295333668</v>
      </c>
      <c r="AT11" s="38">
        <v>7.4193691946924742</v>
      </c>
      <c r="AU11" s="38">
        <v>0</v>
      </c>
      <c r="AV11" s="38">
        <v>1.1433042345270998</v>
      </c>
      <c r="AW11" s="38">
        <v>0.36361949790045994</v>
      </c>
      <c r="AX11" s="38">
        <v>1.7778704748020992E-2</v>
      </c>
      <c r="AY11" s="36">
        <v>88.24578906020686</v>
      </c>
      <c r="BA11" s="55"/>
      <c r="CG11" s="55"/>
      <c r="CH11" s="55"/>
    </row>
    <row r="12" spans="2:88" x14ac:dyDescent="0.25">
      <c r="Y12" s="3">
        <v>2026</v>
      </c>
      <c r="Z12" s="4">
        <v>584672.19863135868</v>
      </c>
      <c r="AA12" s="4">
        <v>132884.49013231683</v>
      </c>
      <c r="AB12" s="4">
        <v>14229628.694322504</v>
      </c>
      <c r="AC12" s="4">
        <v>3117893.9189186962</v>
      </c>
      <c r="AD12" s="4">
        <v>18611648.971971139</v>
      </c>
      <c r="AE12" s="4">
        <v>1208949.5860564969</v>
      </c>
      <c r="AF12" s="4">
        <v>12494885.831612753</v>
      </c>
      <c r="AG12" s="4">
        <v>0</v>
      </c>
      <c r="AH12" s="4">
        <v>880862.03533795488</v>
      </c>
      <c r="AI12" s="4">
        <v>988946.88625606743</v>
      </c>
      <c r="AJ12" s="4">
        <v>5343770.4117832724</v>
      </c>
      <c r="AK12" s="7">
        <v>57594143.025022566</v>
      </c>
      <c r="AM12" s="3">
        <v>2026</v>
      </c>
      <c r="AN12" s="38">
        <v>1.0582566795227593</v>
      </c>
      <c r="AO12" s="38">
        <v>1.0232105740188395E-2</v>
      </c>
      <c r="AP12" s="38">
        <v>20.34836903288118</v>
      </c>
      <c r="AQ12" s="38">
        <v>12.228379949999127</v>
      </c>
      <c r="AR12" s="38">
        <v>38.861123053475751</v>
      </c>
      <c r="AS12" s="38">
        <v>2.1446765656642257</v>
      </c>
      <c r="AT12" s="38">
        <v>8.4340479363386081</v>
      </c>
      <c r="AU12" s="38">
        <v>0</v>
      </c>
      <c r="AV12" s="38">
        <v>1.3212930530069322</v>
      </c>
      <c r="AW12" s="38">
        <v>0.49447344312803365</v>
      </c>
      <c r="AX12" s="38">
        <v>2.1375081647133091E-2</v>
      </c>
      <c r="AY12" s="36">
        <v>84.922226901403931</v>
      </c>
      <c r="BA12" s="55"/>
    </row>
    <row r="13" spans="2:88" x14ac:dyDescent="0.25">
      <c r="Y13" s="1">
        <v>2027</v>
      </c>
      <c r="Z13" s="4">
        <v>434215.06554783601</v>
      </c>
      <c r="AA13" s="4">
        <v>124143.22537953143</v>
      </c>
      <c r="AB13" s="4">
        <v>13432949.713900596</v>
      </c>
      <c r="AC13" s="4">
        <v>2888528.5956360302</v>
      </c>
      <c r="AD13" s="4">
        <v>17469486.129896387</v>
      </c>
      <c r="AE13" s="4">
        <v>1142483.0941151131</v>
      </c>
      <c r="AF13" s="4">
        <v>13990191.299038988</v>
      </c>
      <c r="AG13" s="4">
        <v>0</v>
      </c>
      <c r="AH13" s="4">
        <v>1016534.7349054607</v>
      </c>
      <c r="AI13" s="4">
        <v>1293737.8347702054</v>
      </c>
      <c r="AJ13" s="4">
        <v>6290170.1962584518</v>
      </c>
      <c r="AK13" s="7">
        <v>58082439.889448598</v>
      </c>
      <c r="AM13" s="1">
        <v>2027</v>
      </c>
      <c r="AN13" s="38">
        <v>0.78592926864158319</v>
      </c>
      <c r="AO13" s="38">
        <v>9.55902835422392E-3</v>
      </c>
      <c r="AP13" s="38">
        <v>19.209118090877851</v>
      </c>
      <c r="AQ13" s="38">
        <v>11.32880915208451</v>
      </c>
      <c r="AR13" s="38">
        <v>36.476287039223664</v>
      </c>
      <c r="AS13" s="38">
        <v>2.0267650089602105</v>
      </c>
      <c r="AT13" s="38">
        <v>9.4433791268513172</v>
      </c>
      <c r="AU13" s="38">
        <v>0</v>
      </c>
      <c r="AV13" s="38">
        <v>1.5248021023581912</v>
      </c>
      <c r="AW13" s="38">
        <v>0.64686891738510255</v>
      </c>
      <c r="AX13" s="38">
        <v>2.5160680785033807E-2</v>
      </c>
      <c r="AY13" s="36">
        <v>81.476678415521675</v>
      </c>
      <c r="BA13" s="55"/>
      <c r="CG13" s="55"/>
      <c r="CH13" s="55"/>
      <c r="CI13" s="55"/>
      <c r="CJ13" s="55"/>
    </row>
    <row r="14" spans="2:88" x14ac:dyDescent="0.25">
      <c r="Y14" s="3">
        <v>2028</v>
      </c>
      <c r="Z14" s="4">
        <v>336155.61931084364</v>
      </c>
      <c r="AA14" s="4">
        <v>115545.58089878778</v>
      </c>
      <c r="AB14" s="4">
        <v>12591935.651760923</v>
      </c>
      <c r="AC14" s="4">
        <v>2646471.288031335</v>
      </c>
      <c r="AD14" s="4">
        <v>16268417.092590081</v>
      </c>
      <c r="AE14" s="4">
        <v>1068060.5530776773</v>
      </c>
      <c r="AF14" s="4">
        <v>15468978.609623808</v>
      </c>
      <c r="AG14" s="4">
        <v>0</v>
      </c>
      <c r="AH14" s="4">
        <v>1169040.4418190247</v>
      </c>
      <c r="AI14" s="4">
        <v>1642566.2399941853</v>
      </c>
      <c r="AJ14" s="4">
        <v>7283243.3873357568</v>
      </c>
      <c r="AK14" s="7">
        <v>58590414.464442424</v>
      </c>
      <c r="AM14" s="3">
        <v>2028</v>
      </c>
      <c r="AN14" s="38">
        <v>0.60844167095262691</v>
      </c>
      <c r="AO14" s="38">
        <v>8.8970097292066595E-3</v>
      </c>
      <c r="AP14" s="38">
        <v>18.006467982018119</v>
      </c>
      <c r="AQ14" s="38">
        <v>10.379460391658895</v>
      </c>
      <c r="AR14" s="38">
        <v>33.968454889328093</v>
      </c>
      <c r="AS14" s="38">
        <v>1.8947394211597994</v>
      </c>
      <c r="AT14" s="38">
        <v>10.44156056149607</v>
      </c>
      <c r="AU14" s="38">
        <v>0</v>
      </c>
      <c r="AV14" s="38">
        <v>1.7535606627285372</v>
      </c>
      <c r="AW14" s="38">
        <v>0.82128311999709258</v>
      </c>
      <c r="AX14" s="38">
        <v>2.9132973549343029E-2</v>
      </c>
      <c r="AY14" s="36">
        <v>77.911998682617778</v>
      </c>
      <c r="BA14" s="55"/>
    </row>
    <row r="15" spans="2:88" x14ac:dyDescent="0.25">
      <c r="Y15" s="1">
        <v>2029</v>
      </c>
      <c r="Z15" s="4">
        <v>274738.01669142721</v>
      </c>
      <c r="AA15" s="4">
        <v>106944.3543299653</v>
      </c>
      <c r="AB15" s="4">
        <v>11706313.293354776</v>
      </c>
      <c r="AC15" s="4">
        <v>2393082.1678458527</v>
      </c>
      <c r="AD15" s="4">
        <v>15018400.994002685</v>
      </c>
      <c r="AE15" s="4">
        <v>984580.56022161501</v>
      </c>
      <c r="AF15" s="4">
        <v>16928764.332990836</v>
      </c>
      <c r="AG15" s="4">
        <v>0</v>
      </c>
      <c r="AH15" s="4">
        <v>1338078.6826364172</v>
      </c>
      <c r="AI15" s="4">
        <v>2036384.7477741006</v>
      </c>
      <c r="AJ15" s="4">
        <v>8321608.8937814869</v>
      </c>
      <c r="AK15" s="7">
        <v>59108896.043629162</v>
      </c>
      <c r="AM15" s="1">
        <v>2029</v>
      </c>
      <c r="AN15" s="38">
        <v>0.49727581021148332</v>
      </c>
      <c r="AO15" s="38">
        <v>8.2347152834073272E-3</v>
      </c>
      <c r="AP15" s="38">
        <v>16.74002800949733</v>
      </c>
      <c r="AQ15" s="38">
        <v>9.3856682622914338</v>
      </c>
      <c r="AR15" s="38">
        <v>31.358421275477607</v>
      </c>
      <c r="AS15" s="38">
        <v>1.7466459138331449</v>
      </c>
      <c r="AT15" s="38">
        <v>11.426915924768812</v>
      </c>
      <c r="AU15" s="38">
        <v>0</v>
      </c>
      <c r="AV15" s="38">
        <v>2.007118023954626</v>
      </c>
      <c r="AW15" s="38">
        <v>1.0181923738870502</v>
      </c>
      <c r="AX15" s="38">
        <v>3.3286435575125943E-2</v>
      </c>
      <c r="AY15" s="36">
        <v>74.221786744780033</v>
      </c>
      <c r="BA15" s="55"/>
    </row>
    <row r="16" spans="2:88" x14ac:dyDescent="0.25">
      <c r="X16" s="55"/>
      <c r="Y16" s="6">
        <v>2030</v>
      </c>
      <c r="Z16" s="5">
        <v>222242.91612041107</v>
      </c>
      <c r="AA16" s="5">
        <v>98095.80384960954</v>
      </c>
      <c r="AB16" s="5">
        <v>10765692.734010398</v>
      </c>
      <c r="AC16" s="5">
        <v>2129889.9277421739</v>
      </c>
      <c r="AD16" s="5">
        <v>13744672.986636007</v>
      </c>
      <c r="AE16" s="5">
        <v>892694.47684571403</v>
      </c>
      <c r="AF16" s="5">
        <v>18372865.095901512</v>
      </c>
      <c r="AG16" s="5">
        <v>0</v>
      </c>
      <c r="AH16" s="5">
        <v>1523255.1221238133</v>
      </c>
      <c r="AI16" s="5">
        <v>2476063.1557258042</v>
      </c>
      <c r="AJ16" s="5">
        <v>9396594.3158790022</v>
      </c>
      <c r="AK16" s="8">
        <v>59622066.534834445</v>
      </c>
      <c r="AL16" s="13"/>
      <c r="AM16" s="6">
        <v>2030</v>
      </c>
      <c r="AN16" s="39">
        <v>0.40225967817794406</v>
      </c>
      <c r="AO16" s="39">
        <v>7.5533768964199353E-3</v>
      </c>
      <c r="AP16" s="39">
        <v>15.394940609634869</v>
      </c>
      <c r="AQ16" s="39">
        <v>8.3534282966048057</v>
      </c>
      <c r="AR16" s="39">
        <v>28.698877196095978</v>
      </c>
      <c r="AS16" s="39">
        <v>1.5836400019242969</v>
      </c>
      <c r="AT16" s="39">
        <v>12.40168393973352</v>
      </c>
      <c r="AU16" s="39">
        <v>0</v>
      </c>
      <c r="AV16" s="39">
        <v>2.2848826831857201</v>
      </c>
      <c r="AW16" s="39">
        <v>1.2380315778629023</v>
      </c>
      <c r="AX16" s="39">
        <v>3.7586377263516012E-2</v>
      </c>
      <c r="AY16" s="37">
        <v>70.402883737379966</v>
      </c>
      <c r="BA16" s="55"/>
    </row>
    <row r="17" spans="1:88" x14ac:dyDescent="0.25">
      <c r="X17" s="55">
        <v>1</v>
      </c>
      <c r="Y17" s="55"/>
      <c r="Z17" s="55"/>
      <c r="AA17" s="55"/>
      <c r="AB17" s="55"/>
      <c r="AC17" s="55"/>
      <c r="AD17" s="55"/>
      <c r="AE17" s="55"/>
      <c r="AF17" s="55"/>
      <c r="AG17" s="55"/>
      <c r="AH17" s="55"/>
      <c r="AI17" s="55"/>
      <c r="AJ17" s="55"/>
      <c r="AK17" s="10"/>
      <c r="AL17" s="55"/>
      <c r="AM17" s="55"/>
      <c r="AN17" s="55"/>
      <c r="AO17" s="55"/>
      <c r="AP17" s="55"/>
      <c r="AQ17" s="55"/>
      <c r="AR17" s="55"/>
      <c r="AS17" s="55"/>
      <c r="AT17" s="55"/>
      <c r="AU17" s="55"/>
      <c r="AV17" s="55"/>
      <c r="AW17" s="55"/>
      <c r="AX17" s="55"/>
      <c r="AY17" s="55"/>
      <c r="AZ17" s="13"/>
      <c r="BA17" s="55"/>
    </row>
    <row r="18" spans="1:88" x14ac:dyDescent="0.25">
      <c r="X18" s="55">
        <v>2</v>
      </c>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BA18" s="55"/>
    </row>
    <row r="19" spans="1:88" x14ac:dyDescent="0.25">
      <c r="X19" s="55">
        <v>3</v>
      </c>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BA19" s="55"/>
    </row>
    <row r="20" spans="1:88" x14ac:dyDescent="0.25">
      <c r="X20" s="55">
        <v>4</v>
      </c>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BA20" s="55"/>
    </row>
    <row r="21" spans="1:88" x14ac:dyDescent="0.25">
      <c r="X21" s="55">
        <v>5</v>
      </c>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BA21" s="55"/>
    </row>
    <row r="22" spans="1:88" x14ac:dyDescent="0.25">
      <c r="X22" s="55">
        <v>6</v>
      </c>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BA22" s="55"/>
    </row>
    <row r="23" spans="1:88" x14ac:dyDescent="0.25">
      <c r="X23" s="55">
        <v>7</v>
      </c>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row>
    <row r="24" spans="1:88" x14ac:dyDescent="0.25">
      <c r="A24" s="55"/>
      <c r="B24" s="55"/>
      <c r="C24" s="55"/>
      <c r="D24" s="55"/>
      <c r="E24" s="55"/>
      <c r="F24" s="55"/>
      <c r="G24" s="55"/>
      <c r="H24" s="55"/>
      <c r="I24" s="55"/>
      <c r="J24" s="55"/>
      <c r="K24" s="55"/>
      <c r="L24" s="55"/>
      <c r="M24" s="55"/>
      <c r="N24" s="55"/>
      <c r="O24" s="55"/>
      <c r="U24" s="55"/>
      <c r="V24" s="55"/>
      <c r="W24" s="55"/>
      <c r="X24" s="55">
        <v>8</v>
      </c>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row>
    <row r="25" spans="1:88" x14ac:dyDescent="0.25">
      <c r="B25" t="s">
        <v>180</v>
      </c>
      <c r="X25" s="55">
        <v>9</v>
      </c>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row>
    <row r="26" spans="1:88" x14ac:dyDescent="0.25">
      <c r="B26" s="15" t="s">
        <v>262</v>
      </c>
      <c r="C26" s="77" t="s">
        <v>30</v>
      </c>
      <c r="Y26" s="55" t="s">
        <v>21</v>
      </c>
      <c r="Z26" s="55"/>
      <c r="AA26" s="55"/>
      <c r="AB26" s="55"/>
      <c r="AC26" s="55"/>
      <c r="AD26" s="55"/>
      <c r="AE26" s="55"/>
      <c r="AF26" s="55"/>
      <c r="AG26" s="55"/>
      <c r="AH26" s="55"/>
      <c r="AI26" s="55"/>
      <c r="AJ26" s="55"/>
      <c r="AK26" s="55"/>
      <c r="AL26" s="55"/>
      <c r="AM26" s="55" t="s">
        <v>147</v>
      </c>
      <c r="AN26" s="55"/>
      <c r="AO26" s="55"/>
      <c r="AP26" s="55"/>
      <c r="AQ26" s="55"/>
      <c r="AR26" s="55"/>
      <c r="AS26" s="55"/>
      <c r="AT26" s="55"/>
      <c r="AU26" s="55"/>
      <c r="AV26" s="55"/>
      <c r="AW26" s="55"/>
      <c r="AX26" s="55"/>
      <c r="AY26" s="55"/>
      <c r="BA26" s="55"/>
    </row>
    <row r="27" spans="1:88" ht="15.75" x14ac:dyDescent="0.25">
      <c r="Y27" s="66"/>
      <c r="Z27" s="63" t="s">
        <v>2</v>
      </c>
      <c r="AA27" s="63" t="s">
        <v>3</v>
      </c>
      <c r="AB27" s="63" t="s">
        <v>4</v>
      </c>
      <c r="AC27" s="63" t="s">
        <v>5</v>
      </c>
      <c r="AD27" s="63" t="s">
        <v>6</v>
      </c>
      <c r="AE27" s="63" t="s">
        <v>7</v>
      </c>
      <c r="AF27" s="63" t="s">
        <v>8</v>
      </c>
      <c r="AG27" s="63" t="s">
        <v>9</v>
      </c>
      <c r="AH27" s="63" t="s">
        <v>18</v>
      </c>
      <c r="AI27" s="63" t="s">
        <v>19</v>
      </c>
      <c r="AJ27" s="63" t="s">
        <v>20</v>
      </c>
      <c r="AK27" s="63" t="s">
        <v>0</v>
      </c>
      <c r="AL27" s="55"/>
      <c r="AM27" s="62"/>
      <c r="AN27" s="63" t="s">
        <v>2</v>
      </c>
      <c r="AO27" s="63" t="s">
        <v>3</v>
      </c>
      <c r="AP27" s="63" t="s">
        <v>4</v>
      </c>
      <c r="AQ27" s="63" t="s">
        <v>5</v>
      </c>
      <c r="AR27" s="63" t="s">
        <v>6</v>
      </c>
      <c r="AS27" s="63" t="s">
        <v>7</v>
      </c>
      <c r="AT27" s="63" t="s">
        <v>8</v>
      </c>
      <c r="AU27" s="63" t="s">
        <v>9</v>
      </c>
      <c r="AV27" s="63" t="s">
        <v>18</v>
      </c>
      <c r="AW27" s="63" t="s">
        <v>19</v>
      </c>
      <c r="AX27" s="63" t="s">
        <v>20</v>
      </c>
      <c r="AY27" s="64" t="s">
        <v>0</v>
      </c>
      <c r="BA27" s="55"/>
    </row>
    <row r="28" spans="1:88" x14ac:dyDescent="0.25">
      <c r="Y28" s="3">
        <v>2020</v>
      </c>
      <c r="Z28" s="4">
        <v>253185.86922846775</v>
      </c>
      <c r="AA28" s="4">
        <v>0</v>
      </c>
      <c r="AB28" s="4">
        <v>249644.06839228806</v>
      </c>
      <c r="AC28" s="4">
        <v>0</v>
      </c>
      <c r="AD28" s="4">
        <v>577400.96572029009</v>
      </c>
      <c r="AE28" s="4">
        <v>58628.470949222334</v>
      </c>
      <c r="AF28" s="4">
        <v>117091.80475933808</v>
      </c>
      <c r="AG28" s="4">
        <v>0</v>
      </c>
      <c r="AH28" s="4">
        <v>0</v>
      </c>
      <c r="AI28" s="4">
        <v>0</v>
      </c>
      <c r="AJ28" s="4">
        <v>54116.142713049689</v>
      </c>
      <c r="AK28" s="7">
        <v>1310067.3217626559</v>
      </c>
      <c r="AL28" s="55"/>
      <c r="AM28" s="3">
        <v>2020</v>
      </c>
      <c r="AN28" s="38">
        <v>0.45826642330352663</v>
      </c>
      <c r="AO28" s="38">
        <v>0</v>
      </c>
      <c r="AP28" s="38">
        <v>0.35699101780097192</v>
      </c>
      <c r="AQ28" s="38">
        <v>0</v>
      </c>
      <c r="AR28" s="38">
        <v>1.2056132164239657</v>
      </c>
      <c r="AS28" s="38">
        <v>0.10400690746392041</v>
      </c>
      <c r="AT28" s="38">
        <v>7.9036968212553196E-2</v>
      </c>
      <c r="AU28" s="38">
        <v>0</v>
      </c>
      <c r="AV28" s="38">
        <v>0</v>
      </c>
      <c r="AW28" s="38">
        <v>0</v>
      </c>
      <c r="AX28" s="38">
        <v>2.1646457085219874E-4</v>
      </c>
      <c r="AY28" s="36">
        <v>2.2041309977757897</v>
      </c>
      <c r="BA28" s="55"/>
    </row>
    <row r="29" spans="1:88" x14ac:dyDescent="0.25">
      <c r="Y29" s="1">
        <v>2021</v>
      </c>
      <c r="Z29" s="4">
        <v>181881.12110417295</v>
      </c>
      <c r="AA29" s="4">
        <v>0</v>
      </c>
      <c r="AB29" s="4">
        <v>253573.81135117656</v>
      </c>
      <c r="AC29" s="4">
        <v>0</v>
      </c>
      <c r="AD29" s="4">
        <v>555860.44902145397</v>
      </c>
      <c r="AE29" s="4">
        <v>48618.615331703164</v>
      </c>
      <c r="AF29" s="4">
        <v>139739.67273327956</v>
      </c>
      <c r="AG29" s="4">
        <v>0</v>
      </c>
      <c r="AH29" s="4">
        <v>0</v>
      </c>
      <c r="AI29" s="4">
        <v>277.07235659999873</v>
      </c>
      <c r="AJ29" s="4">
        <v>75331.684967100169</v>
      </c>
      <c r="AK29" s="7">
        <v>1255282.4268654864</v>
      </c>
      <c r="AL29" s="55"/>
      <c r="AM29" s="1">
        <v>2021</v>
      </c>
      <c r="AN29" s="38">
        <v>0.32920482919855304</v>
      </c>
      <c r="AO29" s="38">
        <v>0</v>
      </c>
      <c r="AP29" s="38">
        <v>0.36261055023218253</v>
      </c>
      <c r="AQ29" s="38">
        <v>0</v>
      </c>
      <c r="AR29" s="38">
        <v>1.1606366175567959</v>
      </c>
      <c r="AS29" s="38">
        <v>8.6249423598441413E-2</v>
      </c>
      <c r="AT29" s="38">
        <v>9.4324279094963701E-2</v>
      </c>
      <c r="AU29" s="38">
        <v>0</v>
      </c>
      <c r="AV29" s="38">
        <v>0</v>
      </c>
      <c r="AW29" s="38">
        <v>1.3853617829999936E-4</v>
      </c>
      <c r="AX29" s="38">
        <v>3.0132673986840068E-4</v>
      </c>
      <c r="AY29" s="36">
        <v>2.0334655625991052</v>
      </c>
      <c r="BA29" s="55"/>
    </row>
    <row r="30" spans="1:88" s="55" customFormat="1" x14ac:dyDescent="0.25">
      <c r="A30"/>
      <c r="B30"/>
      <c r="C30"/>
      <c r="D30"/>
      <c r="E30"/>
      <c r="F30"/>
      <c r="G30"/>
      <c r="H30"/>
      <c r="I30"/>
      <c r="J30"/>
      <c r="K30"/>
      <c r="L30"/>
      <c r="M30"/>
      <c r="N30"/>
      <c r="O30"/>
      <c r="U30"/>
      <c r="V30"/>
      <c r="W30"/>
      <c r="X30"/>
      <c r="Y30" s="3">
        <v>2022</v>
      </c>
      <c r="Z30" s="4">
        <v>126972.21885373203</v>
      </c>
      <c r="AA30" s="4">
        <v>0</v>
      </c>
      <c r="AB30" s="4">
        <v>255030.32968165475</v>
      </c>
      <c r="AC30" s="4">
        <v>0</v>
      </c>
      <c r="AD30" s="4">
        <v>521503.11060030805</v>
      </c>
      <c r="AE30" s="4">
        <v>39333.202258831014</v>
      </c>
      <c r="AF30" s="4">
        <v>161373.84014004504</v>
      </c>
      <c r="AG30" s="4">
        <v>0</v>
      </c>
      <c r="AH30" s="4">
        <v>0</v>
      </c>
      <c r="AI30" s="4">
        <v>828.44634623393983</v>
      </c>
      <c r="AJ30" s="4">
        <v>97094.994737817658</v>
      </c>
      <c r="AK30" s="7">
        <v>1202136.1426186224</v>
      </c>
      <c r="AM30" s="3">
        <v>2022</v>
      </c>
      <c r="AN30" s="38">
        <v>0.22981971612525498</v>
      </c>
      <c r="AO30" s="38">
        <v>0</v>
      </c>
      <c r="AP30" s="38">
        <v>0.36469337144476627</v>
      </c>
      <c r="AQ30" s="38">
        <v>0</v>
      </c>
      <c r="AR30" s="38">
        <v>1.0888984949334433</v>
      </c>
      <c r="AS30" s="38">
        <v>6.9777100807166217E-2</v>
      </c>
      <c r="AT30" s="38">
        <v>0.10892734209453041</v>
      </c>
      <c r="AU30" s="38">
        <v>0</v>
      </c>
      <c r="AV30" s="38">
        <v>0</v>
      </c>
      <c r="AW30" s="38">
        <v>4.1422317311696995E-4</v>
      </c>
      <c r="AX30" s="38">
        <v>3.8837997895127064E-4</v>
      </c>
      <c r="AY30" s="36">
        <v>1.8629186285572295</v>
      </c>
      <c r="AZ30"/>
      <c r="BB30"/>
      <c r="BC30"/>
      <c r="BD30"/>
      <c r="BE30"/>
      <c r="BF30"/>
      <c r="BG30"/>
      <c r="BH30"/>
      <c r="BI30"/>
      <c r="BJ30"/>
      <c r="BK30"/>
      <c r="BL30"/>
      <c r="BM30"/>
      <c r="BN30"/>
      <c r="BO30"/>
      <c r="BP30"/>
      <c r="BQ30"/>
      <c r="BR30"/>
      <c r="BS30"/>
      <c r="BT30"/>
      <c r="BU30"/>
      <c r="BV30"/>
      <c r="BW30"/>
      <c r="BX30"/>
      <c r="BY30"/>
      <c r="BZ30"/>
      <c r="CA30"/>
      <c r="CG30"/>
      <c r="CH30"/>
      <c r="CI30"/>
      <c r="CJ30"/>
    </row>
    <row r="31" spans="1:88" x14ac:dyDescent="0.25">
      <c r="Y31" s="1">
        <v>2023</v>
      </c>
      <c r="Z31" s="4">
        <v>84891.542649711322</v>
      </c>
      <c r="AA31" s="4">
        <v>0</v>
      </c>
      <c r="AB31" s="4">
        <v>254830.38158260647</v>
      </c>
      <c r="AC31" s="4">
        <v>0</v>
      </c>
      <c r="AD31" s="4">
        <v>475974.43301612447</v>
      </c>
      <c r="AE31" s="4">
        <v>30891.096280282072</v>
      </c>
      <c r="AF31" s="4">
        <v>182075.13014427706</v>
      </c>
      <c r="AG31" s="4">
        <v>0</v>
      </c>
      <c r="AH31" s="4">
        <v>0</v>
      </c>
      <c r="AI31" s="4">
        <v>1651.372025760578</v>
      </c>
      <c r="AJ31" s="4">
        <v>119040.48131715246</v>
      </c>
      <c r="AK31" s="7">
        <v>1149354.4370159146</v>
      </c>
      <c r="AL31" s="55"/>
      <c r="AM31" s="1">
        <v>2023</v>
      </c>
      <c r="AN31" s="38">
        <v>0.15365369219597749</v>
      </c>
      <c r="AO31" s="38">
        <v>0</v>
      </c>
      <c r="AP31" s="38">
        <v>0.36440744566312722</v>
      </c>
      <c r="AQ31" s="38">
        <v>0</v>
      </c>
      <c r="AR31" s="38">
        <v>0.99383461613766788</v>
      </c>
      <c r="AS31" s="38">
        <v>5.4800804801220397E-2</v>
      </c>
      <c r="AT31" s="38">
        <v>0.12290071284738702</v>
      </c>
      <c r="AU31" s="38">
        <v>0</v>
      </c>
      <c r="AV31" s="38">
        <v>0</v>
      </c>
      <c r="AW31" s="38">
        <v>8.2568601288028902E-4</v>
      </c>
      <c r="AX31" s="38">
        <v>4.7616192526860984E-4</v>
      </c>
      <c r="AY31" s="36">
        <v>1.690899119583529</v>
      </c>
      <c r="BA31" s="55"/>
    </row>
    <row r="32" spans="1:88" x14ac:dyDescent="0.25">
      <c r="Y32" s="3">
        <v>2024</v>
      </c>
      <c r="Z32" s="4">
        <v>53445.207621349982</v>
      </c>
      <c r="AA32" s="4">
        <v>0</v>
      </c>
      <c r="AB32" s="4">
        <v>254093.91815373258</v>
      </c>
      <c r="AC32" s="4">
        <v>0</v>
      </c>
      <c r="AD32" s="4">
        <v>421815.22886956611</v>
      </c>
      <c r="AE32" s="4">
        <v>23438.602849022431</v>
      </c>
      <c r="AF32" s="4">
        <v>202088.80282029361</v>
      </c>
      <c r="AG32" s="4">
        <v>0</v>
      </c>
      <c r="AH32" s="4">
        <v>0</v>
      </c>
      <c r="AI32" s="4">
        <v>2743.1200938764314</v>
      </c>
      <c r="AJ32" s="4">
        <v>140576.05477437095</v>
      </c>
      <c r="AK32" s="7">
        <v>1098200.9351822122</v>
      </c>
      <c r="AL32" s="55"/>
      <c r="AM32" s="3">
        <v>2024</v>
      </c>
      <c r="AN32" s="38">
        <v>9.673582579464346E-2</v>
      </c>
      <c r="AO32" s="38">
        <v>0</v>
      </c>
      <c r="AP32" s="38">
        <v>0.36335430295983762</v>
      </c>
      <c r="AQ32" s="38">
        <v>0</v>
      </c>
      <c r="AR32" s="38">
        <v>0.88075019787965403</v>
      </c>
      <c r="AS32" s="38">
        <v>4.1580081454165793E-2</v>
      </c>
      <c r="AT32" s="38">
        <v>0.13640994190369818</v>
      </c>
      <c r="AU32" s="38">
        <v>0</v>
      </c>
      <c r="AV32" s="38">
        <v>0</v>
      </c>
      <c r="AW32" s="38">
        <v>1.3715600469382157E-3</v>
      </c>
      <c r="AX32" s="38">
        <v>5.6230421909748377E-4</v>
      </c>
      <c r="AY32" s="36">
        <v>1.5207642142580347</v>
      </c>
      <c r="BA32" s="55"/>
      <c r="CG32" s="55"/>
      <c r="CH32" s="55"/>
      <c r="CI32" s="55"/>
      <c r="CJ32" s="55"/>
    </row>
    <row r="33" spans="2:63" x14ac:dyDescent="0.25">
      <c r="Y33" s="3">
        <v>2025</v>
      </c>
      <c r="Z33" s="4">
        <v>31131.234252911614</v>
      </c>
      <c r="AA33" s="4">
        <v>0</v>
      </c>
      <c r="AB33" s="4">
        <v>253658.40744832376</v>
      </c>
      <c r="AC33" s="4">
        <v>0</v>
      </c>
      <c r="AD33" s="4">
        <v>362593.55057991308</v>
      </c>
      <c r="AE33" s="4">
        <v>17097.222734007457</v>
      </c>
      <c r="AF33" s="4">
        <v>221034.94112238605</v>
      </c>
      <c r="AG33" s="4">
        <v>0</v>
      </c>
      <c r="AH33" s="4">
        <v>0</v>
      </c>
      <c r="AI33" s="4">
        <v>4100.9817523741385</v>
      </c>
      <c r="AJ33" s="4">
        <v>160872.07699557254</v>
      </c>
      <c r="AK33" s="7">
        <v>1050488.4148854883</v>
      </c>
      <c r="AL33" s="55"/>
      <c r="AM33" s="3">
        <v>2025</v>
      </c>
      <c r="AN33" s="38">
        <v>5.6347533997770018E-2</v>
      </c>
      <c r="AO33" s="38">
        <v>0</v>
      </c>
      <c r="AP33" s="38">
        <v>0.36273152265110298</v>
      </c>
      <c r="AQ33" s="38">
        <v>0</v>
      </c>
      <c r="AR33" s="38">
        <v>0.75709533361085857</v>
      </c>
      <c r="AS33" s="38">
        <v>3.033047313012923E-2</v>
      </c>
      <c r="AT33" s="38">
        <v>0.14919858525761059</v>
      </c>
      <c r="AU33" s="38">
        <v>0</v>
      </c>
      <c r="AV33" s="38">
        <v>0</v>
      </c>
      <c r="AW33" s="38">
        <v>2.0504908761870694E-3</v>
      </c>
      <c r="AX33" s="38">
        <v>6.4348830798229017E-4</v>
      </c>
      <c r="AY33" s="36">
        <v>1.3583974278316409</v>
      </c>
      <c r="BA33" s="55"/>
    </row>
    <row r="34" spans="2:63" x14ac:dyDescent="0.25">
      <c r="Y34" s="3">
        <v>2026</v>
      </c>
      <c r="Z34" s="4">
        <v>16351.596097380718</v>
      </c>
      <c r="AA34" s="4">
        <v>0</v>
      </c>
      <c r="AB34" s="4">
        <v>253317.60611944488</v>
      </c>
      <c r="AC34" s="4">
        <v>0</v>
      </c>
      <c r="AD34" s="4">
        <v>303437.42188767955</v>
      </c>
      <c r="AE34" s="4">
        <v>12601.583868572496</v>
      </c>
      <c r="AF34" s="4">
        <v>237555.32418411309</v>
      </c>
      <c r="AG34" s="4">
        <v>0</v>
      </c>
      <c r="AH34" s="4">
        <v>0</v>
      </c>
      <c r="AI34" s="4">
        <v>5988.7047629911194</v>
      </c>
      <c r="AJ34" s="4">
        <v>179367.9622825874</v>
      </c>
      <c r="AK34" s="7">
        <v>1008620.1992027693</v>
      </c>
      <c r="AL34" s="55"/>
      <c r="AM34" s="3">
        <v>2026</v>
      </c>
      <c r="AN34" s="38">
        <v>2.9596388936259099E-2</v>
      </c>
      <c r="AO34" s="38">
        <v>0</v>
      </c>
      <c r="AP34" s="38">
        <v>0.36224417675080622</v>
      </c>
      <c r="AQ34" s="38">
        <v>0</v>
      </c>
      <c r="AR34" s="38">
        <v>0.633577336901475</v>
      </c>
      <c r="AS34" s="38">
        <v>2.2355209782847607E-2</v>
      </c>
      <c r="AT34" s="38">
        <v>0.16034984382427633</v>
      </c>
      <c r="AU34" s="38">
        <v>0</v>
      </c>
      <c r="AV34" s="38">
        <v>0</v>
      </c>
      <c r="AW34" s="38">
        <v>2.9943523814955596E-3</v>
      </c>
      <c r="AX34" s="38">
        <v>7.174718491303496E-4</v>
      </c>
      <c r="AY34" s="36">
        <v>1.2118347804262901</v>
      </c>
      <c r="BA34" s="55"/>
    </row>
    <row r="35" spans="2:63" x14ac:dyDescent="0.25">
      <c r="Y35" s="1">
        <v>2027</v>
      </c>
      <c r="Z35" s="4">
        <v>7569.4115917207973</v>
      </c>
      <c r="AA35" s="4">
        <v>0</v>
      </c>
      <c r="AB35" s="4">
        <v>253408.45559419785</v>
      </c>
      <c r="AC35" s="4">
        <v>0</v>
      </c>
      <c r="AD35" s="4">
        <v>247809.62721672008</v>
      </c>
      <c r="AE35" s="4">
        <v>9964.75456170898</v>
      </c>
      <c r="AF35" s="4">
        <v>251087.36364870679</v>
      </c>
      <c r="AG35" s="4">
        <v>0</v>
      </c>
      <c r="AH35" s="4">
        <v>0</v>
      </c>
      <c r="AI35" s="4">
        <v>8397.1780529203479</v>
      </c>
      <c r="AJ35" s="4">
        <v>195721.07586381616</v>
      </c>
      <c r="AK35" s="7">
        <v>973957.86652979115</v>
      </c>
      <c r="AL35" s="55"/>
      <c r="AM35" s="1">
        <v>2027</v>
      </c>
      <c r="AN35" s="38">
        <v>1.3700634981014643E-2</v>
      </c>
      <c r="AO35" s="38">
        <v>0</v>
      </c>
      <c r="AP35" s="38">
        <v>0.36237409149970295</v>
      </c>
      <c r="AQ35" s="38">
        <v>0</v>
      </c>
      <c r="AR35" s="38">
        <v>0.51742650162851156</v>
      </c>
      <c r="AS35" s="38">
        <v>1.767747459247173E-2</v>
      </c>
      <c r="AT35" s="38">
        <v>0.16948397046287708</v>
      </c>
      <c r="AU35" s="38">
        <v>0</v>
      </c>
      <c r="AV35" s="38">
        <v>0</v>
      </c>
      <c r="AW35" s="38">
        <v>4.1985890264601734E-3</v>
      </c>
      <c r="AX35" s="38">
        <v>7.8288430345526468E-4</v>
      </c>
      <c r="AY35" s="36">
        <v>1.0856441464944933</v>
      </c>
      <c r="BA35" s="55"/>
    </row>
    <row r="36" spans="2:63" x14ac:dyDescent="0.25">
      <c r="Y36" s="3">
        <v>2028</v>
      </c>
      <c r="Z36" s="4">
        <v>3027.085034944228</v>
      </c>
      <c r="AA36" s="4">
        <v>0</v>
      </c>
      <c r="AB36" s="4">
        <v>254085.6965081105</v>
      </c>
      <c r="AC36" s="4">
        <v>0</v>
      </c>
      <c r="AD36" s="4">
        <v>197154.33137738766</v>
      </c>
      <c r="AE36" s="4">
        <v>9221.6635296431741</v>
      </c>
      <c r="AF36" s="4">
        <v>261427.01839262576</v>
      </c>
      <c r="AG36" s="4">
        <v>0</v>
      </c>
      <c r="AH36" s="4">
        <v>0</v>
      </c>
      <c r="AI36" s="4">
        <v>11317.366100660402</v>
      </c>
      <c r="AJ36" s="4">
        <v>209972.36704711846</v>
      </c>
      <c r="AK36" s="7">
        <v>946205.5279904902</v>
      </c>
      <c r="AL36" s="55"/>
      <c r="AM36" s="3">
        <v>2028</v>
      </c>
      <c r="AN36" s="38">
        <v>5.4790239132490532E-3</v>
      </c>
      <c r="AO36" s="38">
        <v>0</v>
      </c>
      <c r="AP36" s="38">
        <v>0.36334254600659799</v>
      </c>
      <c r="AQ36" s="38">
        <v>0</v>
      </c>
      <c r="AR36" s="38">
        <v>0.41165824391598538</v>
      </c>
      <c r="AS36" s="38">
        <v>1.6359231101586991E-2</v>
      </c>
      <c r="AT36" s="38">
        <v>0.17646323741502237</v>
      </c>
      <c r="AU36" s="38">
        <v>0</v>
      </c>
      <c r="AV36" s="38">
        <v>0</v>
      </c>
      <c r="AW36" s="38">
        <v>5.6586830503302012E-3</v>
      </c>
      <c r="AX36" s="38">
        <v>8.398894681884738E-4</v>
      </c>
      <c r="AY36" s="36">
        <v>0.97980085487096047</v>
      </c>
      <c r="BA36" s="55"/>
    </row>
    <row r="37" spans="2:63" x14ac:dyDescent="0.25">
      <c r="Y37" s="1">
        <v>2029</v>
      </c>
      <c r="Z37" s="4">
        <v>1030.3449157266318</v>
      </c>
      <c r="AA37" s="4">
        <v>0</v>
      </c>
      <c r="AB37" s="4">
        <v>255148.61142993564</v>
      </c>
      <c r="AC37" s="4">
        <v>0</v>
      </c>
      <c r="AD37" s="4">
        <v>151790.41382863998</v>
      </c>
      <c r="AE37" s="4">
        <v>10278.241626379404</v>
      </c>
      <c r="AF37" s="4">
        <v>268768.90623790881</v>
      </c>
      <c r="AG37" s="4">
        <v>0</v>
      </c>
      <c r="AH37" s="4">
        <v>0</v>
      </c>
      <c r="AI37" s="4">
        <v>14740.292965950419</v>
      </c>
      <c r="AJ37" s="4">
        <v>222595.70604880311</v>
      </c>
      <c r="AK37" s="7">
        <v>924352.51705334405</v>
      </c>
      <c r="AL37" s="55"/>
      <c r="AM37" s="1">
        <v>2029</v>
      </c>
      <c r="AN37" s="38">
        <v>1.8649242974652035E-3</v>
      </c>
      <c r="AO37" s="38">
        <v>0</v>
      </c>
      <c r="AP37" s="38">
        <v>0.36486251434480799</v>
      </c>
      <c r="AQ37" s="38">
        <v>0</v>
      </c>
      <c r="AR37" s="38">
        <v>0.31693838407420027</v>
      </c>
      <c r="AS37" s="38">
        <v>1.8233600645197065E-2</v>
      </c>
      <c r="AT37" s="38">
        <v>0.18141901171058847</v>
      </c>
      <c r="AU37" s="38">
        <v>0</v>
      </c>
      <c r="AV37" s="38">
        <v>0</v>
      </c>
      <c r="AW37" s="38">
        <v>7.3701464829752095E-3</v>
      </c>
      <c r="AX37" s="38">
        <v>8.9038282419521241E-4</v>
      </c>
      <c r="AY37" s="36">
        <v>0.89157896437942941</v>
      </c>
      <c r="BA37" s="55"/>
    </row>
    <row r="38" spans="2:63" x14ac:dyDescent="0.25">
      <c r="Y38" s="6">
        <v>2030</v>
      </c>
      <c r="Z38" s="5">
        <v>295.20979185373125</v>
      </c>
      <c r="AA38" s="5">
        <v>0</v>
      </c>
      <c r="AB38" s="5">
        <v>255795.31073430873</v>
      </c>
      <c r="AC38" s="5">
        <v>0</v>
      </c>
      <c r="AD38" s="5">
        <v>115195.29421361434</v>
      </c>
      <c r="AE38" s="5">
        <v>12904.751142202276</v>
      </c>
      <c r="AF38" s="5">
        <v>273606.16569009406</v>
      </c>
      <c r="AG38" s="5">
        <v>0</v>
      </c>
      <c r="AH38" s="5">
        <v>0</v>
      </c>
      <c r="AI38" s="5">
        <v>18656.954180150224</v>
      </c>
      <c r="AJ38" s="5">
        <v>234287.46492125353</v>
      </c>
      <c r="AK38" s="8">
        <v>910741.15067347686</v>
      </c>
      <c r="AL38" s="13"/>
      <c r="AM38" s="6">
        <v>2030</v>
      </c>
      <c r="AN38" s="39">
        <v>5.3432972325525348E-4</v>
      </c>
      <c r="AO38" s="39">
        <v>0</v>
      </c>
      <c r="AP38" s="39">
        <v>0.36578729435006146</v>
      </c>
      <c r="AQ38" s="39">
        <v>0</v>
      </c>
      <c r="AR38" s="39">
        <v>0.24052777431802674</v>
      </c>
      <c r="AS38" s="39">
        <v>2.2893028526266838E-2</v>
      </c>
      <c r="AT38" s="39">
        <v>0.18468416184081349</v>
      </c>
      <c r="AU38" s="39">
        <v>0</v>
      </c>
      <c r="AV38" s="39">
        <v>0</v>
      </c>
      <c r="AW38" s="39">
        <v>9.3284770900751105E-3</v>
      </c>
      <c r="AX38" s="39">
        <v>9.3714985968501412E-4</v>
      </c>
      <c r="AY38" s="37">
        <v>0.82469221570818385</v>
      </c>
      <c r="BA38" s="55"/>
    </row>
    <row r="39" spans="2:63" x14ac:dyDescent="0.25">
      <c r="X39" s="55">
        <v>1</v>
      </c>
      <c r="Y39" s="55"/>
      <c r="Z39" s="55"/>
      <c r="AA39" s="55"/>
      <c r="AB39" s="55"/>
      <c r="AC39" s="55"/>
      <c r="AD39" s="55"/>
      <c r="AE39" s="55"/>
      <c r="AF39" s="55"/>
      <c r="AG39" s="55"/>
      <c r="AH39" s="55"/>
      <c r="AI39" s="55"/>
      <c r="AJ39" s="55"/>
      <c r="AK39" s="10"/>
      <c r="AL39" s="55"/>
      <c r="AM39" s="55"/>
      <c r="AN39" s="55"/>
      <c r="AO39" s="55"/>
      <c r="AP39" s="55"/>
      <c r="AQ39" s="55"/>
      <c r="AR39" s="55"/>
      <c r="AS39" s="55"/>
      <c r="AT39" s="55"/>
      <c r="AU39" s="55"/>
      <c r="AV39" s="55"/>
      <c r="AW39" s="55"/>
      <c r="AX39" s="55"/>
      <c r="AY39" s="55"/>
      <c r="BA39" s="55"/>
    </row>
    <row r="40" spans="2:63" x14ac:dyDescent="0.25">
      <c r="X40" s="55">
        <v>2</v>
      </c>
      <c r="Y40" s="55"/>
      <c r="Z40" s="55"/>
      <c r="AA40" s="55"/>
      <c r="AB40" s="55"/>
      <c r="AC40" s="55"/>
      <c r="AD40" s="55"/>
      <c r="AE40" s="55"/>
      <c r="AF40" s="55"/>
      <c r="AG40" s="55"/>
      <c r="AH40" s="55"/>
      <c r="AI40" s="55"/>
      <c r="AJ40" s="55"/>
      <c r="AK40" s="10"/>
      <c r="AL40" s="55"/>
      <c r="AM40" s="55"/>
      <c r="AN40" s="55"/>
      <c r="AO40" s="55"/>
      <c r="AP40" s="55"/>
      <c r="AQ40" s="55"/>
      <c r="AR40" s="55"/>
      <c r="AS40" s="55"/>
      <c r="AT40" s="55"/>
      <c r="AU40" s="55"/>
      <c r="AV40" s="55"/>
      <c r="AW40" s="55"/>
      <c r="AX40" s="55"/>
      <c r="AY40" s="55"/>
      <c r="BA40" s="55"/>
    </row>
    <row r="41" spans="2:63" x14ac:dyDescent="0.25">
      <c r="X41" s="55">
        <v>3</v>
      </c>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BA41" s="55"/>
    </row>
    <row r="42" spans="2:63" x14ac:dyDescent="0.25">
      <c r="X42" s="55">
        <v>4</v>
      </c>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BA42" s="55"/>
    </row>
    <row r="43" spans="2:63" x14ac:dyDescent="0.25">
      <c r="X43" s="55">
        <v>5</v>
      </c>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BB43" t="s">
        <v>303</v>
      </c>
      <c r="BK43" s="55" t="s">
        <v>303</v>
      </c>
    </row>
    <row r="44" spans="2:63" x14ac:dyDescent="0.25">
      <c r="X44" s="55">
        <v>6</v>
      </c>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row>
    <row r="45" spans="2:63" x14ac:dyDescent="0.25">
      <c r="X45" s="55">
        <v>7</v>
      </c>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row>
    <row r="46" spans="2:63" x14ac:dyDescent="0.25">
      <c r="X46" s="55">
        <v>8</v>
      </c>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13"/>
    </row>
    <row r="47" spans="2:63" x14ac:dyDescent="0.25">
      <c r="B47" s="55" t="s">
        <v>178</v>
      </c>
      <c r="C47" s="55"/>
      <c r="D47" s="55"/>
      <c r="E47" s="55"/>
      <c r="F47" s="55"/>
      <c r="G47" s="55"/>
      <c r="H47" s="55"/>
      <c r="I47" s="55"/>
      <c r="J47" s="55"/>
      <c r="K47" s="55"/>
      <c r="L47" s="55"/>
      <c r="M47" s="55"/>
      <c r="N47" s="55"/>
      <c r="O47" s="55"/>
      <c r="U47" s="55"/>
      <c r="V47" s="55"/>
      <c r="W47" s="55"/>
      <c r="X47" s="55">
        <v>9</v>
      </c>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2:63" x14ac:dyDescent="0.25">
      <c r="B48" s="15" t="s">
        <v>262</v>
      </c>
      <c r="C48" s="77" t="s">
        <v>30</v>
      </c>
      <c r="D48" s="55"/>
      <c r="E48" s="55"/>
      <c r="F48" s="55"/>
      <c r="G48" s="55"/>
      <c r="H48" s="55"/>
      <c r="I48" s="55"/>
      <c r="J48" s="55"/>
      <c r="K48" s="55"/>
      <c r="L48" s="55"/>
      <c r="M48" s="55"/>
      <c r="N48" s="55"/>
      <c r="O48" s="55"/>
      <c r="U48" s="55"/>
      <c r="V48" s="55"/>
      <c r="W48" s="55"/>
      <c r="Y48" s="55" t="s">
        <v>21</v>
      </c>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row>
    <row r="49" spans="2:51" ht="15.75" x14ac:dyDescent="0.25">
      <c r="B49" s="55"/>
      <c r="C49" s="55"/>
      <c r="D49" s="55"/>
      <c r="E49" s="55"/>
      <c r="F49" s="55"/>
      <c r="G49" s="55"/>
      <c r="H49" s="55"/>
      <c r="I49" s="55"/>
      <c r="J49" s="55"/>
      <c r="K49" s="55"/>
      <c r="L49" s="55"/>
      <c r="M49" s="55"/>
      <c r="N49" s="55"/>
      <c r="O49" s="55"/>
      <c r="U49" s="55"/>
      <c r="V49" s="55"/>
      <c r="W49" s="55"/>
      <c r="Y49" s="66"/>
      <c r="Z49" s="63" t="s">
        <v>2</v>
      </c>
      <c r="AA49" s="63" t="s">
        <v>3</v>
      </c>
      <c r="AB49" s="63" t="s">
        <v>4</v>
      </c>
      <c r="AC49" s="63" t="s">
        <v>5</v>
      </c>
      <c r="AD49" s="63" t="s">
        <v>6</v>
      </c>
      <c r="AE49" s="63" t="s">
        <v>7</v>
      </c>
      <c r="AF49" s="63" t="s">
        <v>8</v>
      </c>
      <c r="AG49" s="63" t="s">
        <v>9</v>
      </c>
      <c r="AH49" s="63" t="s">
        <v>18</v>
      </c>
      <c r="AI49" s="63" t="s">
        <v>19</v>
      </c>
      <c r="AJ49" s="63" t="s">
        <v>20</v>
      </c>
      <c r="AK49" s="63" t="s">
        <v>0</v>
      </c>
      <c r="AL49" s="55"/>
      <c r="AM49" s="62"/>
      <c r="AN49" s="63" t="s">
        <v>2</v>
      </c>
      <c r="AO49" s="63" t="s">
        <v>3</v>
      </c>
      <c r="AP49" s="63" t="s">
        <v>4</v>
      </c>
      <c r="AQ49" s="63" t="s">
        <v>5</v>
      </c>
      <c r="AR49" s="63" t="s">
        <v>6</v>
      </c>
      <c r="AS49" s="63" t="s">
        <v>7</v>
      </c>
      <c r="AT49" s="63" t="s">
        <v>8</v>
      </c>
      <c r="AU49" s="63" t="s">
        <v>9</v>
      </c>
      <c r="AV49" s="63" t="s">
        <v>18</v>
      </c>
      <c r="AW49" s="63" t="s">
        <v>19</v>
      </c>
      <c r="AX49" s="63" t="s">
        <v>20</v>
      </c>
      <c r="AY49" s="64" t="s">
        <v>0</v>
      </c>
    </row>
    <row r="50" spans="2:51" x14ac:dyDescent="0.25">
      <c r="B50" s="55"/>
      <c r="C50" s="55"/>
      <c r="D50" s="55"/>
      <c r="E50" s="55"/>
      <c r="F50" s="55"/>
      <c r="G50" s="55"/>
      <c r="H50" s="55"/>
      <c r="I50" s="55"/>
      <c r="J50" s="55"/>
      <c r="K50" s="55"/>
      <c r="L50" s="55"/>
      <c r="M50" s="55"/>
      <c r="N50" s="55"/>
      <c r="O50" s="55"/>
      <c r="U50" s="55"/>
      <c r="V50" s="55"/>
      <c r="W50" s="55"/>
      <c r="Y50" s="3">
        <v>2020</v>
      </c>
      <c r="Z50" s="4">
        <v>464865.96074783098</v>
      </c>
      <c r="AA50" s="4">
        <v>0</v>
      </c>
      <c r="AB50" s="4">
        <v>0</v>
      </c>
      <c r="AC50" s="4">
        <v>0</v>
      </c>
      <c r="AD50" s="4">
        <v>9564663.8488085326</v>
      </c>
      <c r="AE50" s="4">
        <v>61173.718980817241</v>
      </c>
      <c r="AF50" s="4">
        <v>3657888.1033229115</v>
      </c>
      <c r="AG50" s="4">
        <v>0</v>
      </c>
      <c r="AH50" s="4">
        <v>0</v>
      </c>
      <c r="AI50" s="4">
        <v>0</v>
      </c>
      <c r="AJ50" s="4">
        <v>312.58037844143382</v>
      </c>
      <c r="AK50" s="7">
        <v>13748904.212238533</v>
      </c>
      <c r="AL50" s="58"/>
      <c r="AM50" s="3">
        <v>2020</v>
      </c>
      <c r="AN50" s="38">
        <v>0.84140738895357403</v>
      </c>
      <c r="AO50" s="38">
        <v>0</v>
      </c>
      <c r="AP50" s="38">
        <v>0</v>
      </c>
      <c r="AQ50" s="38">
        <v>0</v>
      </c>
      <c r="AR50" s="38">
        <v>19.971018116312219</v>
      </c>
      <c r="AS50" s="38">
        <v>0.10852217747196978</v>
      </c>
      <c r="AT50" s="38">
        <v>2.4690744697429654</v>
      </c>
      <c r="AU50" s="38">
        <v>0</v>
      </c>
      <c r="AV50" s="38">
        <v>0</v>
      </c>
      <c r="AW50" s="38">
        <v>0</v>
      </c>
      <c r="AX50" s="38">
        <v>1.2503215137657353E-6</v>
      </c>
      <c r="AY50" s="36">
        <v>23.390023402802239</v>
      </c>
    </row>
    <row r="51" spans="2:51" x14ac:dyDescent="0.25">
      <c r="B51" s="55"/>
      <c r="C51" s="55"/>
      <c r="D51" s="55"/>
      <c r="E51" s="55"/>
      <c r="F51" s="55"/>
      <c r="G51" s="55"/>
      <c r="H51" s="55"/>
      <c r="I51" s="55"/>
      <c r="J51" s="55"/>
      <c r="K51" s="55"/>
      <c r="L51" s="55"/>
      <c r="M51" s="55"/>
      <c r="N51" s="55"/>
      <c r="O51" s="55"/>
      <c r="U51" s="55"/>
      <c r="V51" s="55"/>
      <c r="W51" s="55"/>
      <c r="Y51" s="1">
        <v>2021</v>
      </c>
      <c r="Z51" s="4">
        <v>262162.34771478921</v>
      </c>
      <c r="AA51" s="4">
        <v>0</v>
      </c>
      <c r="AB51" s="4">
        <v>0</v>
      </c>
      <c r="AC51" s="4">
        <v>0</v>
      </c>
      <c r="AD51" s="4">
        <v>8933969.271842381</v>
      </c>
      <c r="AE51" s="4">
        <v>44999.754999374687</v>
      </c>
      <c r="AF51" s="4">
        <v>4528648.3892948246</v>
      </c>
      <c r="AG51" s="4">
        <v>0</v>
      </c>
      <c r="AH51" s="4">
        <v>0</v>
      </c>
      <c r="AI51" s="4">
        <v>4896.9948814950076</v>
      </c>
      <c r="AJ51" s="4">
        <v>1977.5585766754741</v>
      </c>
      <c r="AK51" s="7">
        <v>13776654.317309542</v>
      </c>
      <c r="AL51" s="58"/>
      <c r="AM51" s="1">
        <v>2021</v>
      </c>
      <c r="AN51" s="38">
        <v>0.47451384936376845</v>
      </c>
      <c r="AO51" s="38">
        <v>0</v>
      </c>
      <c r="AP51" s="38">
        <v>0</v>
      </c>
      <c r="AQ51" s="38">
        <v>0</v>
      </c>
      <c r="AR51" s="38">
        <v>18.654127839606893</v>
      </c>
      <c r="AS51" s="38">
        <v>7.9829565368890687E-2</v>
      </c>
      <c r="AT51" s="38">
        <v>3.0568376627740061</v>
      </c>
      <c r="AU51" s="38">
        <v>0</v>
      </c>
      <c r="AV51" s="38">
        <v>0</v>
      </c>
      <c r="AW51" s="38">
        <v>2.4484974407475036E-3</v>
      </c>
      <c r="AX51" s="38">
        <v>7.9102343067018962E-6</v>
      </c>
      <c r="AY51" s="36">
        <v>22.267765324788613</v>
      </c>
    </row>
    <row r="52" spans="2:51" x14ac:dyDescent="0.25">
      <c r="B52" s="55"/>
      <c r="C52" s="55"/>
      <c r="D52" s="55"/>
      <c r="E52" s="55"/>
      <c r="F52" s="55"/>
      <c r="G52" s="55"/>
      <c r="H52" s="55"/>
      <c r="I52" s="55"/>
      <c r="J52" s="55"/>
      <c r="K52" s="55"/>
      <c r="L52" s="55"/>
      <c r="M52" s="55"/>
      <c r="N52" s="55"/>
      <c r="O52" s="55"/>
      <c r="U52" s="55"/>
      <c r="V52" s="55"/>
      <c r="W52" s="55"/>
      <c r="Y52" s="3">
        <v>2022</v>
      </c>
      <c r="Z52" s="4">
        <v>136057.12124172138</v>
      </c>
      <c r="AA52" s="4">
        <v>0</v>
      </c>
      <c r="AB52" s="4">
        <v>0</v>
      </c>
      <c r="AC52" s="4">
        <v>0</v>
      </c>
      <c r="AD52" s="4">
        <v>8187983.3766972292</v>
      </c>
      <c r="AE52" s="4">
        <v>30478.456960658121</v>
      </c>
      <c r="AF52" s="4">
        <v>5424230.7513424046</v>
      </c>
      <c r="AG52" s="4">
        <v>0</v>
      </c>
      <c r="AH52" s="4">
        <v>0</v>
      </c>
      <c r="AI52" s="4">
        <v>14837.894470083625</v>
      </c>
      <c r="AJ52" s="4">
        <v>5108.9413078459684</v>
      </c>
      <c r="AK52" s="7">
        <v>13798696.542019945</v>
      </c>
      <c r="AL52" s="58"/>
      <c r="AM52" s="3">
        <v>2022</v>
      </c>
      <c r="AN52" s="38">
        <v>0.24626338944751569</v>
      </c>
      <c r="AO52" s="38">
        <v>0</v>
      </c>
      <c r="AP52" s="38">
        <v>0</v>
      </c>
      <c r="AQ52" s="38">
        <v>0</v>
      </c>
      <c r="AR52" s="38">
        <v>17.096509290543814</v>
      </c>
      <c r="AS52" s="38">
        <v>5.4068782648207511E-2</v>
      </c>
      <c r="AT52" s="38">
        <v>3.661355757156123</v>
      </c>
      <c r="AU52" s="38">
        <v>0</v>
      </c>
      <c r="AV52" s="38">
        <v>0</v>
      </c>
      <c r="AW52" s="38">
        <v>7.4189472350418128E-3</v>
      </c>
      <c r="AX52" s="38">
        <v>2.0435765231383874E-5</v>
      </c>
      <c r="AY52" s="36">
        <v>21.065636602795937</v>
      </c>
    </row>
    <row r="53" spans="2:51" x14ac:dyDescent="0.25">
      <c r="B53" s="55"/>
      <c r="C53" s="55"/>
      <c r="D53" s="55"/>
      <c r="E53" s="55"/>
      <c r="F53" s="55"/>
      <c r="G53" s="55"/>
      <c r="H53" s="55"/>
      <c r="I53" s="55"/>
      <c r="J53" s="55"/>
      <c r="K53" s="55"/>
      <c r="L53" s="55"/>
      <c r="M53" s="55"/>
      <c r="N53" s="55"/>
      <c r="O53" s="55"/>
      <c r="U53" s="55"/>
      <c r="V53" s="55"/>
      <c r="W53" s="55"/>
      <c r="X53" s="55"/>
      <c r="Y53" s="1">
        <v>2023</v>
      </c>
      <c r="Z53" s="4">
        <v>64020.510655857681</v>
      </c>
      <c r="AA53" s="4">
        <v>0</v>
      </c>
      <c r="AB53" s="4">
        <v>0</v>
      </c>
      <c r="AC53" s="4">
        <v>0</v>
      </c>
      <c r="AD53" s="4">
        <v>7358788.6253515119</v>
      </c>
      <c r="AE53" s="4">
        <v>18679.230732776774</v>
      </c>
      <c r="AF53" s="4">
        <v>6339774.050207004</v>
      </c>
      <c r="AG53" s="4">
        <v>0</v>
      </c>
      <c r="AH53" s="4">
        <v>0</v>
      </c>
      <c r="AI53" s="4">
        <v>29972.913732567042</v>
      </c>
      <c r="AJ53" s="4">
        <v>9748.7370524203252</v>
      </c>
      <c r="AK53" s="7">
        <v>13820984.067732139</v>
      </c>
      <c r="AL53" s="58"/>
      <c r="AM53" s="1">
        <v>2023</v>
      </c>
      <c r="AN53" s="38">
        <v>0.1158771242871024</v>
      </c>
      <c r="AO53" s="38">
        <v>0</v>
      </c>
      <c r="AP53" s="38">
        <v>0</v>
      </c>
      <c r="AQ53" s="38">
        <v>0</v>
      </c>
      <c r="AR53" s="38">
        <v>15.365150649733957</v>
      </c>
      <c r="AS53" s="38">
        <v>3.3136955319945996E-2</v>
      </c>
      <c r="AT53" s="38">
        <v>4.2793474838897279</v>
      </c>
      <c r="AU53" s="38">
        <v>0</v>
      </c>
      <c r="AV53" s="38">
        <v>0</v>
      </c>
      <c r="AW53" s="38">
        <v>1.4986456866283521E-2</v>
      </c>
      <c r="AX53" s="38">
        <v>3.8994948209681298E-5</v>
      </c>
      <c r="AY53" s="36">
        <v>19.808537665045225</v>
      </c>
    </row>
    <row r="54" spans="2:51" x14ac:dyDescent="0.25">
      <c r="B54" s="55"/>
      <c r="C54" s="55"/>
      <c r="D54" s="55"/>
      <c r="E54" s="55"/>
      <c r="F54" s="55"/>
      <c r="G54" s="55"/>
      <c r="H54" s="55"/>
      <c r="I54" s="55"/>
      <c r="J54" s="55"/>
      <c r="K54" s="55"/>
      <c r="L54" s="55"/>
      <c r="M54" s="55"/>
      <c r="N54" s="55"/>
      <c r="O54" s="55"/>
      <c r="U54" s="55"/>
      <c r="V54" s="55"/>
      <c r="W54" s="55"/>
      <c r="X54" s="55"/>
      <c r="Y54" s="3">
        <v>2024</v>
      </c>
      <c r="Z54" s="4">
        <v>26833.078358646639</v>
      </c>
      <c r="AA54" s="4">
        <v>0</v>
      </c>
      <c r="AB54" s="4">
        <v>0</v>
      </c>
      <c r="AC54" s="4">
        <v>0</v>
      </c>
      <c r="AD54" s="4">
        <v>6482138.7506321445</v>
      </c>
      <c r="AE54" s="4">
        <v>10141.66437001522</v>
      </c>
      <c r="AF54" s="4">
        <v>7264277.05185189</v>
      </c>
      <c r="AG54" s="4">
        <v>0</v>
      </c>
      <c r="AH54" s="4">
        <v>0</v>
      </c>
      <c r="AI54" s="4">
        <v>50455.634948517756</v>
      </c>
      <c r="AJ54" s="4">
        <v>15943.122908227895</v>
      </c>
      <c r="AK54" s="7">
        <v>13849789.303069443</v>
      </c>
      <c r="AL54" s="58"/>
      <c r="AM54" s="3">
        <v>2024</v>
      </c>
      <c r="AN54" s="38">
        <v>4.8567871829150414E-2</v>
      </c>
      <c r="AO54" s="38">
        <v>0</v>
      </c>
      <c r="AP54" s="38">
        <v>0</v>
      </c>
      <c r="AQ54" s="38">
        <v>0</v>
      </c>
      <c r="AR54" s="38">
        <v>13.534705711319917</v>
      </c>
      <c r="AS54" s="38">
        <v>1.7991312592407001E-2</v>
      </c>
      <c r="AT54" s="38">
        <v>4.9033870100000261</v>
      </c>
      <c r="AU54" s="38">
        <v>0</v>
      </c>
      <c r="AV54" s="38">
        <v>0</v>
      </c>
      <c r="AW54" s="38">
        <v>2.5227817474258878E-2</v>
      </c>
      <c r="AX54" s="38">
        <v>6.3772491632911585E-5</v>
      </c>
      <c r="AY54" s="36">
        <v>18.529943495707393</v>
      </c>
    </row>
    <row r="55" spans="2:51" x14ac:dyDescent="0.25">
      <c r="B55" s="55"/>
      <c r="C55" s="55"/>
      <c r="D55" s="55"/>
      <c r="E55" s="55"/>
      <c r="F55" s="55"/>
      <c r="G55" s="55"/>
      <c r="H55" s="55"/>
      <c r="I55" s="55"/>
      <c r="J55" s="55"/>
      <c r="K55" s="55"/>
      <c r="L55" s="55"/>
      <c r="M55" s="55"/>
      <c r="N55" s="55"/>
      <c r="O55" s="55"/>
      <c r="U55" s="55"/>
      <c r="V55" s="55"/>
      <c r="W55" s="55"/>
      <c r="X55" s="55"/>
      <c r="Y55" s="3">
        <v>2025</v>
      </c>
      <c r="Z55" s="4">
        <v>9829.2125113207858</v>
      </c>
      <c r="AA55" s="4">
        <v>0</v>
      </c>
      <c r="AB55" s="4">
        <v>0</v>
      </c>
      <c r="AC55" s="4">
        <v>0</v>
      </c>
      <c r="AD55" s="4">
        <v>5586732.6296925806</v>
      </c>
      <c r="AE55" s="4">
        <v>4746.3925341603453</v>
      </c>
      <c r="AF55" s="4">
        <v>8181783.224499573</v>
      </c>
      <c r="AG55" s="4">
        <v>0</v>
      </c>
      <c r="AH55" s="4">
        <v>0</v>
      </c>
      <c r="AI55" s="4">
        <v>76443.036436201131</v>
      </c>
      <c r="AJ55" s="4">
        <v>23731.36627916374</v>
      </c>
      <c r="AK55" s="7">
        <v>13883265.861953001</v>
      </c>
      <c r="AL55" s="58"/>
      <c r="AM55" s="3">
        <v>2025</v>
      </c>
      <c r="AN55" s="38">
        <v>1.7790874645490624E-2</v>
      </c>
      <c r="AO55" s="38">
        <v>0</v>
      </c>
      <c r="AP55" s="38">
        <v>0</v>
      </c>
      <c r="AQ55" s="38">
        <v>0</v>
      </c>
      <c r="AR55" s="38">
        <v>11.665097730798109</v>
      </c>
      <c r="AS55" s="38">
        <v>8.4201003556004517E-3</v>
      </c>
      <c r="AT55" s="38">
        <v>5.5227036765372111</v>
      </c>
      <c r="AU55" s="38">
        <v>0</v>
      </c>
      <c r="AV55" s="38">
        <v>0</v>
      </c>
      <c r="AW55" s="38">
        <v>3.8221518218100561E-2</v>
      </c>
      <c r="AX55" s="38">
        <v>9.4925465116654965E-5</v>
      </c>
      <c r="AY55" s="36">
        <v>17.252328826019628</v>
      </c>
    </row>
    <row r="56" spans="2:51" x14ac:dyDescent="0.25">
      <c r="B56" s="55"/>
      <c r="C56" s="55"/>
      <c r="D56" s="55"/>
      <c r="E56" s="55"/>
      <c r="F56" s="55"/>
      <c r="G56" s="55"/>
      <c r="H56" s="55"/>
      <c r="I56" s="55"/>
      <c r="J56" s="55"/>
      <c r="K56" s="55"/>
      <c r="L56" s="55"/>
      <c r="M56" s="55"/>
      <c r="N56" s="55"/>
      <c r="O56" s="55"/>
      <c r="U56" s="55"/>
      <c r="V56" s="55"/>
      <c r="W56" s="55"/>
      <c r="X56" s="55"/>
      <c r="Y56" s="3">
        <v>2026</v>
      </c>
      <c r="Z56" s="4">
        <v>3094.8029279694538</v>
      </c>
      <c r="AA56" s="4">
        <v>0</v>
      </c>
      <c r="AB56" s="4">
        <v>0</v>
      </c>
      <c r="AC56" s="4">
        <v>0</v>
      </c>
      <c r="AD56" s="4">
        <v>4730935.6890432164</v>
      </c>
      <c r="AE56" s="4">
        <v>1880.887540525915</v>
      </c>
      <c r="AF56" s="4">
        <v>9048343.826639941</v>
      </c>
      <c r="AG56" s="4">
        <v>0</v>
      </c>
      <c r="AH56" s="4">
        <v>0</v>
      </c>
      <c r="AI56" s="4">
        <v>106214.37055559136</v>
      </c>
      <c r="AJ56" s="4">
        <v>32649.394535649422</v>
      </c>
      <c r="AK56" s="7">
        <v>13923118.971242893</v>
      </c>
      <c r="AL56" s="58"/>
      <c r="AM56" s="3">
        <v>2026</v>
      </c>
      <c r="AN56" s="38">
        <v>5.6015932996247115E-3</v>
      </c>
      <c r="AO56" s="38">
        <v>0</v>
      </c>
      <c r="AP56" s="38">
        <v>0</v>
      </c>
      <c r="AQ56" s="38">
        <v>0</v>
      </c>
      <c r="AR56" s="38">
        <v>9.8781937187222368</v>
      </c>
      <c r="AS56" s="38">
        <v>3.3366944968929732E-3</v>
      </c>
      <c r="AT56" s="38">
        <v>6.1076320829819606</v>
      </c>
      <c r="AU56" s="38">
        <v>0</v>
      </c>
      <c r="AV56" s="38">
        <v>0</v>
      </c>
      <c r="AW56" s="38">
        <v>5.3107185277795677E-2</v>
      </c>
      <c r="AX56" s="38">
        <v>1.3059757814259769E-4</v>
      </c>
      <c r="AY56" s="36">
        <v>16.048001872356654</v>
      </c>
    </row>
    <row r="57" spans="2:51" x14ac:dyDescent="0.25">
      <c r="B57" s="55"/>
      <c r="C57" s="55"/>
      <c r="D57" s="55"/>
      <c r="E57" s="55"/>
      <c r="F57" s="55"/>
      <c r="G57" s="55"/>
      <c r="H57" s="55"/>
      <c r="I57" s="55"/>
      <c r="J57" s="55"/>
      <c r="K57" s="55"/>
      <c r="L57" s="55"/>
      <c r="M57" s="55"/>
      <c r="N57" s="55"/>
      <c r="O57" s="55"/>
      <c r="U57" s="55"/>
      <c r="V57" s="55"/>
      <c r="W57" s="55"/>
      <c r="X57" s="55"/>
      <c r="Y57" s="1">
        <v>2027</v>
      </c>
      <c r="Z57" s="4">
        <v>826.45562657205664</v>
      </c>
      <c r="AA57" s="4">
        <v>0</v>
      </c>
      <c r="AB57" s="4">
        <v>0</v>
      </c>
      <c r="AC57" s="4">
        <v>0</v>
      </c>
      <c r="AD57" s="4">
        <v>3923046.0359173049</v>
      </c>
      <c r="AE57" s="4">
        <v>621.67862963889081</v>
      </c>
      <c r="AF57" s="4">
        <v>9848471.4911848567</v>
      </c>
      <c r="AG57" s="4">
        <v>0</v>
      </c>
      <c r="AH57" s="4">
        <v>0</v>
      </c>
      <c r="AI57" s="4">
        <v>139752.62100600082</v>
      </c>
      <c r="AJ57" s="4">
        <v>42692.235050801588</v>
      </c>
      <c r="AK57" s="7">
        <v>13955410.517415175</v>
      </c>
      <c r="AL57" s="58"/>
      <c r="AM57" s="1">
        <v>2027</v>
      </c>
      <c r="AN57" s="38">
        <v>1.4958846840954225E-3</v>
      </c>
      <c r="AO57" s="38">
        <v>0</v>
      </c>
      <c r="AP57" s="38">
        <v>0</v>
      </c>
      <c r="AQ57" s="38">
        <v>0</v>
      </c>
      <c r="AR57" s="38">
        <v>8.1913201229953323</v>
      </c>
      <c r="AS57" s="38">
        <v>1.1028578889793923E-3</v>
      </c>
      <c r="AT57" s="38">
        <v>6.6477182565497781</v>
      </c>
      <c r="AU57" s="38">
        <v>0</v>
      </c>
      <c r="AV57" s="38">
        <v>0</v>
      </c>
      <c r="AW57" s="38">
        <v>6.9876310503000402E-2</v>
      </c>
      <c r="AX57" s="38">
        <v>1.7076894020320635E-4</v>
      </c>
      <c r="AY57" s="36">
        <v>14.911684201561387</v>
      </c>
    </row>
    <row r="58" spans="2:51" x14ac:dyDescent="0.25">
      <c r="B58" s="55"/>
      <c r="C58" s="55"/>
      <c r="D58" s="55"/>
      <c r="E58" s="55"/>
      <c r="F58" s="55"/>
      <c r="G58" s="55"/>
      <c r="H58" s="55"/>
      <c r="I58" s="55"/>
      <c r="J58" s="55"/>
      <c r="K58" s="55"/>
      <c r="L58" s="55"/>
      <c r="M58" s="55"/>
      <c r="N58" s="55"/>
      <c r="O58" s="55"/>
      <c r="U58" s="55"/>
      <c r="V58" s="55"/>
      <c r="W58" s="55"/>
      <c r="X58" s="55"/>
      <c r="Y58" s="3">
        <v>2028</v>
      </c>
      <c r="Z58" s="4">
        <v>185.30374636783009</v>
      </c>
      <c r="AA58" s="4">
        <v>0</v>
      </c>
      <c r="AB58" s="4">
        <v>0</v>
      </c>
      <c r="AC58" s="4">
        <v>0</v>
      </c>
      <c r="AD58" s="4">
        <v>3169969.7924392554</v>
      </c>
      <c r="AE58" s="4">
        <v>169.26180334379194</v>
      </c>
      <c r="AF58" s="4">
        <v>10571392.192281075</v>
      </c>
      <c r="AG58" s="4">
        <v>0</v>
      </c>
      <c r="AH58" s="4">
        <v>0</v>
      </c>
      <c r="AI58" s="4">
        <v>177030.85889133724</v>
      </c>
      <c r="AJ58" s="4">
        <v>53850.671853879263</v>
      </c>
      <c r="AK58" s="7">
        <v>13972598.081015259</v>
      </c>
      <c r="AL58" s="58"/>
      <c r="AM58" s="3">
        <v>2028</v>
      </c>
      <c r="AN58" s="38">
        <v>3.3539978092577246E-4</v>
      </c>
      <c r="AO58" s="38">
        <v>0</v>
      </c>
      <c r="AP58" s="38">
        <v>0</v>
      </c>
      <c r="AQ58" s="38">
        <v>0</v>
      </c>
      <c r="AR58" s="38">
        <v>6.6188969266131652</v>
      </c>
      <c r="AS58" s="38">
        <v>3.0027043913188688E-4</v>
      </c>
      <c r="AT58" s="38">
        <v>7.1356897297897257</v>
      </c>
      <c r="AU58" s="38">
        <v>0</v>
      </c>
      <c r="AV58" s="38">
        <v>0</v>
      </c>
      <c r="AW58" s="38">
        <v>8.851542944566862E-2</v>
      </c>
      <c r="AX58" s="38">
        <v>2.1540268741551704E-4</v>
      </c>
      <c r="AY58" s="36">
        <v>13.843953158756033</v>
      </c>
    </row>
    <row r="59" spans="2:51" x14ac:dyDescent="0.25">
      <c r="B59" s="55"/>
      <c r="C59" s="55"/>
      <c r="D59" s="55"/>
      <c r="E59" s="55"/>
      <c r="F59" s="55"/>
      <c r="G59" s="55"/>
      <c r="H59" s="55"/>
      <c r="I59" s="55"/>
      <c r="J59" s="55"/>
      <c r="K59" s="55"/>
      <c r="L59" s="55"/>
      <c r="M59" s="55"/>
      <c r="N59" s="55"/>
      <c r="O59" s="55"/>
      <c r="U59" s="55"/>
      <c r="V59" s="55"/>
      <c r="W59" s="55"/>
      <c r="X59" s="55"/>
      <c r="Y59" s="1">
        <v>2029</v>
      </c>
      <c r="Z59" s="4">
        <v>34.6091173574465</v>
      </c>
      <c r="AA59" s="4">
        <v>0</v>
      </c>
      <c r="AB59" s="4">
        <v>0</v>
      </c>
      <c r="AC59" s="4">
        <v>0</v>
      </c>
      <c r="AD59" s="4">
        <v>2480733.9319870113</v>
      </c>
      <c r="AE59" s="4">
        <v>37.574888417567784</v>
      </c>
      <c r="AF59" s="4">
        <v>11211959.672537467</v>
      </c>
      <c r="AG59" s="4">
        <v>0</v>
      </c>
      <c r="AH59" s="4">
        <v>0</v>
      </c>
      <c r="AI59" s="4">
        <v>217990.93514291267</v>
      </c>
      <c r="AJ59" s="4">
        <v>66104.246108674153</v>
      </c>
      <c r="AK59" s="7">
        <v>13976860.969781838</v>
      </c>
      <c r="AL59" s="58"/>
      <c r="AM59" s="1">
        <v>2029</v>
      </c>
      <c r="AN59" s="38">
        <v>6.2642502416978166E-5</v>
      </c>
      <c r="AO59" s="38">
        <v>0</v>
      </c>
      <c r="AP59" s="38">
        <v>0</v>
      </c>
      <c r="AQ59" s="38">
        <v>0</v>
      </c>
      <c r="AR59" s="38">
        <v>5.1797724499888789</v>
      </c>
      <c r="AS59" s="38">
        <v>6.6657852052765239E-5</v>
      </c>
      <c r="AT59" s="38">
        <v>7.5680727789627893</v>
      </c>
      <c r="AU59" s="38">
        <v>0</v>
      </c>
      <c r="AV59" s="38">
        <v>0</v>
      </c>
      <c r="AW59" s="38">
        <v>0.10899546757145633</v>
      </c>
      <c r="AX59" s="38">
        <v>2.6441698443469659E-4</v>
      </c>
      <c r="AY59" s="36">
        <v>12.857234413862027</v>
      </c>
    </row>
    <row r="60" spans="2:51" x14ac:dyDescent="0.25">
      <c r="B60" s="55"/>
      <c r="C60" s="55"/>
      <c r="D60" s="55"/>
      <c r="E60" s="55"/>
      <c r="F60" s="55"/>
      <c r="G60" s="55"/>
      <c r="H60" s="55"/>
      <c r="I60" s="55"/>
      <c r="J60" s="55"/>
      <c r="K60" s="55"/>
      <c r="L60" s="55"/>
      <c r="M60" s="55"/>
      <c r="N60" s="55"/>
      <c r="O60" s="55"/>
      <c r="U60" s="55"/>
      <c r="V60" s="55"/>
      <c r="W60" s="55"/>
      <c r="X60" s="55"/>
      <c r="Y60" s="6">
        <v>2030</v>
      </c>
      <c r="Z60" s="5">
        <v>5.3475818502965957</v>
      </c>
      <c r="AA60" s="5">
        <v>0</v>
      </c>
      <c r="AB60" s="5">
        <v>0</v>
      </c>
      <c r="AC60" s="5">
        <v>0</v>
      </c>
      <c r="AD60" s="5">
        <v>1872480.0636845303</v>
      </c>
      <c r="AE60" s="5">
        <v>6.7444882739976348</v>
      </c>
      <c r="AF60" s="5">
        <v>11770621.642065782</v>
      </c>
      <c r="AG60" s="5">
        <v>0</v>
      </c>
      <c r="AH60" s="5">
        <v>0</v>
      </c>
      <c r="AI60" s="5">
        <v>262494.73800485214</v>
      </c>
      <c r="AJ60" s="5">
        <v>79406.751784646243</v>
      </c>
      <c r="AK60" s="8">
        <v>13985015.287609937</v>
      </c>
      <c r="AL60" s="13">
        <v>1.0305425264581811</v>
      </c>
      <c r="AM60" s="6">
        <v>2030</v>
      </c>
      <c r="AN60" s="39">
        <v>9.6791231490368394E-6</v>
      </c>
      <c r="AO60" s="39">
        <v>0</v>
      </c>
      <c r="AP60" s="39">
        <v>0</v>
      </c>
      <c r="AQ60" s="39">
        <v>0</v>
      </c>
      <c r="AR60" s="39">
        <v>3.9097383729732993</v>
      </c>
      <c r="AS60" s="39">
        <v>1.1964722198071805E-5</v>
      </c>
      <c r="AT60" s="39">
        <v>7.9451696083944023</v>
      </c>
      <c r="AU60" s="39">
        <v>0</v>
      </c>
      <c r="AV60" s="39">
        <v>0</v>
      </c>
      <c r="AW60" s="39">
        <v>0.13124736900242606</v>
      </c>
      <c r="AX60" s="39">
        <v>3.1762700713858498E-4</v>
      </c>
      <c r="AY60" s="37">
        <v>11.986494621222615</v>
      </c>
    </row>
    <row r="61" spans="2:51" x14ac:dyDescent="0.25">
      <c r="B61" s="55"/>
      <c r="C61" s="55"/>
      <c r="D61" s="55"/>
      <c r="E61" s="55"/>
      <c r="F61" s="55"/>
      <c r="G61" s="55"/>
      <c r="H61" s="55"/>
      <c r="I61" s="55"/>
      <c r="J61" s="55"/>
      <c r="K61" s="55"/>
      <c r="L61" s="55"/>
      <c r="M61" s="55"/>
      <c r="N61" s="55"/>
      <c r="O61" s="55"/>
      <c r="U61" s="55"/>
      <c r="V61" s="55"/>
      <c r="W61" s="55"/>
      <c r="X61" s="55">
        <v>1</v>
      </c>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row>
    <row r="62" spans="2:51" x14ac:dyDescent="0.25">
      <c r="B62" s="55"/>
      <c r="C62" s="55"/>
      <c r="D62" s="55"/>
      <c r="E62" s="55"/>
      <c r="F62" s="55"/>
      <c r="G62" s="55"/>
      <c r="H62" s="55"/>
      <c r="I62" s="55"/>
      <c r="J62" s="55"/>
      <c r="K62" s="55"/>
      <c r="L62" s="55"/>
      <c r="M62" s="55"/>
      <c r="N62" s="55"/>
      <c r="O62" s="55"/>
      <c r="U62" s="55"/>
      <c r="V62" s="55"/>
      <c r="W62" s="55"/>
      <c r="X62" s="55">
        <v>2</v>
      </c>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row>
    <row r="63" spans="2:51" x14ac:dyDescent="0.25">
      <c r="B63" s="55"/>
      <c r="C63" s="55"/>
      <c r="D63" s="55"/>
      <c r="E63" s="55"/>
      <c r="F63" s="55"/>
      <c r="G63" s="55"/>
      <c r="H63" s="55"/>
      <c r="I63" s="55"/>
      <c r="J63" s="55"/>
      <c r="K63" s="55"/>
      <c r="L63" s="55"/>
      <c r="M63" s="55"/>
      <c r="N63" s="55"/>
      <c r="O63" s="55"/>
      <c r="U63" s="55"/>
      <c r="V63" s="55"/>
      <c r="W63" s="55"/>
      <c r="X63" s="55">
        <v>3</v>
      </c>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row>
    <row r="64" spans="2:51" x14ac:dyDescent="0.25">
      <c r="B64" s="55"/>
      <c r="C64" s="55"/>
      <c r="D64" s="55"/>
      <c r="E64" s="55"/>
      <c r="F64" s="55"/>
      <c r="G64" s="55"/>
      <c r="H64" s="55"/>
      <c r="I64" s="55"/>
      <c r="J64" s="55"/>
      <c r="K64" s="55"/>
      <c r="L64" s="55"/>
      <c r="M64" s="55"/>
      <c r="N64" s="55"/>
      <c r="O64" s="55"/>
      <c r="U64" s="55"/>
      <c r="V64" s="55"/>
      <c r="W64" s="55"/>
      <c r="X64" s="55">
        <v>4</v>
      </c>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row>
    <row r="65" spans="2:52" x14ac:dyDescent="0.25">
      <c r="B65" s="55"/>
      <c r="C65" s="55"/>
      <c r="D65" s="55"/>
      <c r="E65" s="55"/>
      <c r="F65" s="55"/>
      <c r="G65" s="55"/>
      <c r="H65" s="55"/>
      <c r="I65" s="55"/>
      <c r="J65" s="55"/>
      <c r="K65" s="55"/>
      <c r="L65" s="55"/>
      <c r="M65" s="55"/>
      <c r="N65" s="55"/>
      <c r="O65" s="55"/>
      <c r="U65" s="55"/>
      <c r="V65" s="55"/>
      <c r="W65" s="55"/>
      <c r="X65" s="55">
        <v>5</v>
      </c>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2:52" x14ac:dyDescent="0.25">
      <c r="B66" s="55"/>
      <c r="C66" s="55"/>
      <c r="D66" s="55"/>
      <c r="E66" s="55"/>
      <c r="F66" s="55"/>
      <c r="G66" s="55"/>
      <c r="H66" s="55"/>
      <c r="I66" s="55"/>
      <c r="J66" s="55"/>
      <c r="K66" s="55"/>
      <c r="L66" s="55"/>
      <c r="M66" s="55"/>
      <c r="N66" s="55"/>
      <c r="O66" s="55"/>
      <c r="U66" s="55"/>
      <c r="V66" s="55"/>
      <c r="W66" s="55"/>
      <c r="X66" s="55">
        <v>6</v>
      </c>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row>
    <row r="67" spans="2:52" x14ac:dyDescent="0.25">
      <c r="B67" s="55"/>
      <c r="C67" s="55"/>
      <c r="D67" s="55"/>
      <c r="E67" s="55"/>
      <c r="F67" s="55"/>
      <c r="G67" s="55"/>
      <c r="H67" s="55"/>
      <c r="I67" s="55"/>
      <c r="J67" s="55"/>
      <c r="K67" s="55"/>
      <c r="L67" s="55"/>
      <c r="M67" s="55"/>
      <c r="N67" s="55"/>
      <c r="O67" s="55"/>
      <c r="U67" s="55"/>
      <c r="V67" s="55"/>
      <c r="W67" s="55"/>
      <c r="X67" s="55">
        <v>7</v>
      </c>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row>
    <row r="68" spans="2:52" x14ac:dyDescent="0.25">
      <c r="B68" s="55"/>
      <c r="C68" s="55"/>
      <c r="D68" s="55"/>
      <c r="E68" s="55"/>
      <c r="F68" s="55"/>
      <c r="G68" s="55"/>
      <c r="H68" s="55"/>
      <c r="I68" s="55"/>
      <c r="J68" s="55"/>
      <c r="K68" s="55"/>
      <c r="L68" s="55"/>
      <c r="M68" s="55"/>
      <c r="N68" s="55"/>
      <c r="O68" s="55"/>
      <c r="U68" s="55"/>
      <c r="V68" s="55"/>
      <c r="W68" s="55"/>
      <c r="X68" s="55">
        <v>8</v>
      </c>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row>
    <row r="69" spans="2:52" x14ac:dyDescent="0.25">
      <c r="B69" s="65" t="s">
        <v>181</v>
      </c>
      <c r="C69" s="65"/>
      <c r="D69" s="65"/>
      <c r="E69" s="65"/>
      <c r="F69" s="65"/>
      <c r="G69" s="65"/>
      <c r="H69" s="65"/>
      <c r="I69" s="65"/>
      <c r="J69" s="65"/>
      <c r="K69" s="65"/>
      <c r="L69" s="65"/>
      <c r="M69" s="65"/>
      <c r="N69" s="65"/>
      <c r="O69" s="65"/>
      <c r="P69" s="65"/>
      <c r="Q69" s="65"/>
      <c r="R69" s="65"/>
      <c r="S69" s="65"/>
      <c r="T69" s="65"/>
      <c r="U69" s="65"/>
      <c r="V69" s="65"/>
      <c r="W69" s="65"/>
      <c r="X69" s="55">
        <v>9</v>
      </c>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row>
    <row r="70" spans="2:52" x14ac:dyDescent="0.25">
      <c r="B70" s="15" t="s">
        <v>262</v>
      </c>
      <c r="C70" s="77" t="s">
        <v>30</v>
      </c>
      <c r="D70" s="65"/>
      <c r="E70" s="65"/>
      <c r="F70" s="65"/>
      <c r="G70" s="65"/>
      <c r="H70" s="65"/>
      <c r="I70" s="65"/>
      <c r="J70" s="65"/>
      <c r="K70" s="65"/>
      <c r="L70" s="65"/>
      <c r="M70" s="65"/>
      <c r="N70" s="65"/>
      <c r="O70" s="65"/>
      <c r="P70" s="65"/>
      <c r="Q70" s="65"/>
      <c r="R70" s="65"/>
      <c r="S70" s="65"/>
      <c r="T70" s="65"/>
      <c r="U70" s="65"/>
      <c r="V70" s="65"/>
      <c r="W70" s="65"/>
      <c r="X70" s="55"/>
      <c r="Y70" s="55" t="s">
        <v>21</v>
      </c>
      <c r="Z70" s="55"/>
      <c r="AA70" s="55"/>
      <c r="AB70" s="55"/>
      <c r="AC70" s="55"/>
      <c r="AD70" s="10"/>
      <c r="AE70" s="55"/>
      <c r="AF70" s="55"/>
      <c r="AG70" s="55"/>
      <c r="AH70" s="55"/>
      <c r="AI70" s="55"/>
      <c r="AJ70" s="55"/>
      <c r="AK70" s="10"/>
      <c r="AL70" s="55"/>
      <c r="AM70" s="55" t="s">
        <v>147</v>
      </c>
      <c r="AN70" s="55"/>
      <c r="AO70" s="55"/>
      <c r="AP70" s="55"/>
      <c r="AQ70" s="55"/>
      <c r="AR70" s="55"/>
      <c r="AS70" s="55"/>
      <c r="AT70" s="55"/>
      <c r="AU70" s="55"/>
      <c r="AV70" s="55"/>
      <c r="AW70" s="55"/>
      <c r="AX70" s="55"/>
      <c r="AY70" s="55"/>
    </row>
    <row r="71" spans="2:52" ht="15.75" x14ac:dyDescent="0.25">
      <c r="B71" s="65"/>
      <c r="C71" s="65"/>
      <c r="D71" s="65"/>
      <c r="E71" s="65"/>
      <c r="F71" s="65"/>
      <c r="G71" s="65"/>
      <c r="H71" s="65"/>
      <c r="I71" s="65"/>
      <c r="J71" s="65"/>
      <c r="K71" s="65"/>
      <c r="L71" s="65"/>
      <c r="M71" s="65"/>
      <c r="N71" s="65"/>
      <c r="O71" s="65"/>
      <c r="P71" s="65"/>
      <c r="Q71" s="65"/>
      <c r="R71" s="65"/>
      <c r="S71" s="65"/>
      <c r="T71" s="65"/>
      <c r="U71" s="65"/>
      <c r="V71" s="65"/>
      <c r="W71" s="65"/>
      <c r="X71" s="55"/>
      <c r="Y71" s="66"/>
      <c r="Z71" s="63" t="s">
        <v>2</v>
      </c>
      <c r="AA71" s="63" t="s">
        <v>3</v>
      </c>
      <c r="AB71" s="63" t="s">
        <v>4</v>
      </c>
      <c r="AC71" s="63" t="s">
        <v>5</v>
      </c>
      <c r="AD71" s="63" t="s">
        <v>6</v>
      </c>
      <c r="AE71" s="63" t="s">
        <v>7</v>
      </c>
      <c r="AF71" s="63" t="s">
        <v>8</v>
      </c>
      <c r="AG71" s="63" t="s">
        <v>9</v>
      </c>
      <c r="AH71" s="63" t="s">
        <v>18</v>
      </c>
      <c r="AI71" s="63" t="s">
        <v>19</v>
      </c>
      <c r="AJ71" s="63" t="s">
        <v>20</v>
      </c>
      <c r="AK71" s="63" t="s">
        <v>0</v>
      </c>
      <c r="AL71" s="55"/>
      <c r="AM71" s="62"/>
      <c r="AN71" s="63" t="s">
        <v>2</v>
      </c>
      <c r="AO71" s="63" t="s">
        <v>3</v>
      </c>
      <c r="AP71" s="63" t="s">
        <v>4</v>
      </c>
      <c r="AQ71" s="63" t="s">
        <v>5</v>
      </c>
      <c r="AR71" s="63" t="s">
        <v>6</v>
      </c>
      <c r="AS71" s="63" t="s">
        <v>7</v>
      </c>
      <c r="AT71" s="63" t="s">
        <v>8</v>
      </c>
      <c r="AU71" s="63" t="s">
        <v>9</v>
      </c>
      <c r="AV71" s="63" t="s">
        <v>18</v>
      </c>
      <c r="AW71" s="63" t="s">
        <v>19</v>
      </c>
      <c r="AX71" s="63" t="s">
        <v>20</v>
      </c>
      <c r="AY71" s="64" t="s">
        <v>0</v>
      </c>
    </row>
    <row r="72" spans="2:52" x14ac:dyDescent="0.25">
      <c r="B72" s="65"/>
      <c r="C72" s="65"/>
      <c r="D72" s="65"/>
      <c r="E72" s="65"/>
      <c r="F72" s="65"/>
      <c r="G72" s="65"/>
      <c r="H72" s="65"/>
      <c r="I72" s="65"/>
      <c r="J72" s="65"/>
      <c r="K72" s="65"/>
      <c r="L72" s="65"/>
      <c r="M72" s="65"/>
      <c r="N72" s="65"/>
      <c r="O72" s="65"/>
      <c r="P72" s="65"/>
      <c r="Q72" s="65"/>
      <c r="R72" s="65"/>
      <c r="S72" s="65"/>
      <c r="T72" s="65"/>
      <c r="U72" s="65"/>
      <c r="V72" s="65"/>
      <c r="W72" s="65"/>
      <c r="X72" s="55"/>
      <c r="Y72" s="3">
        <v>2020</v>
      </c>
      <c r="Z72" s="4">
        <v>1601981.0329192812</v>
      </c>
      <c r="AA72" s="4">
        <v>0</v>
      </c>
      <c r="AB72" s="4">
        <v>585.38142964509848</v>
      </c>
      <c r="AC72" s="4">
        <v>0</v>
      </c>
      <c r="AD72" s="4">
        <v>12036636.19901762</v>
      </c>
      <c r="AE72" s="4">
        <v>701195.56633372977</v>
      </c>
      <c r="AF72" s="4">
        <v>438695.99949989963</v>
      </c>
      <c r="AG72" s="4">
        <v>0</v>
      </c>
      <c r="AH72" s="4">
        <v>207300</v>
      </c>
      <c r="AI72" s="4">
        <v>0</v>
      </c>
      <c r="AJ72" s="4">
        <v>1997.1111691911178</v>
      </c>
      <c r="AK72" s="7">
        <v>14988391.290369367</v>
      </c>
      <c r="AL72" s="58"/>
      <c r="AM72" s="3">
        <v>2020</v>
      </c>
      <c r="AN72" s="38">
        <v>2.8995856695838991</v>
      </c>
      <c r="AO72" s="38">
        <v>0</v>
      </c>
      <c r="AP72" s="38">
        <v>8.3709544439249074E-4</v>
      </c>
      <c r="AQ72" s="38">
        <v>0</v>
      </c>
      <c r="AR72" s="38">
        <v>25.132496383548791</v>
      </c>
      <c r="AS72" s="38">
        <v>1.2439209346760367</v>
      </c>
      <c r="AT72" s="38">
        <v>0.29611979966243224</v>
      </c>
      <c r="AU72" s="38">
        <v>0</v>
      </c>
      <c r="AV72" s="38">
        <v>0.31095</v>
      </c>
      <c r="AW72" s="38">
        <v>0</v>
      </c>
      <c r="AX72" s="38">
        <v>7.9884446767644713E-6</v>
      </c>
      <c r="AY72" s="36">
        <v>29.883917871360225</v>
      </c>
    </row>
    <row r="73" spans="2:52" x14ac:dyDescent="0.25">
      <c r="B73" s="65"/>
      <c r="C73" s="65"/>
      <c r="D73" s="65"/>
      <c r="E73" s="65"/>
      <c r="F73" s="65"/>
      <c r="G73" s="65"/>
      <c r="H73" s="65"/>
      <c r="I73" s="65"/>
      <c r="J73" s="65"/>
      <c r="K73" s="65"/>
      <c r="L73" s="65"/>
      <c r="M73" s="65"/>
      <c r="N73" s="65"/>
      <c r="O73" s="65"/>
      <c r="P73" s="65"/>
      <c r="Q73" s="65"/>
      <c r="R73" s="65"/>
      <c r="S73" s="65"/>
      <c r="T73" s="65"/>
      <c r="U73" s="65"/>
      <c r="V73" s="65"/>
      <c r="W73" s="65"/>
      <c r="X73" s="55"/>
      <c r="Y73" s="1">
        <v>2021</v>
      </c>
      <c r="Z73" s="4">
        <v>1214500.2489820239</v>
      </c>
      <c r="AA73" s="4">
        <v>0</v>
      </c>
      <c r="AB73" s="4">
        <v>577.10215589920847</v>
      </c>
      <c r="AC73" s="4">
        <v>0</v>
      </c>
      <c r="AD73" s="4">
        <v>12573502.447273029</v>
      </c>
      <c r="AE73" s="4">
        <v>689843.46036498528</v>
      </c>
      <c r="AF73" s="4">
        <v>734261.7579975595</v>
      </c>
      <c r="AG73" s="4">
        <v>0</v>
      </c>
      <c r="AH73" s="4">
        <v>186428.57142857142</v>
      </c>
      <c r="AI73" s="4">
        <v>14396.3880353438</v>
      </c>
      <c r="AJ73" s="4">
        <v>2908.8213487085086</v>
      </c>
      <c r="AK73" s="7">
        <v>15416418.797586121</v>
      </c>
      <c r="AL73" s="58"/>
      <c r="AM73" s="1">
        <v>2021</v>
      </c>
      <c r="AN73" s="38">
        <v>2.1982454506574629</v>
      </c>
      <c r="AO73" s="38">
        <v>0</v>
      </c>
      <c r="AP73" s="38">
        <v>8.2525608293586804E-4</v>
      </c>
      <c r="AQ73" s="38">
        <v>0</v>
      </c>
      <c r="AR73" s="38">
        <v>26.253473109906086</v>
      </c>
      <c r="AS73" s="38">
        <v>1.2237822986874838</v>
      </c>
      <c r="AT73" s="38">
        <v>0.49562668664835269</v>
      </c>
      <c r="AU73" s="38">
        <v>0</v>
      </c>
      <c r="AV73" s="38">
        <v>0.27964285714285714</v>
      </c>
      <c r="AW73" s="38">
        <v>7.1981940176719002E-3</v>
      </c>
      <c r="AX73" s="38">
        <v>1.1635285394834035E-5</v>
      </c>
      <c r="AY73" s="36">
        <v>30.458805488428251</v>
      </c>
      <c r="AZ73" s="13"/>
    </row>
    <row r="74" spans="2:52" x14ac:dyDescent="0.25">
      <c r="B74" s="65"/>
      <c r="C74" s="65"/>
      <c r="D74" s="65"/>
      <c r="E74" s="65"/>
      <c r="F74" s="65"/>
      <c r="G74" s="65"/>
      <c r="H74" s="65"/>
      <c r="I74" s="65"/>
      <c r="J74" s="65"/>
      <c r="K74" s="65"/>
      <c r="L74" s="65"/>
      <c r="M74" s="65"/>
      <c r="N74" s="65"/>
      <c r="O74" s="65"/>
      <c r="P74" s="65"/>
      <c r="Q74" s="65"/>
      <c r="R74" s="65"/>
      <c r="S74" s="65"/>
      <c r="T74" s="65"/>
      <c r="U74" s="65"/>
      <c r="V74" s="65"/>
      <c r="W74" s="65"/>
      <c r="X74" s="55"/>
      <c r="Y74" s="3">
        <v>2022</v>
      </c>
      <c r="Z74" s="4">
        <v>867381.54186387989</v>
      </c>
      <c r="AA74" s="4">
        <v>0</v>
      </c>
      <c r="AB74" s="4">
        <v>568.81741463392814</v>
      </c>
      <c r="AC74" s="4">
        <v>0</v>
      </c>
      <c r="AD74" s="4">
        <v>12970739.921358781</v>
      </c>
      <c r="AE74" s="4">
        <v>670082.44599526282</v>
      </c>
      <c r="AF74" s="4">
        <v>1088622.4592361425</v>
      </c>
      <c r="AG74" s="4">
        <v>0</v>
      </c>
      <c r="AH74" s="4">
        <v>167785.71428571429</v>
      </c>
      <c r="AI74" s="4">
        <v>43913.716774010638</v>
      </c>
      <c r="AJ74" s="4">
        <v>4092.7173986207063</v>
      </c>
      <c r="AK74" s="7">
        <v>15813187.334327048</v>
      </c>
      <c r="AL74" s="58"/>
      <c r="AM74" s="3">
        <v>2022</v>
      </c>
      <c r="AN74" s="38">
        <v>1.5699605907736225</v>
      </c>
      <c r="AO74" s="38">
        <v>0</v>
      </c>
      <c r="AP74" s="38">
        <v>8.1340890292651714E-4</v>
      </c>
      <c r="AQ74" s="38">
        <v>0</v>
      </c>
      <c r="AR74" s="38">
        <v>27.082904955797133</v>
      </c>
      <c r="AS74" s="38">
        <v>1.1887262591955963</v>
      </c>
      <c r="AT74" s="38">
        <v>0.73482015998439609</v>
      </c>
      <c r="AU74" s="38">
        <v>0</v>
      </c>
      <c r="AV74" s="38">
        <v>0.25167857142857142</v>
      </c>
      <c r="AW74" s="38">
        <v>2.1956858387005319E-2</v>
      </c>
      <c r="AX74" s="38">
        <v>1.6370869594482825E-5</v>
      </c>
      <c r="AY74" s="36">
        <v>30.850877175338844</v>
      </c>
    </row>
    <row r="75" spans="2:52" x14ac:dyDescent="0.25">
      <c r="B75" s="65"/>
      <c r="C75" s="65"/>
      <c r="D75" s="65"/>
      <c r="E75" s="65"/>
      <c r="F75" s="65"/>
      <c r="G75" s="65"/>
      <c r="H75" s="65"/>
      <c r="I75" s="65"/>
      <c r="J75" s="65"/>
      <c r="K75" s="65"/>
      <c r="L75" s="65"/>
      <c r="M75" s="65"/>
      <c r="N75" s="65"/>
      <c r="O75" s="65"/>
      <c r="P75" s="65"/>
      <c r="Q75" s="65"/>
      <c r="R75" s="65"/>
      <c r="S75" s="65"/>
      <c r="T75" s="65"/>
      <c r="U75" s="65"/>
      <c r="V75" s="65"/>
      <c r="W75" s="65"/>
      <c r="X75" s="55"/>
      <c r="Y75" s="1">
        <v>2023</v>
      </c>
      <c r="Z75" s="4">
        <v>579592.68416504224</v>
      </c>
      <c r="AA75" s="4">
        <v>0</v>
      </c>
      <c r="AB75" s="4">
        <v>560.50424962069212</v>
      </c>
      <c r="AC75" s="4">
        <v>0</v>
      </c>
      <c r="AD75" s="4">
        <v>13220939.95397163</v>
      </c>
      <c r="AE75" s="4">
        <v>643626.66877743194</v>
      </c>
      <c r="AF75" s="4">
        <v>1504515.3089667496</v>
      </c>
      <c r="AG75" s="4">
        <v>0</v>
      </c>
      <c r="AH75" s="4">
        <v>149142.85714285716</v>
      </c>
      <c r="AI75" s="4">
        <v>89331.821970051082</v>
      </c>
      <c r="AJ75" s="4">
        <v>5552.5745087088235</v>
      </c>
      <c r="AK75" s="7">
        <v>16193262.373752091</v>
      </c>
      <c r="AL75" s="58"/>
      <c r="AM75" s="1">
        <v>2023</v>
      </c>
      <c r="AN75" s="38">
        <v>1.0490627583387264</v>
      </c>
      <c r="AO75" s="38">
        <v>0</v>
      </c>
      <c r="AP75" s="38">
        <v>8.0152107695758974E-4</v>
      </c>
      <c r="AQ75" s="38">
        <v>0</v>
      </c>
      <c r="AR75" s="38">
        <v>27.605322623892764</v>
      </c>
      <c r="AS75" s="38">
        <v>1.1417937104111642</v>
      </c>
      <c r="AT75" s="38">
        <v>1.0155478335525558</v>
      </c>
      <c r="AU75" s="38">
        <v>0</v>
      </c>
      <c r="AV75" s="38">
        <v>0.22371428571428573</v>
      </c>
      <c r="AW75" s="38">
        <v>4.4665910985025543E-2</v>
      </c>
      <c r="AX75" s="38">
        <v>2.2210298034835295E-5</v>
      </c>
      <c r="AY75" s="36">
        <v>31.080930854269514</v>
      </c>
    </row>
    <row r="76" spans="2:52" x14ac:dyDescent="0.25">
      <c r="B76" s="65"/>
      <c r="C76" s="65"/>
      <c r="D76" s="65"/>
      <c r="E76" s="65"/>
      <c r="F76" s="65"/>
      <c r="G76" s="65"/>
      <c r="H76" s="65"/>
      <c r="I76" s="65"/>
      <c r="J76" s="65"/>
      <c r="K76" s="65"/>
      <c r="L76" s="65"/>
      <c r="M76" s="65"/>
      <c r="N76" s="65"/>
      <c r="O76" s="65"/>
      <c r="P76" s="65"/>
      <c r="Q76" s="65"/>
      <c r="R76" s="65"/>
      <c r="S76" s="65"/>
      <c r="T76" s="65"/>
      <c r="U76" s="65"/>
      <c r="V76" s="65"/>
      <c r="W76" s="65"/>
      <c r="Y76" s="3">
        <v>2024</v>
      </c>
      <c r="Z76" s="4">
        <v>357012.74126304674</v>
      </c>
      <c r="AA76" s="4">
        <v>0</v>
      </c>
      <c r="AB76" s="4">
        <v>552.07656497362632</v>
      </c>
      <c r="AC76" s="4">
        <v>0</v>
      </c>
      <c r="AD76" s="4">
        <v>13324530.955730485</v>
      </c>
      <c r="AE76" s="4">
        <v>612099.09954258415</v>
      </c>
      <c r="AF76" s="4">
        <v>1984083.0587223105</v>
      </c>
      <c r="AG76" s="4">
        <v>0</v>
      </c>
      <c r="AH76" s="4">
        <v>130500</v>
      </c>
      <c r="AI76" s="4">
        <v>151490.4961710748</v>
      </c>
      <c r="AJ76" s="4">
        <v>7292.1385299049298</v>
      </c>
      <c r="AK76" s="7">
        <v>16567560.566524377</v>
      </c>
      <c r="AL76" s="58"/>
      <c r="AM76" s="3">
        <v>2024</v>
      </c>
      <c r="AN76" s="38">
        <v>0.64619306168611457</v>
      </c>
      <c r="AO76" s="38">
        <v>0</v>
      </c>
      <c r="AP76" s="38">
        <v>7.8946948791228566E-4</v>
      </c>
      <c r="AQ76" s="38">
        <v>0</v>
      </c>
      <c r="AR76" s="38">
        <v>27.82162063556525</v>
      </c>
      <c r="AS76" s="38">
        <v>1.0858638025885443</v>
      </c>
      <c r="AT76" s="38">
        <v>1.3392560646375598</v>
      </c>
      <c r="AU76" s="38">
        <v>0</v>
      </c>
      <c r="AV76" s="38">
        <v>0.19575000000000001</v>
      </c>
      <c r="AW76" s="38">
        <v>7.5745248085537398E-2</v>
      </c>
      <c r="AX76" s="38">
        <v>2.9168554119619719E-5</v>
      </c>
      <c r="AY76" s="36">
        <v>31.165247450605037</v>
      </c>
    </row>
    <row r="77" spans="2:52" x14ac:dyDescent="0.25">
      <c r="B77" s="65"/>
      <c r="C77" s="65"/>
      <c r="D77" s="65"/>
      <c r="E77" s="65"/>
      <c r="F77" s="65"/>
      <c r="G77" s="65"/>
      <c r="H77" s="65"/>
      <c r="I77" s="65"/>
      <c r="J77" s="65"/>
      <c r="K77" s="65"/>
      <c r="L77" s="65"/>
      <c r="M77" s="65"/>
      <c r="N77" s="65"/>
      <c r="O77" s="65"/>
      <c r="P77" s="65"/>
      <c r="Q77" s="65"/>
      <c r="R77" s="65"/>
      <c r="S77" s="65"/>
      <c r="T77" s="65"/>
      <c r="U77" s="65"/>
      <c r="V77" s="65"/>
      <c r="W77" s="65"/>
      <c r="Y77" s="3">
        <v>2025</v>
      </c>
      <c r="Z77" s="4">
        <v>196450.06059868718</v>
      </c>
      <c r="AA77" s="4">
        <v>0</v>
      </c>
      <c r="AB77" s="4">
        <v>543.28946105020077</v>
      </c>
      <c r="AC77" s="4">
        <v>0</v>
      </c>
      <c r="AD77" s="4">
        <v>13287493.696169332</v>
      </c>
      <c r="AE77" s="4">
        <v>576286.61965797748</v>
      </c>
      <c r="AF77" s="4">
        <v>2529095.5683546253</v>
      </c>
      <c r="AG77" s="4">
        <v>0</v>
      </c>
      <c r="AH77" s="4">
        <v>111857.14285714286</v>
      </c>
      <c r="AI77" s="4">
        <v>231294.55601717188</v>
      </c>
      <c r="AJ77" s="4">
        <v>9315.0173508987064</v>
      </c>
      <c r="AK77" s="7">
        <v>16942335.950466886</v>
      </c>
      <c r="AL77" s="58"/>
      <c r="AM77" s="3">
        <v>2025</v>
      </c>
      <c r="AN77" s="38">
        <v>0.35557460968362381</v>
      </c>
      <c r="AO77" s="38">
        <v>0</v>
      </c>
      <c r="AP77" s="38">
        <v>7.7690392930178701E-4</v>
      </c>
      <c r="AQ77" s="38">
        <v>0</v>
      </c>
      <c r="AR77" s="38">
        <v>27.744286837601567</v>
      </c>
      <c r="AS77" s="38">
        <v>1.022332463273252</v>
      </c>
      <c r="AT77" s="38">
        <v>1.7071395086393721</v>
      </c>
      <c r="AU77" s="38">
        <v>0</v>
      </c>
      <c r="AV77" s="38">
        <v>0.16778571428571426</v>
      </c>
      <c r="AW77" s="38">
        <v>0.11564727800858594</v>
      </c>
      <c r="AX77" s="38">
        <v>3.7260069403594822E-5</v>
      </c>
      <c r="AY77" s="36">
        <v>31.113580575490818</v>
      </c>
    </row>
    <row r="78" spans="2:52" x14ac:dyDescent="0.25">
      <c r="B78" s="65"/>
      <c r="C78" s="65"/>
      <c r="D78" s="65"/>
      <c r="E78" s="65"/>
      <c r="F78" s="65"/>
      <c r="G78" s="65"/>
      <c r="H78" s="65"/>
      <c r="I78" s="65"/>
      <c r="J78" s="65"/>
      <c r="K78" s="65"/>
      <c r="L78" s="65"/>
      <c r="M78" s="65"/>
      <c r="N78" s="65"/>
      <c r="O78" s="65"/>
      <c r="P78" s="65"/>
      <c r="Q78" s="65"/>
      <c r="R78" s="65"/>
      <c r="S78" s="65"/>
      <c r="T78" s="65"/>
      <c r="U78" s="65"/>
      <c r="V78" s="65"/>
      <c r="W78" s="65"/>
      <c r="Y78" s="3">
        <v>2026</v>
      </c>
      <c r="Z78" s="4">
        <v>89546.826333908131</v>
      </c>
      <c r="AA78" s="4">
        <v>0</v>
      </c>
      <c r="AB78" s="4">
        <v>533.60711484118565</v>
      </c>
      <c r="AC78" s="4">
        <v>0</v>
      </c>
      <c r="AD78" s="4">
        <v>13126145.952079343</v>
      </c>
      <c r="AE78" s="4">
        <v>538656.78619094403</v>
      </c>
      <c r="AF78" s="4">
        <v>3130358.0541784917</v>
      </c>
      <c r="AG78" s="4">
        <v>0</v>
      </c>
      <c r="AH78" s="4">
        <v>93214.28571428571</v>
      </c>
      <c r="AI78" s="4">
        <v>331640.8607328803</v>
      </c>
      <c r="AJ78" s="4">
        <v>13035.444911520826</v>
      </c>
      <c r="AK78" s="7">
        <v>17323131.817256216</v>
      </c>
      <c r="AL78" s="58"/>
      <c r="AM78" s="3">
        <v>2026</v>
      </c>
      <c r="AN78" s="38">
        <v>0.16207975566437371</v>
      </c>
      <c r="AO78" s="38">
        <v>0</v>
      </c>
      <c r="AP78" s="38">
        <v>7.6305817422289549E-4</v>
      </c>
      <c r="AQ78" s="38">
        <v>0</v>
      </c>
      <c r="AR78" s="38">
        <v>27.407392747941664</v>
      </c>
      <c r="AS78" s="38">
        <v>0.95557713870273475</v>
      </c>
      <c r="AT78" s="38">
        <v>2.1129916865704819</v>
      </c>
      <c r="AU78" s="38">
        <v>0</v>
      </c>
      <c r="AV78" s="38">
        <v>0.13982142857142857</v>
      </c>
      <c r="AW78" s="38">
        <v>0.16582043036644015</v>
      </c>
      <c r="AX78" s="38">
        <v>5.2141779646083303E-5</v>
      </c>
      <c r="AY78" s="36">
        <v>30.944498387770999</v>
      </c>
    </row>
    <row r="79" spans="2:52" x14ac:dyDescent="0.25">
      <c r="B79" s="65"/>
      <c r="C79" s="65"/>
      <c r="D79" s="65"/>
      <c r="E79" s="65"/>
      <c r="F79" s="65"/>
      <c r="G79" s="65"/>
      <c r="H79" s="65"/>
      <c r="I79" s="65"/>
      <c r="J79" s="65"/>
      <c r="K79" s="65"/>
      <c r="L79" s="65"/>
      <c r="M79" s="65"/>
      <c r="N79" s="65"/>
      <c r="O79" s="65"/>
      <c r="P79" s="65"/>
      <c r="Q79" s="65"/>
      <c r="R79" s="65"/>
      <c r="S79" s="65"/>
      <c r="T79" s="65"/>
      <c r="U79" s="65"/>
      <c r="V79" s="65"/>
      <c r="W79" s="65"/>
      <c r="Y79" s="1">
        <v>2027</v>
      </c>
      <c r="Z79" s="4">
        <v>25620.881631690369</v>
      </c>
      <c r="AA79" s="4">
        <v>0</v>
      </c>
      <c r="AB79" s="4">
        <v>522.0679389632412</v>
      </c>
      <c r="AC79" s="4">
        <v>0</v>
      </c>
      <c r="AD79" s="4">
        <v>12847124.474741573</v>
      </c>
      <c r="AE79" s="4">
        <v>497989.64693879936</v>
      </c>
      <c r="AF79" s="4">
        <v>3790090.7819757503</v>
      </c>
      <c r="AG79" s="4">
        <v>0</v>
      </c>
      <c r="AH79" s="4">
        <v>74571.428571428565</v>
      </c>
      <c r="AI79" s="4">
        <v>453438.63580359268</v>
      </c>
      <c r="AJ79" s="4">
        <v>18489.714180264367</v>
      </c>
      <c r="AK79" s="7">
        <v>17707847.631782062</v>
      </c>
      <c r="AL79" s="58"/>
      <c r="AM79" s="1">
        <v>2027</v>
      </c>
      <c r="AN79" s="38">
        <v>4.6373795753359565E-2</v>
      </c>
      <c r="AO79" s="38">
        <v>0</v>
      </c>
      <c r="AP79" s="38">
        <v>7.4655715271743496E-4</v>
      </c>
      <c r="AQ79" s="38">
        <v>0</v>
      </c>
      <c r="AR79" s="38">
        <v>26.824795903260402</v>
      </c>
      <c r="AS79" s="38">
        <v>0.88343363366943006</v>
      </c>
      <c r="AT79" s="38">
        <v>2.5583112778336314</v>
      </c>
      <c r="AU79" s="38">
        <v>0</v>
      </c>
      <c r="AV79" s="38">
        <v>0.11185714285714285</v>
      </c>
      <c r="AW79" s="38">
        <v>0.22671931790179634</v>
      </c>
      <c r="AX79" s="38">
        <v>7.3958856721057471E-5</v>
      </c>
      <c r="AY79" s="36">
        <v>30.652311587285201</v>
      </c>
    </row>
    <row r="80" spans="2:52" x14ac:dyDescent="0.25">
      <c r="B80" s="65"/>
      <c r="C80" s="65"/>
      <c r="D80" s="65"/>
      <c r="E80" s="65"/>
      <c r="F80" s="65"/>
      <c r="G80" s="65"/>
      <c r="H80" s="65"/>
      <c r="I80" s="65"/>
      <c r="J80" s="65"/>
      <c r="K80" s="65"/>
      <c r="L80" s="65"/>
      <c r="M80" s="65"/>
      <c r="N80" s="65"/>
      <c r="O80" s="65"/>
      <c r="P80" s="65"/>
      <c r="Q80" s="65"/>
      <c r="R80" s="65"/>
      <c r="S80" s="65"/>
      <c r="T80" s="65"/>
      <c r="U80" s="65"/>
      <c r="V80" s="65"/>
      <c r="W80" s="65"/>
      <c r="Y80" s="3">
        <v>2028</v>
      </c>
      <c r="Z80" s="4">
        <v>0</v>
      </c>
      <c r="AA80" s="4">
        <v>0</v>
      </c>
      <c r="AB80" s="4">
        <v>507.04196180438402</v>
      </c>
      <c r="AC80" s="4">
        <v>0</v>
      </c>
      <c r="AD80" s="4">
        <v>12454465.579430388</v>
      </c>
      <c r="AE80" s="4">
        <v>452525.24832382775</v>
      </c>
      <c r="AF80" s="4">
        <v>4510657.3383379467</v>
      </c>
      <c r="AG80" s="4">
        <v>0</v>
      </c>
      <c r="AH80" s="4">
        <v>55928.571428571435</v>
      </c>
      <c r="AI80" s="4">
        <v>597670.28823166469</v>
      </c>
      <c r="AJ80" s="4">
        <v>25714.500666941385</v>
      </c>
      <c r="AK80" s="7">
        <v>18097468.568381146</v>
      </c>
      <c r="AL80" s="58"/>
      <c r="AM80" s="3">
        <v>2028</v>
      </c>
      <c r="AN80" s="38">
        <v>0</v>
      </c>
      <c r="AO80" s="38">
        <v>0</v>
      </c>
      <c r="AP80" s="38">
        <v>7.2507000538026911E-4</v>
      </c>
      <c r="AQ80" s="38">
        <v>0</v>
      </c>
      <c r="AR80" s="38">
        <v>26.00492412985065</v>
      </c>
      <c r="AS80" s="38">
        <v>0.80277979052647042</v>
      </c>
      <c r="AT80" s="38">
        <v>3.0446937033781141</v>
      </c>
      <c r="AU80" s="38">
        <v>0</v>
      </c>
      <c r="AV80" s="38">
        <v>8.3892857142857144E-2</v>
      </c>
      <c r="AW80" s="38">
        <v>0.29883514411583234</v>
      </c>
      <c r="AX80" s="38">
        <v>1.0285800266776554E-4</v>
      </c>
      <c r="AY80" s="36">
        <v>30.235953553021972</v>
      </c>
    </row>
    <row r="81" spans="2:51" x14ac:dyDescent="0.25">
      <c r="B81" s="65"/>
      <c r="C81" s="65"/>
      <c r="D81" s="65"/>
      <c r="E81" s="65"/>
      <c r="F81" s="65"/>
      <c r="G81" s="65"/>
      <c r="H81" s="65"/>
      <c r="I81" s="65"/>
      <c r="J81" s="65"/>
      <c r="K81" s="65"/>
      <c r="L81" s="65"/>
      <c r="M81" s="65"/>
      <c r="N81" s="65"/>
      <c r="O81" s="65"/>
      <c r="P81" s="65"/>
      <c r="Q81" s="65"/>
      <c r="R81" s="65"/>
      <c r="S81" s="65"/>
      <c r="T81" s="65"/>
      <c r="U81" s="65"/>
      <c r="V81" s="65"/>
      <c r="W81" s="65"/>
      <c r="Y81" s="1">
        <v>2029</v>
      </c>
      <c r="Z81" s="4">
        <v>0</v>
      </c>
      <c r="AA81" s="4">
        <v>0</v>
      </c>
      <c r="AB81" s="4">
        <v>485.70296630457329</v>
      </c>
      <c r="AC81" s="4">
        <v>0</v>
      </c>
      <c r="AD81" s="4">
        <v>11948846.694616577</v>
      </c>
      <c r="AE81" s="4">
        <v>400990.29273148178</v>
      </c>
      <c r="AF81" s="4">
        <v>5294509.3315011337</v>
      </c>
      <c r="AG81" s="4">
        <v>0</v>
      </c>
      <c r="AH81" s="4">
        <v>37285.71428571429</v>
      </c>
      <c r="AI81" s="4">
        <v>765394.38132663094</v>
      </c>
      <c r="AJ81" s="4">
        <v>34747.17174484353</v>
      </c>
      <c r="AK81" s="7">
        <v>18482259.289172683</v>
      </c>
      <c r="AL81" s="58"/>
      <c r="AM81" s="1">
        <v>2029</v>
      </c>
      <c r="AN81" s="38">
        <v>0</v>
      </c>
      <c r="AO81" s="38">
        <v>0</v>
      </c>
      <c r="AP81" s="38">
        <v>6.9455524181553973E-4</v>
      </c>
      <c r="AQ81" s="38">
        <v>0</v>
      </c>
      <c r="AR81" s="38">
        <v>24.949191898359413</v>
      </c>
      <c r="AS81" s="38">
        <v>0.71135677930564867</v>
      </c>
      <c r="AT81" s="38">
        <v>3.5737937987632651</v>
      </c>
      <c r="AU81" s="38">
        <v>0</v>
      </c>
      <c r="AV81" s="38">
        <v>5.5928571428571432E-2</v>
      </c>
      <c r="AW81" s="38">
        <v>0.38269719066331548</v>
      </c>
      <c r="AX81" s="38">
        <v>1.3898868697937412E-4</v>
      </c>
      <c r="AY81" s="36">
        <v>29.673801782449008</v>
      </c>
    </row>
    <row r="82" spans="2:51" x14ac:dyDescent="0.25">
      <c r="B82" s="65"/>
      <c r="C82" s="65"/>
      <c r="D82" s="65"/>
      <c r="E82" s="65"/>
      <c r="F82" s="65"/>
      <c r="G82" s="65"/>
      <c r="H82" s="65"/>
      <c r="I82" s="65"/>
      <c r="J82" s="65"/>
      <c r="K82" s="65"/>
      <c r="L82" s="65"/>
      <c r="M82" s="65"/>
      <c r="N82" s="65"/>
      <c r="O82" s="65"/>
      <c r="P82" s="65"/>
      <c r="Q82" s="65"/>
      <c r="R82" s="65"/>
      <c r="S82" s="65"/>
      <c r="T82" s="65"/>
      <c r="U82" s="65"/>
      <c r="V82" s="65"/>
      <c r="W82" s="65"/>
      <c r="X82" s="65"/>
      <c r="Y82" s="6">
        <v>2030</v>
      </c>
      <c r="Z82" s="5">
        <v>0</v>
      </c>
      <c r="AA82" s="5">
        <v>0</v>
      </c>
      <c r="AB82" s="5">
        <v>454.0547159151526</v>
      </c>
      <c r="AC82" s="5">
        <v>0</v>
      </c>
      <c r="AD82" s="5">
        <v>11335001.998520447</v>
      </c>
      <c r="AE82" s="5">
        <v>343771.06723457272</v>
      </c>
      <c r="AF82" s="5">
        <v>6144010.5028848918</v>
      </c>
      <c r="AG82" s="5">
        <v>0</v>
      </c>
      <c r="AH82" s="5">
        <v>18642.857142857145</v>
      </c>
      <c r="AI82" s="5">
        <v>957743.23387492262</v>
      </c>
      <c r="AJ82" s="5">
        <v>39628.357306449507</v>
      </c>
      <c r="AK82" s="8">
        <v>18839252.071680054</v>
      </c>
      <c r="AL82" s="13">
        <v>1.3521139565418012</v>
      </c>
      <c r="AM82" s="6">
        <v>2030</v>
      </c>
      <c r="AN82" s="39">
        <v>0</v>
      </c>
      <c r="AO82" s="39">
        <v>0</v>
      </c>
      <c r="AP82" s="39">
        <v>6.4929824375866817E-4</v>
      </c>
      <c r="AQ82" s="39">
        <v>0</v>
      </c>
      <c r="AR82" s="39">
        <v>23.667484172910694</v>
      </c>
      <c r="AS82" s="39">
        <v>0.60984987327413198</v>
      </c>
      <c r="AT82" s="39">
        <v>4.1472070894473019</v>
      </c>
      <c r="AU82" s="39">
        <v>0</v>
      </c>
      <c r="AV82" s="39">
        <v>2.7964285714285716E-2</v>
      </c>
      <c r="AW82" s="39">
        <v>0.47887161693746133</v>
      </c>
      <c r="AX82" s="39">
        <v>1.5851342922579802E-4</v>
      </c>
      <c r="AY82" s="37">
        <v>28.932184849956862</v>
      </c>
    </row>
    <row r="83" spans="2:51" x14ac:dyDescent="0.25">
      <c r="B83" s="65"/>
      <c r="C83" s="65"/>
      <c r="D83" s="65"/>
      <c r="E83" s="65"/>
      <c r="F83" s="65"/>
      <c r="G83" s="65"/>
      <c r="H83" s="65"/>
      <c r="I83" s="65"/>
      <c r="J83" s="65"/>
      <c r="K83" s="65"/>
      <c r="L83" s="65"/>
      <c r="M83" s="65"/>
      <c r="N83" s="65"/>
      <c r="O83" s="65"/>
      <c r="P83" s="65"/>
      <c r="Q83" s="65"/>
      <c r="R83" s="65"/>
      <c r="S83" s="65"/>
      <c r="T83" s="65"/>
      <c r="U83" s="65"/>
      <c r="V83" s="65"/>
      <c r="W83" s="65"/>
      <c r="X83" s="55">
        <v>1</v>
      </c>
      <c r="Y83" s="55"/>
      <c r="Z83" s="55"/>
      <c r="AA83" s="55"/>
      <c r="AB83" s="55"/>
      <c r="AC83" s="55"/>
      <c r="AD83" s="13"/>
      <c r="AE83" s="55"/>
      <c r="AF83" s="55"/>
      <c r="AG83" s="55"/>
      <c r="AH83" s="55"/>
      <c r="AI83" s="55"/>
      <c r="AJ83" s="55"/>
      <c r="AK83" s="55"/>
      <c r="AL83" s="55"/>
      <c r="AM83" s="55"/>
      <c r="AN83" s="55"/>
      <c r="AO83" s="55"/>
      <c r="AP83" s="55"/>
      <c r="AQ83" s="55"/>
      <c r="AR83" s="55"/>
      <c r="AS83" s="55"/>
      <c r="AT83" s="55"/>
      <c r="AU83" s="55"/>
      <c r="AV83" s="55"/>
      <c r="AW83" s="55"/>
      <c r="AX83" s="55"/>
      <c r="AY83" s="55"/>
    </row>
    <row r="84" spans="2:51" x14ac:dyDescent="0.25">
      <c r="B84" s="65"/>
      <c r="C84" s="65"/>
      <c r="D84" s="65"/>
      <c r="E84" s="65"/>
      <c r="F84" s="65"/>
      <c r="G84" s="65"/>
      <c r="H84" s="65"/>
      <c r="I84" s="65"/>
      <c r="J84" s="65"/>
      <c r="K84" s="65"/>
      <c r="L84" s="65"/>
      <c r="M84" s="65"/>
      <c r="N84" s="65"/>
      <c r="O84" s="65"/>
      <c r="P84" s="65"/>
      <c r="Q84" s="65"/>
      <c r="R84" s="65"/>
      <c r="S84" s="65"/>
      <c r="T84" s="65"/>
      <c r="U84" s="65"/>
      <c r="V84" s="65"/>
      <c r="W84" s="65"/>
      <c r="X84" s="55">
        <v>2</v>
      </c>
      <c r="Y84" s="55"/>
      <c r="Z84" s="55"/>
      <c r="AA84" s="55"/>
      <c r="AB84" s="55"/>
      <c r="AC84" s="55"/>
      <c r="AD84" s="13"/>
      <c r="AE84" s="55"/>
      <c r="AF84" s="55"/>
      <c r="AG84" s="55"/>
      <c r="AH84" s="55"/>
      <c r="AI84" s="55"/>
      <c r="AJ84" s="55"/>
      <c r="AK84" s="55"/>
      <c r="AL84" s="55"/>
      <c r="AM84" s="55"/>
      <c r="AN84" s="55"/>
      <c r="AO84" s="55"/>
      <c r="AP84" s="55"/>
      <c r="AQ84" s="55"/>
      <c r="AR84" s="55"/>
      <c r="AS84" s="55"/>
      <c r="AT84" s="55"/>
      <c r="AU84" s="55"/>
      <c r="AV84" s="55"/>
      <c r="AW84" s="55"/>
      <c r="AX84" s="55"/>
      <c r="AY84" s="55"/>
    </row>
    <row r="85" spans="2:51" x14ac:dyDescent="0.25">
      <c r="B85" s="65"/>
      <c r="C85" s="65"/>
      <c r="D85" s="65"/>
      <c r="E85" s="65"/>
      <c r="F85" s="65"/>
      <c r="G85" s="65"/>
      <c r="H85" s="65"/>
      <c r="I85" s="65"/>
      <c r="J85" s="65"/>
      <c r="K85" s="65"/>
      <c r="L85" s="65"/>
      <c r="M85" s="65"/>
      <c r="N85" s="65"/>
      <c r="O85" s="65"/>
      <c r="P85" s="65"/>
      <c r="Q85" s="65"/>
      <c r="R85" s="65"/>
      <c r="S85" s="65"/>
      <c r="T85" s="65"/>
      <c r="U85" s="65"/>
      <c r="V85" s="65"/>
      <c r="W85" s="65"/>
      <c r="X85" s="55">
        <v>3</v>
      </c>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row>
    <row r="86" spans="2:51" x14ac:dyDescent="0.25">
      <c r="B86" s="65"/>
      <c r="C86" s="65"/>
      <c r="D86" s="65"/>
      <c r="E86" s="65"/>
      <c r="F86" s="65"/>
      <c r="G86" s="65"/>
      <c r="H86" s="65"/>
      <c r="I86" s="65"/>
      <c r="J86" s="65"/>
      <c r="K86" s="65"/>
      <c r="L86" s="65"/>
      <c r="M86" s="65"/>
      <c r="N86" s="65"/>
      <c r="O86" s="65"/>
      <c r="P86" s="65"/>
      <c r="Q86" s="65"/>
      <c r="R86" s="65"/>
      <c r="S86" s="65"/>
      <c r="T86" s="65"/>
      <c r="U86" s="65"/>
      <c r="V86" s="65"/>
      <c r="W86" s="65"/>
      <c r="X86" s="55">
        <v>4</v>
      </c>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row>
    <row r="87" spans="2:51" x14ac:dyDescent="0.25">
      <c r="B87" s="65"/>
      <c r="C87" s="65"/>
      <c r="D87" s="65"/>
      <c r="E87" s="65"/>
      <c r="F87" s="65"/>
      <c r="G87" s="65"/>
      <c r="H87" s="65"/>
      <c r="I87" s="65"/>
      <c r="J87" s="65"/>
      <c r="K87" s="65"/>
      <c r="L87" s="65"/>
      <c r="M87" s="65"/>
      <c r="N87" s="65"/>
      <c r="O87" s="65"/>
      <c r="P87" s="65"/>
      <c r="Q87" s="65"/>
      <c r="R87" s="65"/>
      <c r="S87" s="65"/>
      <c r="T87" s="65"/>
      <c r="U87" s="65"/>
      <c r="V87" s="65"/>
      <c r="W87" s="65"/>
      <c r="X87" s="55">
        <v>5</v>
      </c>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row>
    <row r="88" spans="2:51" x14ac:dyDescent="0.25">
      <c r="B88" s="65"/>
      <c r="C88" s="65"/>
      <c r="D88" s="65"/>
      <c r="E88" s="65"/>
      <c r="F88" s="65"/>
      <c r="G88" s="65"/>
      <c r="H88" s="65"/>
      <c r="I88" s="65"/>
      <c r="J88" s="65"/>
      <c r="K88" s="65"/>
      <c r="L88" s="65"/>
      <c r="M88" s="65"/>
      <c r="N88" s="65"/>
      <c r="O88" s="65"/>
      <c r="P88" s="65"/>
      <c r="Q88" s="65"/>
      <c r="R88" s="65"/>
      <c r="S88" s="65"/>
      <c r="T88" s="65"/>
      <c r="U88" s="65"/>
      <c r="V88" s="65"/>
      <c r="W88" s="65"/>
      <c r="X88" s="55">
        <v>6</v>
      </c>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row>
    <row r="89" spans="2:51" x14ac:dyDescent="0.25">
      <c r="B89" s="65"/>
      <c r="C89" s="65"/>
      <c r="D89" s="65"/>
      <c r="E89" s="65"/>
      <c r="F89" s="65"/>
      <c r="G89" s="65"/>
      <c r="H89" s="65"/>
      <c r="I89" s="65"/>
      <c r="J89" s="65"/>
      <c r="K89" s="65"/>
      <c r="L89" s="65"/>
      <c r="M89" s="65"/>
      <c r="N89" s="65"/>
      <c r="O89" s="65"/>
      <c r="P89" s="65"/>
      <c r="Q89" s="65"/>
      <c r="R89" s="65"/>
      <c r="S89" s="65"/>
      <c r="T89" s="65"/>
      <c r="U89" s="65"/>
      <c r="V89" s="65"/>
      <c r="W89" s="65"/>
      <c r="X89" s="55">
        <v>7</v>
      </c>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row>
    <row r="90" spans="2:51" x14ac:dyDescent="0.25">
      <c r="B90" s="65"/>
      <c r="C90" s="65"/>
      <c r="D90" s="65"/>
      <c r="E90" s="65"/>
      <c r="F90" s="65"/>
      <c r="G90" s="65"/>
      <c r="H90" s="65"/>
      <c r="I90" s="65"/>
      <c r="J90" s="65"/>
      <c r="K90" s="65"/>
      <c r="L90" s="65"/>
      <c r="M90" s="65"/>
      <c r="N90" s="65"/>
      <c r="O90" s="65"/>
      <c r="P90" s="65"/>
      <c r="Q90" s="65"/>
      <c r="R90" s="65"/>
      <c r="S90" s="65"/>
      <c r="T90" s="65"/>
      <c r="U90" s="65"/>
      <c r="V90" s="65"/>
      <c r="W90" s="65"/>
      <c r="X90" s="55">
        <v>8</v>
      </c>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row>
    <row r="91" spans="2:51" x14ac:dyDescent="0.25">
      <c r="B91" s="65" t="s">
        <v>100</v>
      </c>
      <c r="C91" s="65"/>
      <c r="D91" s="65"/>
      <c r="E91" s="65"/>
      <c r="F91" s="65"/>
      <c r="G91" s="65"/>
      <c r="H91" s="65"/>
      <c r="I91" s="65"/>
      <c r="J91" s="65"/>
      <c r="K91" s="65"/>
      <c r="L91" s="65"/>
      <c r="M91" s="65"/>
      <c r="N91" s="65"/>
      <c r="O91" s="65"/>
      <c r="P91" s="65"/>
      <c r="Q91" s="65"/>
      <c r="R91" s="65"/>
      <c r="S91" s="65"/>
      <c r="T91" s="65"/>
      <c r="U91" s="65"/>
      <c r="V91" s="65"/>
      <c r="W91" s="65"/>
      <c r="X91" s="55">
        <v>9</v>
      </c>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row>
    <row r="92" spans="2:51" x14ac:dyDescent="0.25">
      <c r="B92" s="15" t="s">
        <v>262</v>
      </c>
      <c r="C92" s="77" t="s">
        <v>30</v>
      </c>
      <c r="D92" s="65"/>
      <c r="E92" s="65"/>
      <c r="F92" s="65"/>
      <c r="G92" s="65"/>
      <c r="H92" s="65"/>
      <c r="I92" s="65"/>
      <c r="J92" s="65"/>
      <c r="K92" s="65"/>
      <c r="L92" s="65"/>
      <c r="M92" s="65"/>
      <c r="N92" s="65"/>
      <c r="O92" s="65"/>
      <c r="P92" s="65"/>
      <c r="Q92" s="65"/>
      <c r="R92" s="65"/>
      <c r="S92" s="65"/>
      <c r="T92" s="65"/>
      <c r="U92" s="65"/>
      <c r="V92" s="65"/>
      <c r="W92" s="65"/>
      <c r="X92" s="65"/>
      <c r="Y92" s="55" t="s">
        <v>21</v>
      </c>
      <c r="Z92" s="55"/>
      <c r="AA92" s="55"/>
      <c r="AB92" s="55"/>
      <c r="AC92" s="55"/>
      <c r="AD92" s="55"/>
      <c r="AE92" s="55"/>
      <c r="AF92" s="55"/>
      <c r="AG92" s="55"/>
      <c r="AH92" s="55"/>
      <c r="AI92" s="55"/>
      <c r="AJ92" s="55"/>
      <c r="AK92" s="55"/>
      <c r="AL92" s="55"/>
      <c r="AM92" s="55" t="s">
        <v>147</v>
      </c>
      <c r="AN92" s="55"/>
      <c r="AO92" s="55"/>
      <c r="AP92" s="55"/>
      <c r="AQ92" s="55"/>
      <c r="AR92" s="55"/>
      <c r="AS92" s="55"/>
      <c r="AT92" s="55"/>
      <c r="AU92" s="55"/>
      <c r="AV92" s="55"/>
      <c r="AW92" s="55"/>
      <c r="AX92" s="55"/>
      <c r="AY92" s="55"/>
    </row>
    <row r="93" spans="2:51" ht="15.75" x14ac:dyDescent="0.25">
      <c r="B93" s="65"/>
      <c r="C93" s="65"/>
      <c r="D93" s="65"/>
      <c r="E93" s="65"/>
      <c r="F93" s="65"/>
      <c r="G93" s="65"/>
      <c r="H93" s="65"/>
      <c r="I93" s="65"/>
      <c r="J93" s="65"/>
      <c r="K93" s="65"/>
      <c r="L93" s="65"/>
      <c r="M93" s="65"/>
      <c r="N93" s="65"/>
      <c r="O93" s="65"/>
      <c r="P93" s="65"/>
      <c r="Q93" s="65"/>
      <c r="R93" s="65"/>
      <c r="S93" s="65"/>
      <c r="T93" s="65"/>
      <c r="U93" s="65"/>
      <c r="V93" s="65"/>
      <c r="W93" s="65"/>
      <c r="X93" s="65"/>
      <c r="Y93" s="66"/>
      <c r="Z93" s="63" t="s">
        <v>2</v>
      </c>
      <c r="AA93" s="63" t="s">
        <v>3</v>
      </c>
      <c r="AB93" s="63" t="s">
        <v>4</v>
      </c>
      <c r="AC93" s="63" t="s">
        <v>5</v>
      </c>
      <c r="AD93" s="63" t="s">
        <v>6</v>
      </c>
      <c r="AE93" s="63" t="s">
        <v>7</v>
      </c>
      <c r="AF93" s="63" t="s">
        <v>8</v>
      </c>
      <c r="AG93" s="63" t="s">
        <v>9</v>
      </c>
      <c r="AH93" s="63" t="s">
        <v>18</v>
      </c>
      <c r="AI93" s="63" t="s">
        <v>19</v>
      </c>
      <c r="AJ93" s="63" t="s">
        <v>20</v>
      </c>
      <c r="AK93" s="63" t="s">
        <v>0</v>
      </c>
      <c r="AL93" s="55"/>
      <c r="AM93" s="62"/>
      <c r="AN93" s="63" t="s">
        <v>2</v>
      </c>
      <c r="AO93" s="63" t="s">
        <v>3</v>
      </c>
      <c r="AP93" s="63" t="s">
        <v>4</v>
      </c>
      <c r="AQ93" s="63" t="s">
        <v>5</v>
      </c>
      <c r="AR93" s="63" t="s">
        <v>6</v>
      </c>
      <c r="AS93" s="63" t="s">
        <v>7</v>
      </c>
      <c r="AT93" s="63" t="s">
        <v>8</v>
      </c>
      <c r="AU93" s="63" t="s">
        <v>9</v>
      </c>
      <c r="AV93" s="63" t="s">
        <v>18</v>
      </c>
      <c r="AW93" s="63" t="s">
        <v>19</v>
      </c>
      <c r="AX93" s="63" t="s">
        <v>20</v>
      </c>
      <c r="AY93" s="64" t="s">
        <v>0</v>
      </c>
    </row>
    <row r="94" spans="2:51" x14ac:dyDescent="0.25">
      <c r="B94" s="65"/>
      <c r="C94" s="65"/>
      <c r="D94" s="65"/>
      <c r="E94" s="65"/>
      <c r="F94" s="65"/>
      <c r="G94" s="65"/>
      <c r="H94" s="65"/>
      <c r="I94" s="65"/>
      <c r="J94" s="65"/>
      <c r="K94" s="65"/>
      <c r="L94" s="65"/>
      <c r="M94" s="65"/>
      <c r="N94" s="65"/>
      <c r="O94" s="65"/>
      <c r="P94" s="65"/>
      <c r="Q94" s="65"/>
      <c r="R94" s="65"/>
      <c r="S94" s="65"/>
      <c r="T94" s="65"/>
      <c r="U94" s="65"/>
      <c r="V94" s="65"/>
      <c r="W94" s="65"/>
      <c r="X94" s="65"/>
      <c r="Y94" s="3">
        <v>2020</v>
      </c>
      <c r="Z94" s="4">
        <v>982839.20418623171</v>
      </c>
      <c r="AA94" s="4">
        <v>182234.3686419666</v>
      </c>
      <c r="AB94" s="4">
        <v>2871835.4322484718</v>
      </c>
      <c r="AC94" s="4">
        <v>0</v>
      </c>
      <c r="AD94" s="4">
        <v>154057.40965031</v>
      </c>
      <c r="AE94" s="4">
        <v>38731.880790970929</v>
      </c>
      <c r="AF94" s="4">
        <v>3298.5869098884277</v>
      </c>
      <c r="AG94" s="4">
        <v>0</v>
      </c>
      <c r="AH94" s="4">
        <v>0</v>
      </c>
      <c r="AI94" s="4">
        <v>17228.232247970289</v>
      </c>
      <c r="AJ94" s="4">
        <v>40671.630910911212</v>
      </c>
      <c r="AK94" s="7">
        <v>4290896.7455867212</v>
      </c>
      <c r="AL94" s="58"/>
      <c r="AM94" s="3">
        <v>2020</v>
      </c>
      <c r="AN94" s="38">
        <v>1.7789389595770793</v>
      </c>
      <c r="AO94" s="38">
        <v>1.4032046385431429E-2</v>
      </c>
      <c r="AP94" s="38">
        <v>4.1067246681153149</v>
      </c>
      <c r="AQ94" s="38">
        <v>0</v>
      </c>
      <c r="AR94" s="38">
        <v>0.32167187134984726</v>
      </c>
      <c r="AS94" s="38">
        <v>6.8710356523182428E-2</v>
      </c>
      <c r="AT94" s="38">
        <v>2.2265461641746884E-3</v>
      </c>
      <c r="AU94" s="38">
        <v>0</v>
      </c>
      <c r="AV94" s="38">
        <v>0</v>
      </c>
      <c r="AW94" s="38">
        <v>8.6141161239851449E-3</v>
      </c>
      <c r="AX94" s="38">
        <v>1.6268652364364485E-4</v>
      </c>
      <c r="AY94" s="36">
        <v>6.3010812507626595</v>
      </c>
    </row>
    <row r="95" spans="2:51" x14ac:dyDescent="0.25">
      <c r="B95" s="65"/>
      <c r="C95" s="65"/>
      <c r="D95" s="65"/>
      <c r="E95" s="65"/>
      <c r="F95" s="65"/>
      <c r="G95" s="65"/>
      <c r="H95" s="65"/>
      <c r="I95" s="65"/>
      <c r="J95" s="65"/>
      <c r="K95" s="65"/>
      <c r="L95" s="65"/>
      <c r="M95" s="65"/>
      <c r="N95" s="65"/>
      <c r="O95" s="65"/>
      <c r="P95" s="65"/>
      <c r="Q95" s="65"/>
      <c r="R95" s="65"/>
      <c r="S95" s="65"/>
      <c r="T95" s="65"/>
      <c r="U95" s="65"/>
      <c r="V95" s="65"/>
      <c r="W95" s="65"/>
      <c r="X95" s="65"/>
      <c r="Y95" s="1">
        <v>2021</v>
      </c>
      <c r="Z95" s="4">
        <v>875440.28669116099</v>
      </c>
      <c r="AA95" s="4">
        <v>174570.33233886625</v>
      </c>
      <c r="AB95" s="4">
        <v>2981704.4434811976</v>
      </c>
      <c r="AC95" s="4">
        <v>0</v>
      </c>
      <c r="AD95" s="4">
        <v>163588.99119816348</v>
      </c>
      <c r="AE95" s="4">
        <v>40438.856838516571</v>
      </c>
      <c r="AF95" s="4">
        <v>6456.7339792373823</v>
      </c>
      <c r="AG95" s="4">
        <v>0</v>
      </c>
      <c r="AH95" s="4">
        <v>0</v>
      </c>
      <c r="AI95" s="4">
        <v>29564.338946072196</v>
      </c>
      <c r="AJ95" s="4">
        <v>64797.868645297021</v>
      </c>
      <c r="AK95" s="7">
        <v>4336561.8521185117</v>
      </c>
      <c r="AL95" s="58"/>
      <c r="AM95" s="1">
        <v>2021</v>
      </c>
      <c r="AN95" s="38">
        <v>1.5845469189110015</v>
      </c>
      <c r="AO95" s="38">
        <v>1.3441915590092703E-2</v>
      </c>
      <c r="AP95" s="38">
        <v>4.2638373541781123</v>
      </c>
      <c r="AQ95" s="38">
        <v>0</v>
      </c>
      <c r="AR95" s="38">
        <v>0.34157381362176537</v>
      </c>
      <c r="AS95" s="38">
        <v>7.1738532031528399E-2</v>
      </c>
      <c r="AT95" s="38">
        <v>4.358295435985233E-3</v>
      </c>
      <c r="AU95" s="38">
        <v>0</v>
      </c>
      <c r="AV95" s="38">
        <v>0</v>
      </c>
      <c r="AW95" s="38">
        <v>1.4782169473036098E-2</v>
      </c>
      <c r="AX95" s="38">
        <v>2.5919147458118807E-4</v>
      </c>
      <c r="AY95" s="36">
        <v>6.2945381907161009</v>
      </c>
    </row>
    <row r="96" spans="2:51" x14ac:dyDescent="0.25">
      <c r="B96" s="65"/>
      <c r="C96" s="65"/>
      <c r="D96" s="65"/>
      <c r="E96" s="65"/>
      <c r="F96" s="65"/>
      <c r="G96" s="65"/>
      <c r="H96" s="65"/>
      <c r="I96" s="65"/>
      <c r="J96" s="65"/>
      <c r="K96" s="65"/>
      <c r="L96" s="65"/>
      <c r="M96" s="65"/>
      <c r="N96" s="65"/>
      <c r="O96" s="65"/>
      <c r="P96" s="65"/>
      <c r="Q96" s="65"/>
      <c r="R96" s="65"/>
      <c r="S96" s="65"/>
      <c r="T96" s="65"/>
      <c r="U96" s="65"/>
      <c r="V96" s="65"/>
      <c r="W96" s="65"/>
      <c r="X96" s="65"/>
      <c r="Y96" s="3">
        <v>2022</v>
      </c>
      <c r="Z96" s="4">
        <v>779142.69930292177</v>
      </c>
      <c r="AA96" s="4">
        <v>166891.01887989289</v>
      </c>
      <c r="AB96" s="4">
        <v>3068392.8268358642</v>
      </c>
      <c r="AC96" s="4">
        <v>0</v>
      </c>
      <c r="AD96" s="4">
        <v>171177.41932632565</v>
      </c>
      <c r="AE96" s="4">
        <v>41637.616277420791</v>
      </c>
      <c r="AF96" s="4">
        <v>10751.868439073411</v>
      </c>
      <c r="AG96" s="4">
        <v>0</v>
      </c>
      <c r="AH96" s="4">
        <v>0</v>
      </c>
      <c r="AI96" s="4">
        <v>47437.223120310635</v>
      </c>
      <c r="AJ96" s="4">
        <v>97196.113403841839</v>
      </c>
      <c r="AK96" s="7">
        <v>4382626.7855856512</v>
      </c>
      <c r="AL96" s="58"/>
      <c r="AM96" s="3">
        <v>2022</v>
      </c>
      <c r="AN96" s="38">
        <v>1.4102482857382883</v>
      </c>
      <c r="AO96" s="38">
        <v>1.2850608453751753E-2</v>
      </c>
      <c r="AP96" s="38">
        <v>4.3878017423752862</v>
      </c>
      <c r="AQ96" s="38">
        <v>0</v>
      </c>
      <c r="AR96" s="38">
        <v>0.35741845155336799</v>
      </c>
      <c r="AS96" s="38">
        <v>7.3865131276144483E-2</v>
      </c>
      <c r="AT96" s="38">
        <v>7.2575111963745524E-3</v>
      </c>
      <c r="AU96" s="38">
        <v>0</v>
      </c>
      <c r="AV96" s="38">
        <v>0</v>
      </c>
      <c r="AW96" s="38">
        <v>2.3718611560155319E-2</v>
      </c>
      <c r="AX96" s="38">
        <v>3.8878445361536737E-4</v>
      </c>
      <c r="AY96" s="36">
        <v>6.2735491266069827</v>
      </c>
    </row>
    <row r="97" spans="2:52" x14ac:dyDescent="0.25">
      <c r="B97" s="65"/>
      <c r="C97" s="65"/>
      <c r="D97" s="65"/>
      <c r="E97" s="65"/>
      <c r="F97" s="65"/>
      <c r="G97" s="65"/>
      <c r="H97" s="65"/>
      <c r="I97" s="65"/>
      <c r="J97" s="65"/>
      <c r="K97" s="65"/>
      <c r="L97" s="65"/>
      <c r="M97" s="65"/>
      <c r="N97" s="65"/>
      <c r="O97" s="65"/>
      <c r="P97" s="65"/>
      <c r="Q97" s="65"/>
      <c r="R97" s="65"/>
      <c r="S97" s="65"/>
      <c r="T97" s="65"/>
      <c r="U97" s="65"/>
      <c r="V97" s="65"/>
      <c r="W97" s="65"/>
      <c r="X97" s="65"/>
      <c r="Y97" s="1">
        <v>2023</v>
      </c>
      <c r="Z97" s="4">
        <v>691029.56966468925</v>
      </c>
      <c r="AA97" s="4">
        <v>158905.33013065299</v>
      </c>
      <c r="AB97" s="4">
        <v>3129171.8832202274</v>
      </c>
      <c r="AC97" s="4">
        <v>0</v>
      </c>
      <c r="AD97" s="4">
        <v>176798.35653295685</v>
      </c>
      <c r="AE97" s="4">
        <v>42324.359993556653</v>
      </c>
      <c r="AF97" s="4">
        <v>16189.225835487861</v>
      </c>
      <c r="AG97" s="4">
        <v>0</v>
      </c>
      <c r="AH97" s="4">
        <v>0</v>
      </c>
      <c r="AI97" s="4">
        <v>70925.394729217107</v>
      </c>
      <c r="AJ97" s="4">
        <v>137956.0470072173</v>
      </c>
      <c r="AK97" s="7">
        <v>4423300.1671140064</v>
      </c>
      <c r="AL97" s="58"/>
      <c r="AM97" s="1">
        <v>2023</v>
      </c>
      <c r="AN97" s="38">
        <v>1.2507635210930874</v>
      </c>
      <c r="AO97" s="38">
        <v>1.223571042006028E-2</v>
      </c>
      <c r="AP97" s="38">
        <v>4.4747157930049246</v>
      </c>
      <c r="AQ97" s="38">
        <v>0</v>
      </c>
      <c r="AR97" s="38">
        <v>0.36915496844081391</v>
      </c>
      <c r="AS97" s="38">
        <v>7.5083414628569503E-2</v>
      </c>
      <c r="AT97" s="38">
        <v>1.0927727438954307E-2</v>
      </c>
      <c r="AU97" s="38">
        <v>0</v>
      </c>
      <c r="AV97" s="38">
        <v>0</v>
      </c>
      <c r="AW97" s="38">
        <v>3.5462697364608553E-2</v>
      </c>
      <c r="AX97" s="38">
        <v>5.5182418802886919E-4</v>
      </c>
      <c r="AY97" s="36">
        <v>6.2288956565790476</v>
      </c>
    </row>
    <row r="98" spans="2:52" x14ac:dyDescent="0.25">
      <c r="B98" s="65"/>
      <c r="C98" s="65"/>
      <c r="D98" s="65"/>
      <c r="E98" s="65"/>
      <c r="F98" s="65"/>
      <c r="G98" s="65"/>
      <c r="H98" s="65"/>
      <c r="I98" s="65"/>
      <c r="J98" s="65"/>
      <c r="K98" s="65"/>
      <c r="L98" s="65"/>
      <c r="M98" s="65"/>
      <c r="N98" s="65"/>
      <c r="O98" s="65"/>
      <c r="P98" s="65"/>
      <c r="Q98" s="65"/>
      <c r="R98" s="65"/>
      <c r="S98" s="65"/>
      <c r="T98" s="65"/>
      <c r="U98" s="65"/>
      <c r="V98" s="65"/>
      <c r="W98" s="65"/>
      <c r="X98" s="65"/>
      <c r="Y98" s="3">
        <v>2024</v>
      </c>
      <c r="Z98" s="4">
        <v>608507.09888592665</v>
      </c>
      <c r="AA98" s="4">
        <v>150484.01697265494</v>
      </c>
      <c r="AB98" s="4">
        <v>3164118.2098632166</v>
      </c>
      <c r="AC98" s="4">
        <v>0</v>
      </c>
      <c r="AD98" s="4">
        <v>180420.02566130552</v>
      </c>
      <c r="AE98" s="4">
        <v>42493.057540988862</v>
      </c>
      <c r="AF98" s="4">
        <v>22763.726895474763</v>
      </c>
      <c r="AG98" s="4">
        <v>0</v>
      </c>
      <c r="AH98" s="4">
        <v>0</v>
      </c>
      <c r="AI98" s="4">
        <v>100096.50368733573</v>
      </c>
      <c r="AJ98" s="4">
        <v>187168.99913660603</v>
      </c>
      <c r="AK98" s="7">
        <v>4456051.6386435097</v>
      </c>
      <c r="AL98" s="58"/>
      <c r="AM98" s="3">
        <v>2024</v>
      </c>
      <c r="AN98" s="38">
        <v>1.1013978489835272</v>
      </c>
      <c r="AO98" s="38">
        <v>1.1587269306894431E-2</v>
      </c>
      <c r="AP98" s="38">
        <v>4.5246890401043993</v>
      </c>
      <c r="AQ98" s="38">
        <v>0</v>
      </c>
      <c r="AR98" s="38">
        <v>0.37671701358080595</v>
      </c>
      <c r="AS98" s="38">
        <v>7.5382684077714229E-2</v>
      </c>
      <c r="AT98" s="38">
        <v>1.5365515654445466E-2</v>
      </c>
      <c r="AU98" s="38">
        <v>0</v>
      </c>
      <c r="AV98" s="38">
        <v>0</v>
      </c>
      <c r="AW98" s="38">
        <v>5.0048251843667867E-2</v>
      </c>
      <c r="AX98" s="38">
        <v>7.4867599654642413E-4</v>
      </c>
      <c r="AY98" s="36">
        <v>6.1559362995480011</v>
      </c>
    </row>
    <row r="99" spans="2:52" x14ac:dyDescent="0.25">
      <c r="B99" s="65"/>
      <c r="C99" s="65"/>
      <c r="D99" s="65"/>
      <c r="E99" s="65"/>
      <c r="F99" s="65"/>
      <c r="G99" s="65"/>
      <c r="H99" s="65"/>
      <c r="I99" s="65"/>
      <c r="J99" s="65"/>
      <c r="K99" s="65"/>
      <c r="L99" s="65"/>
      <c r="M99" s="65"/>
      <c r="N99" s="65"/>
      <c r="O99" s="65"/>
      <c r="P99" s="65"/>
      <c r="Q99" s="65"/>
      <c r="R99" s="65"/>
      <c r="S99" s="65"/>
      <c r="T99" s="65"/>
      <c r="U99" s="65"/>
      <c r="V99" s="65"/>
      <c r="W99" s="65"/>
      <c r="X99" s="65"/>
      <c r="Y99" s="3">
        <v>2025</v>
      </c>
      <c r="Z99" s="4">
        <v>530401.98253969592</v>
      </c>
      <c r="AA99" s="4">
        <v>141733.16975552775</v>
      </c>
      <c r="AB99" s="4">
        <v>3176397.049803718</v>
      </c>
      <c r="AC99" s="4">
        <v>0</v>
      </c>
      <c r="AD99" s="4">
        <v>182002.78197558576</v>
      </c>
      <c r="AE99" s="4">
        <v>42135.314779098233</v>
      </c>
      <c r="AF99" s="4">
        <v>30471.872355211766</v>
      </c>
      <c r="AG99" s="4">
        <v>0</v>
      </c>
      <c r="AH99" s="4">
        <v>0</v>
      </c>
      <c r="AI99" s="4">
        <v>135010.53112781717</v>
      </c>
      <c r="AJ99" s="4">
        <v>244922.83411556447</v>
      </c>
      <c r="AK99" s="7">
        <v>4483075.5364522198</v>
      </c>
      <c r="AL99" s="58"/>
      <c r="AM99" s="3">
        <v>2025</v>
      </c>
      <c r="AN99" s="38">
        <v>0.96002758839684965</v>
      </c>
      <c r="AO99" s="38">
        <v>1.0913454071175636E-2</v>
      </c>
      <c r="AP99" s="38">
        <v>4.5422477812193165</v>
      </c>
      <c r="AQ99" s="38">
        <v>0</v>
      </c>
      <c r="AR99" s="38">
        <v>0.38002180876502306</v>
      </c>
      <c r="AS99" s="38">
        <v>7.4748048418120258E-2</v>
      </c>
      <c r="AT99" s="38">
        <v>2.0568513839767943E-2</v>
      </c>
      <c r="AU99" s="38">
        <v>0</v>
      </c>
      <c r="AV99" s="38">
        <v>0</v>
      </c>
      <c r="AW99" s="38">
        <v>6.7505265563908595E-2</v>
      </c>
      <c r="AX99" s="38">
        <v>9.7969133646225799E-4</v>
      </c>
      <c r="AY99" s="36">
        <v>6.0570121516106239</v>
      </c>
    </row>
    <row r="100" spans="2:52" x14ac:dyDescent="0.2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3">
        <v>2026</v>
      </c>
      <c r="Z100" s="4">
        <v>456680.11928194051</v>
      </c>
      <c r="AA100" s="4">
        <v>132884.49013231683</v>
      </c>
      <c r="AB100" s="4">
        <v>3164173.6594294859</v>
      </c>
      <c r="AC100" s="4">
        <v>0</v>
      </c>
      <c r="AD100" s="4">
        <v>182773.41795779744</v>
      </c>
      <c r="AE100" s="4">
        <v>41723.942045782846</v>
      </c>
      <c r="AF100" s="4">
        <v>37262.175943747818</v>
      </c>
      <c r="AG100" s="4">
        <v>0</v>
      </c>
      <c r="AH100" s="4">
        <v>0</v>
      </c>
      <c r="AI100" s="4">
        <v>172710.8569603645</v>
      </c>
      <c r="AJ100" s="4">
        <v>320937.68595579051</v>
      </c>
      <c r="AK100" s="7">
        <v>4509146.3477072259</v>
      </c>
      <c r="AL100" s="58"/>
      <c r="AM100" s="3">
        <v>2026</v>
      </c>
      <c r="AN100" s="38">
        <v>0.82659101590031225</v>
      </c>
      <c r="AO100" s="38">
        <v>1.0232105740188395E-2</v>
      </c>
      <c r="AP100" s="38">
        <v>4.5247683329841655</v>
      </c>
      <c r="AQ100" s="38">
        <v>0</v>
      </c>
      <c r="AR100" s="38">
        <v>0.38163089669588107</v>
      </c>
      <c r="AS100" s="38">
        <v>7.4018273189218775E-2</v>
      </c>
      <c r="AT100" s="38">
        <v>2.515196876202978E-2</v>
      </c>
      <c r="AU100" s="38">
        <v>0</v>
      </c>
      <c r="AV100" s="38">
        <v>0</v>
      </c>
      <c r="AW100" s="38">
        <v>8.6355428480182239E-2</v>
      </c>
      <c r="AX100" s="38">
        <v>1.2837507438231621E-3</v>
      </c>
      <c r="AY100" s="36">
        <v>5.9300317724958012</v>
      </c>
      <c r="AZ100" s="13"/>
    </row>
    <row r="101" spans="2:52" x14ac:dyDescent="0.2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1">
        <v>2027</v>
      </c>
      <c r="Z101" s="4">
        <v>387957.65875717369</v>
      </c>
      <c r="AA101" s="4">
        <v>124143.22537953143</v>
      </c>
      <c r="AB101" s="4">
        <v>3129313.2079762956</v>
      </c>
      <c r="AC101" s="4">
        <v>0</v>
      </c>
      <c r="AD101" s="4">
        <v>182669.71508023981</v>
      </c>
      <c r="AE101" s="4">
        <v>41241.936305522016</v>
      </c>
      <c r="AF101" s="4">
        <v>44903.450537106175</v>
      </c>
      <c r="AG101" s="4">
        <v>0</v>
      </c>
      <c r="AH101" s="4">
        <v>0</v>
      </c>
      <c r="AI101" s="4">
        <v>213152.98902233143</v>
      </c>
      <c r="AJ101" s="4">
        <v>415353.69590344542</v>
      </c>
      <c r="AK101" s="7">
        <v>4538735.8789616451</v>
      </c>
      <c r="AL101" s="58"/>
      <c r="AM101" s="1">
        <v>2027</v>
      </c>
      <c r="AN101" s="38">
        <v>0.70220336235048442</v>
      </c>
      <c r="AO101" s="38">
        <v>9.55902835422392E-3</v>
      </c>
      <c r="AP101" s="38">
        <v>4.4749178874061029</v>
      </c>
      <c r="AQ101" s="38">
        <v>0</v>
      </c>
      <c r="AR101" s="38">
        <v>0.38141436508754073</v>
      </c>
      <c r="AS101" s="38">
        <v>7.3163195005996065E-2</v>
      </c>
      <c r="AT101" s="38">
        <v>3.0309829112546666E-2</v>
      </c>
      <c r="AU101" s="38">
        <v>0</v>
      </c>
      <c r="AV101" s="38">
        <v>0</v>
      </c>
      <c r="AW101" s="38">
        <v>0.10657649451116571</v>
      </c>
      <c r="AX101" s="38">
        <v>1.6614147836137817E-3</v>
      </c>
      <c r="AY101" s="36">
        <v>5.7798055766116754</v>
      </c>
    </row>
    <row r="102" spans="2:52" x14ac:dyDescent="0.2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3">
        <v>2028</v>
      </c>
      <c r="Z102" s="4">
        <v>324661.13071759552</v>
      </c>
      <c r="AA102" s="4">
        <v>115545.58089878778</v>
      </c>
      <c r="AB102" s="4">
        <v>3072946.1406093952</v>
      </c>
      <c r="AC102" s="4">
        <v>0</v>
      </c>
      <c r="AD102" s="4">
        <v>181583.50042351667</v>
      </c>
      <c r="AE102" s="4">
        <v>40659.058645102363</v>
      </c>
      <c r="AF102" s="4">
        <v>53378.673213160197</v>
      </c>
      <c r="AG102" s="4">
        <v>0</v>
      </c>
      <c r="AH102" s="4">
        <v>0</v>
      </c>
      <c r="AI102" s="4">
        <v>256285.72346897476</v>
      </c>
      <c r="AJ102" s="4">
        <v>528271.06017127761</v>
      </c>
      <c r="AK102" s="7">
        <v>4573330.86814781</v>
      </c>
      <c r="AL102" s="58"/>
      <c r="AM102" s="3">
        <v>2028</v>
      </c>
      <c r="AN102" s="38">
        <v>0.58763664659884784</v>
      </c>
      <c r="AO102" s="38">
        <v>8.8970097292066595E-3</v>
      </c>
      <c r="AP102" s="38">
        <v>4.394312981071435</v>
      </c>
      <c r="AQ102" s="38">
        <v>0</v>
      </c>
      <c r="AR102" s="38">
        <v>0.37914634888430282</v>
      </c>
      <c r="AS102" s="38">
        <v>7.2129170036411602E-2</v>
      </c>
      <c r="AT102" s="38">
        <v>3.603060441888313E-2</v>
      </c>
      <c r="AU102" s="38">
        <v>0</v>
      </c>
      <c r="AV102" s="38">
        <v>0</v>
      </c>
      <c r="AW102" s="38">
        <v>0.12814286173448738</v>
      </c>
      <c r="AX102" s="38">
        <v>2.1130842406851106E-3</v>
      </c>
      <c r="AY102" s="36">
        <v>5.6084087067142603</v>
      </c>
    </row>
    <row r="103" spans="2:52" x14ac:dyDescent="0.2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1">
        <v>2029</v>
      </c>
      <c r="Z103" s="4">
        <v>266783.87923839223</v>
      </c>
      <c r="AA103" s="4">
        <v>106944.3543299653</v>
      </c>
      <c r="AB103" s="4">
        <v>2993714.9522111402</v>
      </c>
      <c r="AC103" s="4">
        <v>0</v>
      </c>
      <c r="AD103" s="4">
        <v>179352.84112978703</v>
      </c>
      <c r="AE103" s="4">
        <v>39929.660807925626</v>
      </c>
      <c r="AF103" s="4">
        <v>62668.94337441391</v>
      </c>
      <c r="AG103" s="4">
        <v>0</v>
      </c>
      <c r="AH103" s="4">
        <v>0</v>
      </c>
      <c r="AI103" s="4">
        <v>302051.21832933195</v>
      </c>
      <c r="AJ103" s="4">
        <v>659749.2001444702</v>
      </c>
      <c r="AK103" s="7">
        <v>4611195.049565427</v>
      </c>
      <c r="AL103" s="58"/>
      <c r="AM103" s="1">
        <v>2029</v>
      </c>
      <c r="AN103" s="38">
        <v>0.48287882142148997</v>
      </c>
      <c r="AO103" s="38">
        <v>8.2347152834073272E-3</v>
      </c>
      <c r="AP103" s="38">
        <v>4.281012381661931</v>
      </c>
      <c r="AQ103" s="38">
        <v>0</v>
      </c>
      <c r="AR103" s="38">
        <v>0.37448873227899532</v>
      </c>
      <c r="AS103" s="38">
        <v>7.0835218273260059E-2</v>
      </c>
      <c r="AT103" s="38">
        <v>4.2301536777729395E-2</v>
      </c>
      <c r="AU103" s="38">
        <v>0</v>
      </c>
      <c r="AV103" s="38">
        <v>0</v>
      </c>
      <c r="AW103" s="38">
        <v>0.15102560916466598</v>
      </c>
      <c r="AX103" s="38">
        <v>2.6389968005778807E-3</v>
      </c>
      <c r="AY103" s="36">
        <v>5.413416011662056</v>
      </c>
    </row>
    <row r="104" spans="2:52" x14ac:dyDescent="0.2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
        <v>2030</v>
      </c>
      <c r="Z104" s="5">
        <v>214111.93545520827</v>
      </c>
      <c r="AA104" s="5">
        <v>98095.80384960954</v>
      </c>
      <c r="AB104" s="5">
        <v>2888932.6854386963</v>
      </c>
      <c r="AC104" s="5">
        <v>0</v>
      </c>
      <c r="AD104" s="5">
        <v>175783.33012810163</v>
      </c>
      <c r="AE104" s="5">
        <v>38998.657727752339</v>
      </c>
      <c r="AF104" s="5">
        <v>72753.535583655437</v>
      </c>
      <c r="AG104" s="5">
        <v>0</v>
      </c>
      <c r="AH104" s="5">
        <v>0</v>
      </c>
      <c r="AI104" s="5">
        <v>350385.08792707196</v>
      </c>
      <c r="AJ104" s="5">
        <v>809806.11429264327</v>
      </c>
      <c r="AK104" s="8">
        <v>4648867.1504027387</v>
      </c>
      <c r="AL104" s="13">
        <v>1.1010065381124046</v>
      </c>
      <c r="AM104" s="6">
        <v>2030</v>
      </c>
      <c r="AN104" s="39">
        <v>0.38754260317392697</v>
      </c>
      <c r="AO104" s="39">
        <v>7.5533768964199353E-3</v>
      </c>
      <c r="AP104" s="39">
        <v>4.1311737401773359</v>
      </c>
      <c r="AQ104" s="39">
        <v>0</v>
      </c>
      <c r="AR104" s="39">
        <v>0.3670355933074762</v>
      </c>
      <c r="AS104" s="39">
        <v>6.9183618809032649E-2</v>
      </c>
      <c r="AT104" s="39">
        <v>4.9108636518967422E-2</v>
      </c>
      <c r="AU104" s="39">
        <v>0</v>
      </c>
      <c r="AV104" s="39">
        <v>0</v>
      </c>
      <c r="AW104" s="39">
        <v>0.17519254396353601</v>
      </c>
      <c r="AX104" s="39">
        <v>3.2392244571705728E-3</v>
      </c>
      <c r="AY104" s="37">
        <v>5.1900293373038666</v>
      </c>
    </row>
    <row r="105" spans="2:52" x14ac:dyDescent="0.25">
      <c r="B105" s="65"/>
      <c r="C105" s="65"/>
      <c r="D105" s="65"/>
      <c r="E105" s="65"/>
      <c r="F105" s="65"/>
      <c r="G105" s="65"/>
      <c r="H105" s="65"/>
      <c r="I105" s="65"/>
      <c r="J105" s="65"/>
      <c r="K105" s="65"/>
      <c r="L105" s="65"/>
      <c r="M105" s="65"/>
      <c r="N105" s="65"/>
      <c r="O105" s="65"/>
      <c r="P105" s="65"/>
      <c r="Q105" s="65"/>
      <c r="R105" s="65"/>
      <c r="S105" s="65"/>
      <c r="T105" s="65"/>
      <c r="U105" s="65"/>
      <c r="V105" s="65"/>
      <c r="W105" s="65"/>
      <c r="X105" s="55">
        <v>1</v>
      </c>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row>
    <row r="106" spans="2:52" x14ac:dyDescent="0.25">
      <c r="B106" s="65"/>
      <c r="C106" s="65"/>
      <c r="D106" s="65"/>
      <c r="E106" s="65"/>
      <c r="F106" s="65"/>
      <c r="G106" s="65"/>
      <c r="H106" s="65"/>
      <c r="I106" s="65"/>
      <c r="J106" s="65"/>
      <c r="K106" s="65"/>
      <c r="L106" s="65"/>
      <c r="M106" s="65"/>
      <c r="N106" s="65"/>
      <c r="O106" s="65"/>
      <c r="P106" s="65"/>
      <c r="Q106" s="65"/>
      <c r="R106" s="65"/>
      <c r="S106" s="65"/>
      <c r="T106" s="65"/>
      <c r="U106" s="65"/>
      <c r="V106" s="65"/>
      <c r="W106" s="65"/>
      <c r="X106" s="55">
        <v>2</v>
      </c>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row>
    <row r="107" spans="2:52" x14ac:dyDescent="0.25">
      <c r="B107" s="65"/>
      <c r="C107" s="65"/>
      <c r="D107" s="65"/>
      <c r="E107" s="65"/>
      <c r="F107" s="65"/>
      <c r="G107" s="65"/>
      <c r="H107" s="65"/>
      <c r="I107" s="65"/>
      <c r="J107" s="65"/>
      <c r="K107" s="65"/>
      <c r="L107" s="65"/>
      <c r="M107" s="65"/>
      <c r="N107" s="65"/>
      <c r="O107" s="65"/>
      <c r="P107" s="65"/>
      <c r="Q107" s="65"/>
      <c r="R107" s="65"/>
      <c r="S107" s="65"/>
      <c r="T107" s="65"/>
      <c r="U107" s="65"/>
      <c r="V107" s="65"/>
      <c r="W107" s="65"/>
      <c r="X107" s="55">
        <v>3</v>
      </c>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row>
    <row r="108" spans="2:52" x14ac:dyDescent="0.25">
      <c r="B108" s="65"/>
      <c r="C108" s="65"/>
      <c r="D108" s="65"/>
      <c r="E108" s="65"/>
      <c r="F108" s="65"/>
      <c r="G108" s="65"/>
      <c r="H108" s="65"/>
      <c r="I108" s="65"/>
      <c r="J108" s="65"/>
      <c r="K108" s="65"/>
      <c r="L108" s="65"/>
      <c r="M108" s="65"/>
      <c r="N108" s="65"/>
      <c r="O108" s="65"/>
      <c r="P108" s="65"/>
      <c r="Q108" s="65"/>
      <c r="R108" s="65"/>
      <c r="S108" s="65"/>
      <c r="T108" s="65"/>
      <c r="U108" s="65"/>
      <c r="V108" s="65"/>
      <c r="W108" s="65"/>
      <c r="X108" s="55">
        <v>4</v>
      </c>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row>
    <row r="109" spans="2:52" x14ac:dyDescent="0.25">
      <c r="B109" s="65"/>
      <c r="C109" s="65"/>
      <c r="D109" s="65"/>
      <c r="E109" s="65"/>
      <c r="F109" s="65"/>
      <c r="G109" s="65"/>
      <c r="H109" s="65"/>
      <c r="I109" s="65"/>
      <c r="J109" s="65"/>
      <c r="K109" s="65"/>
      <c r="L109" s="65"/>
      <c r="M109" s="65"/>
      <c r="N109" s="65"/>
      <c r="O109" s="65"/>
      <c r="P109" s="65"/>
      <c r="Q109" s="65"/>
      <c r="R109" s="65"/>
      <c r="S109" s="65"/>
      <c r="T109" s="65"/>
      <c r="U109" s="65"/>
      <c r="V109" s="65"/>
      <c r="W109" s="65"/>
      <c r="X109" s="55">
        <v>5</v>
      </c>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row>
    <row r="110" spans="2:52" x14ac:dyDescent="0.25">
      <c r="B110" s="65"/>
      <c r="C110" s="65"/>
      <c r="D110" s="65"/>
      <c r="E110" s="65"/>
      <c r="F110" s="65"/>
      <c r="G110" s="65"/>
      <c r="H110" s="65"/>
      <c r="I110" s="65"/>
      <c r="J110" s="65"/>
      <c r="K110" s="65"/>
      <c r="L110" s="65"/>
      <c r="M110" s="65"/>
      <c r="N110" s="65"/>
      <c r="O110" s="65"/>
      <c r="P110" s="65"/>
      <c r="Q110" s="65"/>
      <c r="R110" s="65"/>
      <c r="S110" s="65"/>
      <c r="T110" s="65"/>
      <c r="U110" s="65"/>
      <c r="V110" s="65"/>
      <c r="W110" s="65"/>
      <c r="X110" s="55">
        <v>6</v>
      </c>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row>
    <row r="111" spans="2:52" x14ac:dyDescent="0.25">
      <c r="B111" s="65"/>
      <c r="C111" s="65"/>
      <c r="D111" s="65"/>
      <c r="E111" s="65"/>
      <c r="F111" s="65"/>
      <c r="G111" s="65"/>
      <c r="H111" s="65"/>
      <c r="I111" s="65"/>
      <c r="J111" s="65"/>
      <c r="K111" s="65"/>
      <c r="L111" s="65"/>
      <c r="M111" s="65"/>
      <c r="N111" s="65"/>
      <c r="O111" s="65"/>
      <c r="P111" s="65"/>
      <c r="Q111" s="65"/>
      <c r="R111" s="65"/>
      <c r="S111" s="65"/>
      <c r="T111" s="65"/>
      <c r="U111" s="65"/>
      <c r="V111" s="65"/>
      <c r="W111" s="65"/>
      <c r="X111" s="55">
        <v>7</v>
      </c>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row>
    <row r="112" spans="2:52" x14ac:dyDescent="0.25">
      <c r="B112" s="65"/>
      <c r="C112" s="65"/>
      <c r="D112" s="65"/>
      <c r="E112" s="65"/>
      <c r="F112" s="65"/>
      <c r="G112" s="65"/>
      <c r="H112" s="65"/>
      <c r="I112" s="65"/>
      <c r="J112" s="65"/>
      <c r="K112" s="65"/>
      <c r="L112" s="65"/>
      <c r="M112" s="65"/>
      <c r="N112" s="65"/>
      <c r="O112" s="65"/>
      <c r="P112" s="65"/>
      <c r="Q112" s="65"/>
      <c r="R112" s="65"/>
      <c r="S112" s="65"/>
      <c r="T112" s="65"/>
      <c r="U112" s="65"/>
      <c r="V112" s="65"/>
      <c r="W112" s="65"/>
      <c r="X112" s="55">
        <v>8</v>
      </c>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row>
    <row r="113" spans="2:52" x14ac:dyDescent="0.25">
      <c r="B113" s="65" t="s">
        <v>182</v>
      </c>
      <c r="C113" s="65"/>
      <c r="D113" s="65"/>
      <c r="E113" s="65"/>
      <c r="F113" s="65"/>
      <c r="G113" s="65"/>
      <c r="H113" s="65"/>
      <c r="I113" s="65"/>
      <c r="J113" s="65"/>
      <c r="K113" s="65"/>
      <c r="L113" s="65"/>
      <c r="M113" s="65"/>
      <c r="N113" s="65"/>
      <c r="O113" s="65"/>
      <c r="P113" s="65"/>
      <c r="Q113" s="65"/>
      <c r="R113" s="65"/>
      <c r="S113" s="65"/>
      <c r="T113" s="65"/>
      <c r="U113" s="65"/>
      <c r="V113" s="65"/>
      <c r="W113" s="65"/>
      <c r="X113" s="55">
        <v>9</v>
      </c>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row>
    <row r="114" spans="2:52" x14ac:dyDescent="0.25">
      <c r="B114" s="15" t="s">
        <v>262</v>
      </c>
      <c r="C114" s="77" t="s">
        <v>104</v>
      </c>
      <c r="D114" s="65"/>
      <c r="E114" s="65"/>
      <c r="F114" s="65"/>
      <c r="G114" s="65"/>
      <c r="H114" s="65"/>
      <c r="I114" s="65"/>
      <c r="J114" s="65"/>
      <c r="K114" s="65"/>
      <c r="L114" s="65"/>
      <c r="M114" s="65"/>
      <c r="N114" s="65"/>
      <c r="O114" s="65"/>
      <c r="P114" s="65"/>
      <c r="Q114" s="65"/>
      <c r="R114" s="65"/>
      <c r="S114" s="65"/>
      <c r="T114" s="65"/>
      <c r="U114" s="65"/>
      <c r="V114" s="65"/>
      <c r="W114" s="65"/>
      <c r="X114" s="65"/>
      <c r="Y114" s="55" t="s">
        <v>21</v>
      </c>
      <c r="Z114" s="55"/>
      <c r="AA114" s="55"/>
      <c r="AB114" s="55"/>
      <c r="AC114" s="55"/>
      <c r="AD114" s="55"/>
      <c r="AE114" s="55"/>
      <c r="AF114" s="55"/>
      <c r="AG114" s="55"/>
      <c r="AH114" s="55"/>
      <c r="AI114" s="55"/>
      <c r="AJ114" s="55"/>
      <c r="AK114" s="55"/>
      <c r="AL114" s="55"/>
      <c r="AM114" s="55" t="s">
        <v>147</v>
      </c>
      <c r="AN114" s="55"/>
      <c r="AO114" s="55"/>
      <c r="AP114" s="55"/>
      <c r="AQ114" s="55"/>
      <c r="AR114" s="55"/>
      <c r="AS114" s="55"/>
      <c r="AT114" s="55"/>
      <c r="AU114" s="55"/>
      <c r="AV114" s="55"/>
      <c r="AW114" s="55"/>
      <c r="AX114" s="55"/>
      <c r="AY114" s="55"/>
    </row>
    <row r="115" spans="2:52" ht="15.75" x14ac:dyDescent="0.2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6"/>
      <c r="Z115" s="63" t="s">
        <v>2</v>
      </c>
      <c r="AA115" s="63" t="s">
        <v>3</v>
      </c>
      <c r="AB115" s="63" t="s">
        <v>4</v>
      </c>
      <c r="AC115" s="63" t="s">
        <v>5</v>
      </c>
      <c r="AD115" s="63" t="s">
        <v>6</v>
      </c>
      <c r="AE115" s="63" t="s">
        <v>7</v>
      </c>
      <c r="AF115" s="63" t="s">
        <v>8</v>
      </c>
      <c r="AG115" s="63" t="s">
        <v>9</v>
      </c>
      <c r="AH115" s="63" t="s">
        <v>18</v>
      </c>
      <c r="AI115" s="63" t="s">
        <v>19</v>
      </c>
      <c r="AJ115" s="63" t="s">
        <v>20</v>
      </c>
      <c r="AK115" s="63" t="s">
        <v>0</v>
      </c>
      <c r="AL115" s="55"/>
      <c r="AM115" s="62"/>
      <c r="AN115" s="63" t="s">
        <v>2</v>
      </c>
      <c r="AO115" s="63" t="s">
        <v>3</v>
      </c>
      <c r="AP115" s="63" t="s">
        <v>4</v>
      </c>
      <c r="AQ115" s="63" t="s">
        <v>5</v>
      </c>
      <c r="AR115" s="63" t="s">
        <v>6</v>
      </c>
      <c r="AS115" s="63" t="s">
        <v>7</v>
      </c>
      <c r="AT115" s="63" t="s">
        <v>8</v>
      </c>
      <c r="AU115" s="63" t="s">
        <v>9</v>
      </c>
      <c r="AV115" s="63" t="s">
        <v>18</v>
      </c>
      <c r="AW115" s="63" t="s">
        <v>19</v>
      </c>
      <c r="AX115" s="63" t="s">
        <v>20</v>
      </c>
      <c r="AY115" s="64" t="s">
        <v>0</v>
      </c>
    </row>
    <row r="116" spans="2:52" x14ac:dyDescent="0.2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3">
        <v>2020</v>
      </c>
      <c r="Z116" s="4">
        <v>3302872.0670818118</v>
      </c>
      <c r="AA116" s="4">
        <v>182234.3686419666</v>
      </c>
      <c r="AB116" s="4">
        <v>3122064.8820704049</v>
      </c>
      <c r="AC116" s="4">
        <v>0</v>
      </c>
      <c r="AD116" s="4">
        <v>22332758.423196755</v>
      </c>
      <c r="AE116" s="4">
        <v>859729.63705474022</v>
      </c>
      <c r="AF116" s="4">
        <v>4216974.4944920372</v>
      </c>
      <c r="AG116" s="4">
        <v>0</v>
      </c>
      <c r="AH116" s="4">
        <v>207300</v>
      </c>
      <c r="AI116" s="4">
        <v>17228.232247970289</v>
      </c>
      <c r="AJ116" s="4">
        <v>97097.465171593445</v>
      </c>
      <c r="AK116" s="7">
        <v>34338259.569957279</v>
      </c>
      <c r="AL116" s="58"/>
      <c r="AM116" s="3">
        <v>2020</v>
      </c>
      <c r="AN116" s="38">
        <v>5.9781984414180798</v>
      </c>
      <c r="AO116" s="38">
        <v>1.4032046385431429E-2</v>
      </c>
      <c r="AP116" s="38">
        <v>4.4645527813606787</v>
      </c>
      <c r="AQ116" s="38">
        <v>0</v>
      </c>
      <c r="AR116" s="38">
        <v>46.630799587634826</v>
      </c>
      <c r="AS116" s="38">
        <v>1.5251603761351091</v>
      </c>
      <c r="AT116" s="38">
        <v>2.846457783782125</v>
      </c>
      <c r="AU116" s="38">
        <v>0</v>
      </c>
      <c r="AV116" s="38">
        <v>0.31095</v>
      </c>
      <c r="AW116" s="38">
        <v>8.6141161239851449E-3</v>
      </c>
      <c r="AX116" s="38">
        <v>3.8838986068637379E-4</v>
      </c>
      <c r="AY116" s="36">
        <v>61.779153522700931</v>
      </c>
    </row>
    <row r="117" spans="2:52" x14ac:dyDescent="0.2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1">
        <v>2021</v>
      </c>
      <c r="Z117" s="4">
        <v>2533984.0044921469</v>
      </c>
      <c r="AA117" s="4">
        <v>174570.33233886625</v>
      </c>
      <c r="AB117" s="4">
        <v>3235855.3569882736</v>
      </c>
      <c r="AC117" s="4">
        <v>0</v>
      </c>
      <c r="AD117" s="4">
        <v>22226921.159335028</v>
      </c>
      <c r="AE117" s="4">
        <v>823900.68753457966</v>
      </c>
      <c r="AF117" s="4">
        <v>5409106.5540049011</v>
      </c>
      <c r="AG117" s="4">
        <v>0</v>
      </c>
      <c r="AH117" s="4">
        <v>186428.57142857142</v>
      </c>
      <c r="AI117" s="4">
        <v>49134.794219511001</v>
      </c>
      <c r="AJ117" s="4">
        <v>145015.93353778118</v>
      </c>
      <c r="AK117" s="7">
        <v>34784917.393879659</v>
      </c>
      <c r="AL117" s="58"/>
      <c r="AM117" s="1">
        <v>2021</v>
      </c>
      <c r="AN117" s="38">
        <v>4.5865110481307862</v>
      </c>
      <c r="AO117" s="38">
        <v>1.3441915590092703E-2</v>
      </c>
      <c r="AP117" s="38">
        <v>4.6272731604932309</v>
      </c>
      <c r="AQ117" s="38">
        <v>0</v>
      </c>
      <c r="AR117" s="38">
        <v>46.409811380691536</v>
      </c>
      <c r="AS117" s="38">
        <v>1.4615998196863444</v>
      </c>
      <c r="AT117" s="38">
        <v>3.6511469239533083</v>
      </c>
      <c r="AU117" s="38">
        <v>0</v>
      </c>
      <c r="AV117" s="38">
        <v>0.27964285714285714</v>
      </c>
      <c r="AW117" s="38">
        <v>2.4567397109755501E-2</v>
      </c>
      <c r="AX117" s="38">
        <v>5.8006373415112468E-4</v>
      </c>
      <c r="AY117" s="36">
        <v>61.054574566532061</v>
      </c>
    </row>
    <row r="118" spans="2:52" x14ac:dyDescent="0.2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3">
        <v>2022</v>
      </c>
      <c r="Z118" s="4">
        <v>1909553.5812622551</v>
      </c>
      <c r="AA118" s="4">
        <v>166891.01887989289</v>
      </c>
      <c r="AB118" s="4">
        <v>3323991.9739321531</v>
      </c>
      <c r="AC118" s="4">
        <v>0</v>
      </c>
      <c r="AD118" s="4">
        <v>21851403.827982642</v>
      </c>
      <c r="AE118" s="4">
        <v>781531.7214921728</v>
      </c>
      <c r="AF118" s="4">
        <v>6684978.9191576652</v>
      </c>
      <c r="AG118" s="4">
        <v>0</v>
      </c>
      <c r="AH118" s="4">
        <v>167785.71428571429</v>
      </c>
      <c r="AI118" s="4">
        <v>107017.28071063884</v>
      </c>
      <c r="AJ118" s="4">
        <v>203492.76684812616</v>
      </c>
      <c r="AK118" s="7">
        <v>35196646.804551266</v>
      </c>
      <c r="AL118" s="58"/>
      <c r="AM118" s="3">
        <v>2022</v>
      </c>
      <c r="AN118" s="38">
        <v>3.4562919820846814</v>
      </c>
      <c r="AO118" s="38">
        <v>1.2850608453751753E-2</v>
      </c>
      <c r="AP118" s="38">
        <v>4.7533085227229783</v>
      </c>
      <c r="AQ118" s="38">
        <v>0</v>
      </c>
      <c r="AR118" s="38">
        <v>45.625731192827757</v>
      </c>
      <c r="AS118" s="38">
        <v>1.3864372739271145</v>
      </c>
      <c r="AT118" s="38">
        <v>4.5123607704314246</v>
      </c>
      <c r="AU118" s="38">
        <v>0</v>
      </c>
      <c r="AV118" s="38">
        <v>0.25167857142857142</v>
      </c>
      <c r="AW118" s="38">
        <v>5.3508640355319416E-2</v>
      </c>
      <c r="AX118" s="38">
        <v>8.1397106739250469E-4</v>
      </c>
      <c r="AY118" s="36">
        <v>60.052981533298997</v>
      </c>
    </row>
    <row r="119" spans="2:52" x14ac:dyDescent="0.2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1">
        <v>2023</v>
      </c>
      <c r="Z119" s="4">
        <v>1419534.3071353005</v>
      </c>
      <c r="AA119" s="4">
        <v>158905.33013065299</v>
      </c>
      <c r="AB119" s="4">
        <v>3384562.7690524547</v>
      </c>
      <c r="AC119" s="4">
        <v>0</v>
      </c>
      <c r="AD119" s="4">
        <v>21232501.368872222</v>
      </c>
      <c r="AE119" s="4">
        <v>735521.35578404739</v>
      </c>
      <c r="AF119" s="4">
        <v>8042553.7151535181</v>
      </c>
      <c r="AG119" s="4">
        <v>0</v>
      </c>
      <c r="AH119" s="4">
        <v>149142.85714285716</v>
      </c>
      <c r="AI119" s="4">
        <v>191881.50245759581</v>
      </c>
      <c r="AJ119" s="4">
        <v>272297.83988549892</v>
      </c>
      <c r="AK119" s="7">
        <v>35586901.045614153</v>
      </c>
      <c r="AL119" s="58"/>
      <c r="AM119" s="1">
        <v>2023</v>
      </c>
      <c r="AN119" s="38">
        <v>2.5693570959148935</v>
      </c>
      <c r="AO119" s="38">
        <v>1.223571042006028E-2</v>
      </c>
      <c r="AP119" s="38">
        <v>4.8399247597450108</v>
      </c>
      <c r="AQ119" s="38">
        <v>0</v>
      </c>
      <c r="AR119" s="38">
        <v>44.333462858205202</v>
      </c>
      <c r="AS119" s="38">
        <v>1.3048148851609001</v>
      </c>
      <c r="AT119" s="38">
        <v>5.4287237577286245</v>
      </c>
      <c r="AU119" s="38">
        <v>0</v>
      </c>
      <c r="AV119" s="38">
        <v>0.22371428571428573</v>
      </c>
      <c r="AW119" s="38">
        <v>9.5940751228797902E-2</v>
      </c>
      <c r="AX119" s="38">
        <v>1.0891913595419958E-3</v>
      </c>
      <c r="AY119" s="36">
        <v>58.809263295477315</v>
      </c>
    </row>
    <row r="120" spans="2:52" x14ac:dyDescent="0.2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3">
        <v>2024</v>
      </c>
      <c r="Z120" s="4">
        <v>1045798.1261289699</v>
      </c>
      <c r="AA120" s="4">
        <v>150484.01697265494</v>
      </c>
      <c r="AB120" s="4">
        <v>3418764.2045819229</v>
      </c>
      <c r="AC120" s="4">
        <v>0</v>
      </c>
      <c r="AD120" s="4">
        <v>20408904.960893501</v>
      </c>
      <c r="AE120" s="4">
        <v>688172.42430261069</v>
      </c>
      <c r="AF120" s="4">
        <v>9473212.6402899679</v>
      </c>
      <c r="AG120" s="4">
        <v>0</v>
      </c>
      <c r="AH120" s="4">
        <v>130500</v>
      </c>
      <c r="AI120" s="4">
        <v>304785.75490080472</v>
      </c>
      <c r="AJ120" s="4">
        <v>350980.31534910982</v>
      </c>
      <c r="AK120" s="7">
        <v>35971602.443419538</v>
      </c>
      <c r="AL120" s="58"/>
      <c r="AM120" s="3">
        <v>2024</v>
      </c>
      <c r="AN120" s="38">
        <v>1.8928946082934355</v>
      </c>
      <c r="AO120" s="38">
        <v>1.1587269306894431E-2</v>
      </c>
      <c r="AP120" s="38">
        <v>4.8888328125521499</v>
      </c>
      <c r="AQ120" s="38">
        <v>0</v>
      </c>
      <c r="AR120" s="38">
        <v>42.613793558345627</v>
      </c>
      <c r="AS120" s="38">
        <v>1.2208178807128311</v>
      </c>
      <c r="AT120" s="38">
        <v>6.3944185321957283</v>
      </c>
      <c r="AU120" s="38">
        <v>0</v>
      </c>
      <c r="AV120" s="38">
        <v>0.19575000000000001</v>
      </c>
      <c r="AW120" s="38">
        <v>0.15239287745040234</v>
      </c>
      <c r="AX120" s="38">
        <v>1.4039212613964392E-3</v>
      </c>
      <c r="AY120" s="36">
        <v>57.371891460118462</v>
      </c>
    </row>
    <row r="121" spans="2:52" x14ac:dyDescent="0.2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3">
        <v>2025</v>
      </c>
      <c r="Z121" s="4">
        <v>767812.48990261555</v>
      </c>
      <c r="AA121" s="4">
        <v>141733.16975552775</v>
      </c>
      <c r="AB121" s="4">
        <v>3430598.7467130921</v>
      </c>
      <c r="AC121" s="4">
        <v>0</v>
      </c>
      <c r="AD121" s="4">
        <v>19418822.658417411</v>
      </c>
      <c r="AE121" s="4">
        <v>640265.54970524355</v>
      </c>
      <c r="AF121" s="4">
        <v>10962385.606331795</v>
      </c>
      <c r="AG121" s="4">
        <v>0</v>
      </c>
      <c r="AH121" s="4">
        <v>111857.14285714286</v>
      </c>
      <c r="AI121" s="4">
        <v>446849.10533356434</v>
      </c>
      <c r="AJ121" s="4">
        <v>438841.29474119947</v>
      </c>
      <c r="AK121" s="7">
        <v>36359165.763757594</v>
      </c>
      <c r="AL121" s="58"/>
      <c r="AM121" s="3">
        <v>2025</v>
      </c>
      <c r="AN121" s="38">
        <v>1.3897406067237341</v>
      </c>
      <c r="AO121" s="38">
        <v>1.0913454071175636E-2</v>
      </c>
      <c r="AP121" s="38">
        <v>4.9057562077997217</v>
      </c>
      <c r="AQ121" s="38">
        <v>0</v>
      </c>
      <c r="AR121" s="38">
        <v>40.546501710775551</v>
      </c>
      <c r="AS121" s="38">
        <v>1.1358310851771021</v>
      </c>
      <c r="AT121" s="38">
        <v>7.3996102842739617</v>
      </c>
      <c r="AU121" s="38">
        <v>0</v>
      </c>
      <c r="AV121" s="38">
        <v>0.16778571428571426</v>
      </c>
      <c r="AW121" s="38">
        <v>0.22342455266678218</v>
      </c>
      <c r="AX121" s="38">
        <v>1.7553651789647979E-3</v>
      </c>
      <c r="AY121" s="36">
        <v>55.781318980952712</v>
      </c>
    </row>
    <row r="122" spans="2:52" x14ac:dyDescent="0.2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3">
        <v>2026</v>
      </c>
      <c r="Z122" s="4">
        <v>565673.34464119887</v>
      </c>
      <c r="AA122" s="4">
        <v>132884.49013231683</v>
      </c>
      <c r="AB122" s="4">
        <v>3418024.8726637717</v>
      </c>
      <c r="AC122" s="4">
        <v>0</v>
      </c>
      <c r="AD122" s="4">
        <v>18343292.480968036</v>
      </c>
      <c r="AE122" s="4">
        <v>594863.1996458252</v>
      </c>
      <c r="AF122" s="4">
        <v>12453519.380946292</v>
      </c>
      <c r="AG122" s="4">
        <v>0</v>
      </c>
      <c r="AH122" s="4">
        <v>93214.28571428571</v>
      </c>
      <c r="AI122" s="4">
        <v>616554.79301182728</v>
      </c>
      <c r="AJ122" s="4">
        <v>545990.48768554814</v>
      </c>
      <c r="AK122" s="7">
        <v>36764017.335409105</v>
      </c>
      <c r="AL122" s="58"/>
      <c r="AM122" s="3">
        <v>2026</v>
      </c>
      <c r="AN122" s="38">
        <v>1.02386875380057</v>
      </c>
      <c r="AO122" s="38">
        <v>1.0232105740188395E-2</v>
      </c>
      <c r="AP122" s="38">
        <v>4.8877755679091939</v>
      </c>
      <c r="AQ122" s="38">
        <v>0</v>
      </c>
      <c r="AR122" s="38">
        <v>38.300794700261264</v>
      </c>
      <c r="AS122" s="38">
        <v>1.055287316171694</v>
      </c>
      <c r="AT122" s="38">
        <v>8.4061255821387473</v>
      </c>
      <c r="AU122" s="38">
        <v>0</v>
      </c>
      <c r="AV122" s="38">
        <v>0.13982142857142857</v>
      </c>
      <c r="AW122" s="38">
        <v>0.30827739650591363</v>
      </c>
      <c r="AX122" s="38">
        <v>2.1839619507421928E-3</v>
      </c>
      <c r="AY122" s="36">
        <v>54.134366813049745</v>
      </c>
    </row>
    <row r="123" spans="2:52" x14ac:dyDescent="0.2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1">
        <v>2027</v>
      </c>
      <c r="Z123" s="4">
        <v>421974.4076071569</v>
      </c>
      <c r="AA123" s="4">
        <v>124143.22537953143</v>
      </c>
      <c r="AB123" s="4">
        <v>3383243.7315094569</v>
      </c>
      <c r="AC123" s="4">
        <v>0</v>
      </c>
      <c r="AD123" s="4">
        <v>17200649.852955837</v>
      </c>
      <c r="AE123" s="4">
        <v>549818.01643566927</v>
      </c>
      <c r="AF123" s="4">
        <v>13934553.08734642</v>
      </c>
      <c r="AG123" s="4">
        <v>0</v>
      </c>
      <c r="AH123" s="4">
        <v>74571.428571428565</v>
      </c>
      <c r="AI123" s="4">
        <v>814741.42388484522</v>
      </c>
      <c r="AJ123" s="4">
        <v>672256.72099832748</v>
      </c>
      <c r="AK123" s="7">
        <v>37175951.894688673</v>
      </c>
      <c r="AL123" s="58"/>
      <c r="AM123" s="1">
        <v>2027</v>
      </c>
      <c r="AN123" s="38">
        <v>0.763773677768954</v>
      </c>
      <c r="AO123" s="38">
        <v>9.55902835422392E-3</v>
      </c>
      <c r="AP123" s="38">
        <v>4.838038536058523</v>
      </c>
      <c r="AQ123" s="38">
        <v>0</v>
      </c>
      <c r="AR123" s="38">
        <v>35.914956892971787</v>
      </c>
      <c r="AS123" s="38">
        <v>0.97537716115687723</v>
      </c>
      <c r="AT123" s="38">
        <v>9.4058233339588337</v>
      </c>
      <c r="AU123" s="38">
        <v>0</v>
      </c>
      <c r="AV123" s="38">
        <v>0.11185714285714285</v>
      </c>
      <c r="AW123" s="38">
        <v>0.40737071194242264</v>
      </c>
      <c r="AX123" s="38">
        <v>2.6890268839933097E-3</v>
      </c>
      <c r="AY123" s="36">
        <v>52.429445511952757</v>
      </c>
    </row>
    <row r="124" spans="2:52" x14ac:dyDescent="0.2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3">
        <v>2028</v>
      </c>
      <c r="Z124" s="4">
        <v>327873.51949890755</v>
      </c>
      <c r="AA124" s="4">
        <v>115545.58089878778</v>
      </c>
      <c r="AB124" s="4">
        <v>3327538.8790793102</v>
      </c>
      <c r="AC124" s="4">
        <v>0</v>
      </c>
      <c r="AD124" s="4">
        <v>16003173.203670548</v>
      </c>
      <c r="AE124" s="4">
        <v>502575.2323019171</v>
      </c>
      <c r="AF124" s="4">
        <v>15396855.222224807</v>
      </c>
      <c r="AG124" s="4">
        <v>0</v>
      </c>
      <c r="AH124" s="4">
        <v>55928.571428571435</v>
      </c>
      <c r="AI124" s="4">
        <v>1042304.236692637</v>
      </c>
      <c r="AJ124" s="4">
        <v>817808.59973921673</v>
      </c>
      <c r="AK124" s="7">
        <v>37589603.045534708</v>
      </c>
      <c r="AL124" s="58"/>
      <c r="AM124" s="3">
        <v>2028</v>
      </c>
      <c r="AN124" s="38">
        <v>0.59345107029302269</v>
      </c>
      <c r="AO124" s="38">
        <v>8.8970097292066595E-3</v>
      </c>
      <c r="AP124" s="38">
        <v>4.7583805970834137</v>
      </c>
      <c r="AQ124" s="38">
        <v>0</v>
      </c>
      <c r="AR124" s="38">
        <v>33.414625649264103</v>
      </c>
      <c r="AS124" s="38">
        <v>0.89156846210360097</v>
      </c>
      <c r="AT124" s="38">
        <v>10.392877275001744</v>
      </c>
      <c r="AU124" s="38">
        <v>0</v>
      </c>
      <c r="AV124" s="38">
        <v>8.3892857142857144E-2</v>
      </c>
      <c r="AW124" s="38">
        <v>0.52115211834631847</v>
      </c>
      <c r="AX124" s="38">
        <v>3.2712343989568671E-3</v>
      </c>
      <c r="AY124" s="36">
        <v>50.668116273363225</v>
      </c>
    </row>
    <row r="125" spans="2:52" x14ac:dyDescent="0.2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1">
        <v>2029</v>
      </c>
      <c r="Z125" s="4">
        <v>267848.83327147632</v>
      </c>
      <c r="AA125" s="4">
        <v>106944.3543299653</v>
      </c>
      <c r="AB125" s="4">
        <v>3249349.2666073805</v>
      </c>
      <c r="AC125" s="4">
        <v>0</v>
      </c>
      <c r="AD125" s="4">
        <v>14760723.881562015</v>
      </c>
      <c r="AE125" s="4">
        <v>451235.77005420439</v>
      </c>
      <c r="AF125" s="4">
        <v>16837906.853650924</v>
      </c>
      <c r="AG125" s="4">
        <v>0</v>
      </c>
      <c r="AH125" s="4">
        <v>37285.71428571429</v>
      </c>
      <c r="AI125" s="4">
        <v>1300176.8277648259</v>
      </c>
      <c r="AJ125" s="4">
        <v>983196.32404679107</v>
      </c>
      <c r="AK125" s="7">
        <v>37994667.825573295</v>
      </c>
      <c r="AL125" s="58"/>
      <c r="AM125" s="1">
        <v>2029</v>
      </c>
      <c r="AN125" s="38">
        <v>0.48480638822137212</v>
      </c>
      <c r="AO125" s="38">
        <v>8.2347152834073272E-3</v>
      </c>
      <c r="AP125" s="38">
        <v>4.6465694512485545</v>
      </c>
      <c r="AQ125" s="38">
        <v>0</v>
      </c>
      <c r="AR125" s="38">
        <v>30.820391464701487</v>
      </c>
      <c r="AS125" s="38">
        <v>0.80049225607615859</v>
      </c>
      <c r="AT125" s="38">
        <v>11.365587126214372</v>
      </c>
      <c r="AU125" s="38">
        <v>0</v>
      </c>
      <c r="AV125" s="38">
        <v>5.5928571428571432E-2</v>
      </c>
      <c r="AW125" s="38">
        <v>0.6500884138824129</v>
      </c>
      <c r="AX125" s="38">
        <v>3.9327852961871645E-3</v>
      </c>
      <c r="AY125" s="36">
        <v>48.836031172352527</v>
      </c>
    </row>
    <row r="126" spans="2:52" x14ac:dyDescent="0.2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
        <v>2030</v>
      </c>
      <c r="Z126" s="5">
        <v>214412.49282891231</v>
      </c>
      <c r="AA126" s="5">
        <v>98095.80384960954</v>
      </c>
      <c r="AB126" s="5">
        <v>3145182.0508889202</v>
      </c>
      <c r="AC126" s="5">
        <v>0</v>
      </c>
      <c r="AD126" s="5">
        <v>13498460.686546693</v>
      </c>
      <c r="AE126" s="5">
        <v>395681.22059280134</v>
      </c>
      <c r="AF126" s="5">
        <v>18260991.846224423</v>
      </c>
      <c r="AG126" s="5">
        <v>0</v>
      </c>
      <c r="AH126" s="5">
        <v>18642.857142857145</v>
      </c>
      <c r="AI126" s="5">
        <v>1589280.0139869968</v>
      </c>
      <c r="AJ126" s="5">
        <v>1163128.6883049926</v>
      </c>
      <c r="AK126" s="8">
        <v>38383875.660366207</v>
      </c>
      <c r="AL126" s="13">
        <v>1.1564572477920867</v>
      </c>
      <c r="AM126" s="6">
        <v>2030</v>
      </c>
      <c r="AN126" s="39">
        <v>0.38808661202033129</v>
      </c>
      <c r="AO126" s="39">
        <v>7.5533768964199353E-3</v>
      </c>
      <c r="AP126" s="39">
        <v>4.4976103327711563</v>
      </c>
      <c r="AQ126" s="39">
        <v>0</v>
      </c>
      <c r="AR126" s="39">
        <v>28.184785913509494</v>
      </c>
      <c r="AS126" s="39">
        <v>0.70193848533162961</v>
      </c>
      <c r="AT126" s="39">
        <v>12.326169496201487</v>
      </c>
      <c r="AU126" s="39">
        <v>0</v>
      </c>
      <c r="AV126" s="39">
        <v>2.7964285714285716E-2</v>
      </c>
      <c r="AW126" s="39">
        <v>0.79464000699349846</v>
      </c>
      <c r="AX126" s="39">
        <v>4.6525147532199707E-3</v>
      </c>
      <c r="AY126" s="37">
        <v>46.933401024191518</v>
      </c>
    </row>
    <row r="127" spans="2:52" x14ac:dyDescent="0.25">
      <c r="B127" s="65"/>
      <c r="C127" s="65"/>
      <c r="D127" s="65"/>
      <c r="E127" s="65"/>
      <c r="F127" s="65"/>
      <c r="G127" s="65"/>
      <c r="H127" s="65"/>
      <c r="I127" s="65"/>
      <c r="J127" s="65"/>
      <c r="K127" s="65"/>
      <c r="L127" s="65"/>
      <c r="M127" s="65"/>
      <c r="N127" s="65"/>
      <c r="O127" s="65"/>
      <c r="P127" s="65"/>
      <c r="Q127" s="65"/>
      <c r="R127" s="65"/>
      <c r="S127" s="65"/>
      <c r="T127" s="65"/>
      <c r="U127" s="65"/>
      <c r="V127" s="65"/>
      <c r="W127" s="65"/>
      <c r="X127" s="55">
        <v>1</v>
      </c>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13"/>
    </row>
    <row r="128" spans="2:52" x14ac:dyDescent="0.25">
      <c r="B128" s="65"/>
      <c r="C128" s="65"/>
      <c r="D128" s="65"/>
      <c r="E128" s="65"/>
      <c r="F128" s="65"/>
      <c r="G128" s="65"/>
      <c r="H128" s="65"/>
      <c r="I128" s="65"/>
      <c r="J128" s="65"/>
      <c r="K128" s="65"/>
      <c r="L128" s="65"/>
      <c r="M128" s="65"/>
      <c r="N128" s="65"/>
      <c r="O128" s="65"/>
      <c r="P128" s="65"/>
      <c r="Q128" s="65"/>
      <c r="R128" s="65"/>
      <c r="S128" s="65"/>
      <c r="T128" s="65"/>
      <c r="U128" s="65"/>
      <c r="V128" s="65"/>
      <c r="W128" s="65"/>
      <c r="X128" s="55">
        <v>2</v>
      </c>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row>
    <row r="129" spans="2:51" x14ac:dyDescent="0.25">
      <c r="B129" s="65"/>
      <c r="C129" s="65"/>
      <c r="D129" s="65"/>
      <c r="E129" s="65"/>
      <c r="F129" s="65"/>
      <c r="G129" s="65"/>
      <c r="H129" s="65"/>
      <c r="I129" s="65"/>
      <c r="J129" s="65"/>
      <c r="K129" s="65"/>
      <c r="L129" s="65"/>
      <c r="M129" s="65"/>
      <c r="N129" s="65"/>
      <c r="O129" s="65"/>
      <c r="P129" s="65"/>
      <c r="Q129" s="65"/>
      <c r="R129" s="65"/>
      <c r="S129" s="65"/>
      <c r="T129" s="65"/>
      <c r="U129" s="65"/>
      <c r="V129" s="65"/>
      <c r="W129" s="65"/>
      <c r="X129" s="55">
        <v>3</v>
      </c>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row>
    <row r="130" spans="2:51" x14ac:dyDescent="0.25">
      <c r="B130" s="65"/>
      <c r="C130" s="65"/>
      <c r="D130" s="65"/>
      <c r="E130" s="65"/>
      <c r="F130" s="65"/>
      <c r="G130" s="65"/>
      <c r="H130" s="65"/>
      <c r="I130" s="65"/>
      <c r="J130" s="65"/>
      <c r="K130" s="65"/>
      <c r="L130" s="65"/>
      <c r="M130" s="65"/>
      <c r="N130" s="65"/>
      <c r="O130" s="65"/>
      <c r="P130" s="65"/>
      <c r="Q130" s="65"/>
      <c r="R130" s="65"/>
      <c r="S130" s="65"/>
      <c r="T130" s="65"/>
      <c r="U130" s="65"/>
      <c r="V130" s="65"/>
      <c r="W130" s="65"/>
      <c r="X130" s="55">
        <v>4</v>
      </c>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row>
    <row r="131" spans="2:51" x14ac:dyDescent="0.25">
      <c r="B131" s="65"/>
      <c r="C131" s="65"/>
      <c r="D131" s="65"/>
      <c r="E131" s="65"/>
      <c r="F131" s="65"/>
      <c r="G131" s="65"/>
      <c r="H131" s="65"/>
      <c r="I131" s="65"/>
      <c r="J131" s="65"/>
      <c r="K131" s="65"/>
      <c r="L131" s="65"/>
      <c r="M131" s="65"/>
      <c r="N131" s="65"/>
      <c r="O131" s="65"/>
      <c r="P131" s="65"/>
      <c r="Q131" s="65"/>
      <c r="R131" s="65"/>
      <c r="S131" s="65"/>
      <c r="T131" s="65"/>
      <c r="U131" s="65"/>
      <c r="V131" s="65"/>
      <c r="W131" s="65"/>
      <c r="X131" s="55">
        <v>5</v>
      </c>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row>
    <row r="132" spans="2:51" x14ac:dyDescent="0.25">
      <c r="B132" s="65"/>
      <c r="C132" s="65"/>
      <c r="D132" s="65"/>
      <c r="E132" s="65"/>
      <c r="F132" s="65"/>
      <c r="G132" s="65"/>
      <c r="H132" s="65"/>
      <c r="I132" s="65"/>
      <c r="J132" s="65"/>
      <c r="K132" s="65"/>
      <c r="L132" s="65"/>
      <c r="M132" s="65"/>
      <c r="N132" s="65"/>
      <c r="O132" s="65"/>
      <c r="P132" s="65"/>
      <c r="Q132" s="65"/>
      <c r="R132" s="65"/>
      <c r="S132" s="65"/>
      <c r="T132" s="65"/>
      <c r="U132" s="65"/>
      <c r="V132" s="65"/>
      <c r="W132" s="65"/>
      <c r="X132" s="55">
        <v>6</v>
      </c>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row>
    <row r="133" spans="2:51" x14ac:dyDescent="0.25">
      <c r="B133" s="65"/>
      <c r="C133" s="65"/>
      <c r="D133" s="65"/>
      <c r="E133" s="65"/>
      <c r="F133" s="65"/>
      <c r="G133" s="65"/>
      <c r="H133" s="65"/>
      <c r="I133" s="65"/>
      <c r="J133" s="65"/>
      <c r="K133" s="65"/>
      <c r="L133" s="65"/>
      <c r="M133" s="65"/>
      <c r="N133" s="65"/>
      <c r="O133" s="65"/>
      <c r="P133" s="65"/>
      <c r="Q133" s="65"/>
      <c r="R133" s="65"/>
      <c r="S133" s="65"/>
      <c r="T133" s="65"/>
      <c r="U133" s="65"/>
      <c r="V133" s="65"/>
      <c r="W133" s="65"/>
      <c r="X133" s="55">
        <v>7</v>
      </c>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row>
    <row r="134" spans="2:51" x14ac:dyDescent="0.25">
      <c r="B134" s="65"/>
      <c r="C134" s="65"/>
      <c r="D134" s="65"/>
      <c r="E134" s="65"/>
      <c r="F134" s="65"/>
      <c r="G134" s="65"/>
      <c r="H134" s="65"/>
      <c r="I134" s="65"/>
      <c r="J134" s="65"/>
      <c r="K134" s="65"/>
      <c r="L134" s="65"/>
      <c r="M134" s="65"/>
      <c r="N134" s="65"/>
      <c r="O134" s="65"/>
      <c r="P134" s="65"/>
      <c r="Q134" s="65"/>
      <c r="R134" s="65"/>
      <c r="S134" s="65"/>
      <c r="T134" s="65"/>
      <c r="U134" s="65"/>
      <c r="V134" s="65"/>
      <c r="W134" s="65"/>
      <c r="X134" s="55">
        <v>8</v>
      </c>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row>
    <row r="135" spans="2:51" x14ac:dyDescent="0.25">
      <c r="B135" s="65" t="s">
        <v>101</v>
      </c>
      <c r="D135" s="65"/>
      <c r="E135" s="65"/>
      <c r="F135" s="65"/>
      <c r="G135" s="65"/>
      <c r="H135" s="65"/>
      <c r="I135" s="65"/>
      <c r="J135" s="65"/>
      <c r="K135" s="65"/>
      <c r="L135" s="65"/>
      <c r="M135" s="65"/>
      <c r="N135" s="65"/>
      <c r="O135" s="65"/>
      <c r="P135" s="65"/>
      <c r="Q135" s="65"/>
      <c r="R135" s="65"/>
      <c r="S135" s="65"/>
      <c r="T135" s="65"/>
      <c r="U135" s="65"/>
      <c r="V135" s="65"/>
      <c r="W135" s="65"/>
      <c r="X135" s="55">
        <v>9</v>
      </c>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row>
    <row r="136" spans="2:51" x14ac:dyDescent="0.25">
      <c r="B136" s="15" t="s">
        <v>262</v>
      </c>
      <c r="C136" s="78" t="s">
        <v>30</v>
      </c>
      <c r="D136" s="65"/>
      <c r="E136" s="65"/>
      <c r="F136" s="65"/>
      <c r="G136" s="65"/>
      <c r="H136" s="65"/>
      <c r="I136" s="65"/>
      <c r="J136" s="65"/>
      <c r="K136" s="65"/>
      <c r="L136" s="65"/>
      <c r="M136" s="65"/>
      <c r="N136" s="65"/>
      <c r="O136" s="65"/>
      <c r="P136" s="65"/>
      <c r="Q136" s="65"/>
      <c r="R136" s="65"/>
      <c r="S136" s="65"/>
      <c r="T136" s="65"/>
      <c r="U136" s="65"/>
      <c r="V136" s="65"/>
      <c r="W136" s="65"/>
      <c r="X136" s="65"/>
      <c r="Y136" s="55" t="s">
        <v>21</v>
      </c>
      <c r="Z136" s="55"/>
      <c r="AA136" s="55"/>
      <c r="AB136" s="55"/>
      <c r="AC136" s="55"/>
      <c r="AD136" s="55"/>
      <c r="AE136" s="55"/>
      <c r="AF136" s="55"/>
      <c r="AG136" s="55"/>
      <c r="AH136" s="55"/>
      <c r="AI136" s="55"/>
      <c r="AJ136" s="55"/>
      <c r="AK136" s="55"/>
      <c r="AL136" s="55"/>
      <c r="AM136" s="55" t="s">
        <v>147</v>
      </c>
      <c r="AN136" s="55"/>
      <c r="AO136" s="55"/>
      <c r="AP136" s="55"/>
      <c r="AQ136" s="55"/>
      <c r="AR136" s="55"/>
      <c r="AS136" s="55"/>
      <c r="AT136" s="55"/>
      <c r="AU136" s="55"/>
      <c r="AV136" s="55"/>
      <c r="AW136" s="55"/>
      <c r="AX136" s="55"/>
      <c r="AY136" s="55"/>
    </row>
    <row r="137" spans="2:51" ht="15.75" x14ac:dyDescent="0.2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6"/>
      <c r="Z137" s="63" t="s">
        <v>97</v>
      </c>
      <c r="AA137" s="63" t="s">
        <v>74</v>
      </c>
      <c r="AB137" s="63" t="s">
        <v>4</v>
      </c>
      <c r="AC137" s="63" t="s">
        <v>5</v>
      </c>
      <c r="AD137" s="63" t="s">
        <v>6</v>
      </c>
      <c r="AE137" s="63" t="s">
        <v>7</v>
      </c>
      <c r="AF137" s="63" t="s">
        <v>8</v>
      </c>
      <c r="AG137" s="63" t="s">
        <v>9</v>
      </c>
      <c r="AH137" s="63" t="s">
        <v>18</v>
      </c>
      <c r="AI137" s="63" t="s">
        <v>19</v>
      </c>
      <c r="AJ137" s="63" t="s">
        <v>20</v>
      </c>
      <c r="AK137" s="63" t="s">
        <v>0</v>
      </c>
      <c r="AL137" s="55"/>
      <c r="AM137" s="62"/>
      <c r="AN137" s="63" t="s">
        <v>2</v>
      </c>
      <c r="AO137" s="63" t="s">
        <v>3</v>
      </c>
      <c r="AP137" s="63" t="s">
        <v>4</v>
      </c>
      <c r="AQ137" s="63" t="s">
        <v>5</v>
      </c>
      <c r="AR137" s="63" t="s">
        <v>6</v>
      </c>
      <c r="AS137" s="63" t="s">
        <v>7</v>
      </c>
      <c r="AT137" s="63" t="s">
        <v>8</v>
      </c>
      <c r="AU137" s="63" t="s">
        <v>9</v>
      </c>
      <c r="AV137" s="63" t="s">
        <v>18</v>
      </c>
      <c r="AW137" s="63" t="s">
        <v>19</v>
      </c>
      <c r="AX137" s="63" t="s">
        <v>20</v>
      </c>
      <c r="AY137" s="64" t="s">
        <v>0</v>
      </c>
    </row>
    <row r="138" spans="2:51" x14ac:dyDescent="0.2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3">
        <v>2020</v>
      </c>
      <c r="Z138" s="44">
        <v>0</v>
      </c>
      <c r="AA138" s="4">
        <v>28902.837205378135</v>
      </c>
      <c r="AB138" s="4">
        <v>9940498.8208457809</v>
      </c>
      <c r="AC138" s="4">
        <v>0</v>
      </c>
      <c r="AD138" s="4">
        <v>0</v>
      </c>
      <c r="AE138" s="4">
        <v>0</v>
      </c>
      <c r="AF138" s="4">
        <v>0</v>
      </c>
      <c r="AG138" s="4">
        <v>0</v>
      </c>
      <c r="AH138" s="4">
        <v>0</v>
      </c>
      <c r="AI138" s="4">
        <v>0</v>
      </c>
      <c r="AJ138" s="4">
        <v>345259.43621798581</v>
      </c>
      <c r="AK138" s="7">
        <v>10314661.094269145</v>
      </c>
      <c r="AL138" s="58"/>
      <c r="AM138" s="3">
        <v>2020</v>
      </c>
      <c r="AN138" s="38">
        <v>0</v>
      </c>
      <c r="AO138" s="38">
        <v>0</v>
      </c>
      <c r="AP138" s="38">
        <v>14.256244371013157</v>
      </c>
      <c r="AQ138" s="38">
        <v>0</v>
      </c>
      <c r="AR138" s="38">
        <v>0</v>
      </c>
      <c r="AS138" s="38">
        <v>0</v>
      </c>
      <c r="AT138" s="38">
        <v>0</v>
      </c>
      <c r="AU138" s="38">
        <v>0</v>
      </c>
      <c r="AV138" s="38">
        <v>0</v>
      </c>
      <c r="AW138" s="38">
        <v>0</v>
      </c>
      <c r="AX138" s="38">
        <v>1.3810377448719433E-3</v>
      </c>
      <c r="AY138" s="36">
        <v>14.257625408758029</v>
      </c>
    </row>
    <row r="139" spans="2:51" x14ac:dyDescent="0.2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1">
        <v>2021</v>
      </c>
      <c r="Z139" s="44">
        <v>0</v>
      </c>
      <c r="AA139" s="4">
        <v>18526.17927668948</v>
      </c>
      <c r="AB139" s="4">
        <v>9794972.3540120889</v>
      </c>
      <c r="AC139" s="4">
        <v>0</v>
      </c>
      <c r="AD139" s="4">
        <v>0</v>
      </c>
      <c r="AE139" s="4">
        <v>0</v>
      </c>
      <c r="AF139" s="4">
        <v>0</v>
      </c>
      <c r="AG139" s="4">
        <v>0</v>
      </c>
      <c r="AH139" s="4">
        <v>0</v>
      </c>
      <c r="AI139" s="4">
        <v>0</v>
      </c>
      <c r="AJ139" s="4">
        <v>534966.80667102337</v>
      </c>
      <c r="AK139" s="7">
        <v>10348465.339959802</v>
      </c>
      <c r="AL139" s="58"/>
      <c r="AM139" s="1">
        <v>2021</v>
      </c>
      <c r="AN139" s="38">
        <v>0</v>
      </c>
      <c r="AO139" s="38">
        <v>0</v>
      </c>
      <c r="AP139" s="38">
        <v>14.033302902602953</v>
      </c>
      <c r="AQ139" s="38">
        <v>0</v>
      </c>
      <c r="AR139" s="38">
        <v>0</v>
      </c>
      <c r="AS139" s="38">
        <v>0</v>
      </c>
      <c r="AT139" s="38">
        <v>0</v>
      </c>
      <c r="AU139" s="38">
        <v>0</v>
      </c>
      <c r="AV139" s="38">
        <v>0</v>
      </c>
      <c r="AW139" s="38">
        <v>0</v>
      </c>
      <c r="AX139" s="38">
        <v>2.1398672266840935E-3</v>
      </c>
      <c r="AY139" s="36">
        <v>14.035442769829638</v>
      </c>
    </row>
    <row r="140" spans="2:51" x14ac:dyDescent="0.2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3">
        <v>2022</v>
      </c>
      <c r="Z140" s="44">
        <v>0</v>
      </c>
      <c r="AA140" s="4">
        <v>12370.037150725897</v>
      </c>
      <c r="AB140" s="4">
        <v>9554971.5541108735</v>
      </c>
      <c r="AC140" s="4">
        <v>0</v>
      </c>
      <c r="AD140" s="4">
        <v>0</v>
      </c>
      <c r="AE140" s="4">
        <v>0</v>
      </c>
      <c r="AF140" s="4">
        <v>0</v>
      </c>
      <c r="AG140" s="4">
        <v>0</v>
      </c>
      <c r="AH140" s="4">
        <v>0</v>
      </c>
      <c r="AI140" s="4">
        <v>0</v>
      </c>
      <c r="AJ140" s="4">
        <v>815746.27696752409</v>
      </c>
      <c r="AK140" s="7">
        <v>10383087.868229123</v>
      </c>
      <c r="AL140" s="58"/>
      <c r="AM140" s="3">
        <v>2022</v>
      </c>
      <c r="AN140" s="38">
        <v>0</v>
      </c>
      <c r="AO140" s="38">
        <v>0</v>
      </c>
      <c r="AP140" s="38">
        <v>13.681298475504088</v>
      </c>
      <c r="AQ140" s="38">
        <v>0</v>
      </c>
      <c r="AR140" s="38">
        <v>0</v>
      </c>
      <c r="AS140" s="38">
        <v>0</v>
      </c>
      <c r="AT140" s="38">
        <v>0</v>
      </c>
      <c r="AU140" s="38">
        <v>0</v>
      </c>
      <c r="AV140" s="38">
        <v>0</v>
      </c>
      <c r="AW140" s="38">
        <v>0</v>
      </c>
      <c r="AX140" s="38">
        <v>3.2629851078700965E-3</v>
      </c>
      <c r="AY140" s="36">
        <v>13.684561460611958</v>
      </c>
    </row>
    <row r="141" spans="2:51" x14ac:dyDescent="0.2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1">
        <v>2023</v>
      </c>
      <c r="Z141" s="44">
        <v>0</v>
      </c>
      <c r="AA141" s="4">
        <v>6218.3991083603178</v>
      </c>
      <c r="AB141" s="4">
        <v>9223964.7474026829</v>
      </c>
      <c r="AC141" s="4">
        <v>0</v>
      </c>
      <c r="AD141" s="4">
        <v>0</v>
      </c>
      <c r="AE141" s="4">
        <v>0</v>
      </c>
      <c r="AF141" s="4">
        <v>0</v>
      </c>
      <c r="AG141" s="4">
        <v>0</v>
      </c>
      <c r="AH141" s="4">
        <v>0</v>
      </c>
      <c r="AI141" s="4">
        <v>0</v>
      </c>
      <c r="AJ141" s="4">
        <v>1189722.8566107575</v>
      </c>
      <c r="AK141" s="7">
        <v>10419906.003121801</v>
      </c>
      <c r="AL141" s="58"/>
      <c r="AM141" s="1">
        <v>2023</v>
      </c>
      <c r="AN141" s="38">
        <v>0</v>
      </c>
      <c r="AO141" s="38">
        <v>0</v>
      </c>
      <c r="AP141" s="38">
        <v>13.199161899510791</v>
      </c>
      <c r="AQ141" s="38">
        <v>0</v>
      </c>
      <c r="AR141" s="38">
        <v>0</v>
      </c>
      <c r="AS141" s="38">
        <v>0</v>
      </c>
      <c r="AT141" s="38">
        <v>0</v>
      </c>
      <c r="AU141" s="38">
        <v>0</v>
      </c>
      <c r="AV141" s="38">
        <v>0</v>
      </c>
      <c r="AW141" s="38">
        <v>0</v>
      </c>
      <c r="AX141" s="38">
        <v>4.7588914264430305E-3</v>
      </c>
      <c r="AY141" s="36">
        <v>13.203920790937234</v>
      </c>
    </row>
    <row r="142" spans="2:51" x14ac:dyDescent="0.2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3">
        <v>2024</v>
      </c>
      <c r="Z142" s="44">
        <v>0</v>
      </c>
      <c r="AA142" s="4">
        <v>72.666763254324906</v>
      </c>
      <c r="AB142" s="4">
        <v>8800689.0741891842</v>
      </c>
      <c r="AC142" s="4">
        <v>0</v>
      </c>
      <c r="AD142" s="4">
        <v>0</v>
      </c>
      <c r="AE142" s="4">
        <v>0</v>
      </c>
      <c r="AF142" s="4">
        <v>0</v>
      </c>
      <c r="AG142" s="4">
        <v>0</v>
      </c>
      <c r="AH142" s="4">
        <v>0</v>
      </c>
      <c r="AI142" s="4">
        <v>0</v>
      </c>
      <c r="AJ142" s="4">
        <v>1658242.0606503289</v>
      </c>
      <c r="AK142" s="7">
        <v>10459003.801602766</v>
      </c>
      <c r="AL142" s="58"/>
      <c r="AM142" s="3">
        <v>2024</v>
      </c>
      <c r="AN142" s="38">
        <v>0</v>
      </c>
      <c r="AO142" s="38">
        <v>0</v>
      </c>
      <c r="AP142" s="38">
        <v>12.585089289561989</v>
      </c>
      <c r="AQ142" s="38">
        <v>0</v>
      </c>
      <c r="AR142" s="38">
        <v>0</v>
      </c>
      <c r="AS142" s="38">
        <v>0</v>
      </c>
      <c r="AT142" s="38">
        <v>0</v>
      </c>
      <c r="AU142" s="38">
        <v>0</v>
      </c>
      <c r="AV142" s="38">
        <v>0</v>
      </c>
      <c r="AW142" s="38">
        <v>0</v>
      </c>
      <c r="AX142" s="38">
        <v>6.6329682426013153E-3</v>
      </c>
      <c r="AY142" s="36">
        <v>12.591722257804589</v>
      </c>
    </row>
    <row r="143" spans="2:51" x14ac:dyDescent="0.2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3">
        <v>2025</v>
      </c>
      <c r="Z143" s="44">
        <v>0</v>
      </c>
      <c r="AA143" s="4">
        <v>0</v>
      </c>
      <c r="AB143" s="4">
        <v>8285450.425677808</v>
      </c>
      <c r="AC143" s="4">
        <v>0</v>
      </c>
      <c r="AD143" s="4">
        <v>0</v>
      </c>
      <c r="AE143" s="4">
        <v>0</v>
      </c>
      <c r="AF143" s="4">
        <v>0</v>
      </c>
      <c r="AG143" s="4">
        <v>0</v>
      </c>
      <c r="AH143" s="4">
        <v>0</v>
      </c>
      <c r="AI143" s="4">
        <v>0</v>
      </c>
      <c r="AJ143" s="4">
        <v>2223583.8310291432</v>
      </c>
      <c r="AK143" s="7">
        <v>10509034.256706951</v>
      </c>
      <c r="AL143" s="58"/>
      <c r="AM143" s="3">
        <v>2025</v>
      </c>
      <c r="AN143" s="38">
        <v>0</v>
      </c>
      <c r="AO143" s="38">
        <v>0</v>
      </c>
      <c r="AP143" s="38">
        <v>11.848194108719264</v>
      </c>
      <c r="AQ143" s="38">
        <v>0</v>
      </c>
      <c r="AR143" s="38">
        <v>0</v>
      </c>
      <c r="AS143" s="38">
        <v>0</v>
      </c>
      <c r="AT143" s="38">
        <v>0</v>
      </c>
      <c r="AU143" s="38">
        <v>0</v>
      </c>
      <c r="AV143" s="38">
        <v>0</v>
      </c>
      <c r="AW143" s="38">
        <v>0</v>
      </c>
      <c r="AX143" s="38">
        <v>8.8943353241165736E-3</v>
      </c>
      <c r="AY143" s="36">
        <v>11.857088444043381</v>
      </c>
    </row>
    <row r="144" spans="2:51" x14ac:dyDescent="0.2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3">
        <v>2026</v>
      </c>
      <c r="Z144" s="44">
        <v>0</v>
      </c>
      <c r="AA144" s="4">
        <v>0</v>
      </c>
      <c r="AB144" s="4">
        <v>7735582.0522350529</v>
      </c>
      <c r="AC144" s="4">
        <v>0</v>
      </c>
      <c r="AD144" s="4">
        <v>0</v>
      </c>
      <c r="AE144" s="4">
        <v>0</v>
      </c>
      <c r="AF144" s="4">
        <v>0</v>
      </c>
      <c r="AG144" s="4">
        <v>0</v>
      </c>
      <c r="AH144" s="4">
        <v>0</v>
      </c>
      <c r="AI144" s="4">
        <v>0</v>
      </c>
      <c r="AJ144" s="4">
        <v>2816140.2316552848</v>
      </c>
      <c r="AK144" s="7">
        <v>10551722.283890337</v>
      </c>
      <c r="AL144" s="58"/>
      <c r="AM144" s="3">
        <v>2026</v>
      </c>
      <c r="AN144" s="38">
        <v>0</v>
      </c>
      <c r="AO144" s="38">
        <v>0</v>
      </c>
      <c r="AP144" s="38">
        <v>11.061882334696126</v>
      </c>
      <c r="AQ144" s="38">
        <v>0</v>
      </c>
      <c r="AR144" s="38">
        <v>0</v>
      </c>
      <c r="AS144" s="38">
        <v>0</v>
      </c>
      <c r="AT144" s="38">
        <v>0</v>
      </c>
      <c r="AU144" s="38">
        <v>0</v>
      </c>
      <c r="AV144" s="38">
        <v>0</v>
      </c>
      <c r="AW144" s="38">
        <v>0</v>
      </c>
      <c r="AX144" s="38">
        <v>1.1264560926621139E-2</v>
      </c>
      <c r="AY144" s="36">
        <v>11.073146895622747</v>
      </c>
    </row>
    <row r="145" spans="2:52" x14ac:dyDescent="0.2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1">
        <v>2027</v>
      </c>
      <c r="Z145" s="44">
        <v>0</v>
      </c>
      <c r="AA145" s="4">
        <v>0</v>
      </c>
      <c r="AB145" s="4">
        <v>7171241.21399011</v>
      </c>
      <c r="AC145" s="4">
        <v>0</v>
      </c>
      <c r="AD145" s="4">
        <v>0</v>
      </c>
      <c r="AE145" s="4">
        <v>0</v>
      </c>
      <c r="AF145" s="4">
        <v>0</v>
      </c>
      <c r="AG145" s="4">
        <v>0</v>
      </c>
      <c r="AH145" s="4">
        <v>0</v>
      </c>
      <c r="AI145" s="4">
        <v>0</v>
      </c>
      <c r="AJ145" s="4">
        <v>3433175.1904743826</v>
      </c>
      <c r="AK145" s="7">
        <v>10604416.404464493</v>
      </c>
      <c r="AL145" s="58"/>
      <c r="AM145" s="1">
        <v>2027</v>
      </c>
      <c r="AN145" s="38">
        <v>0</v>
      </c>
      <c r="AO145" s="38">
        <v>0</v>
      </c>
      <c r="AP145" s="38">
        <v>10.254874936005857</v>
      </c>
      <c r="AQ145" s="38">
        <v>0</v>
      </c>
      <c r="AR145" s="38">
        <v>0</v>
      </c>
      <c r="AS145" s="38">
        <v>0</v>
      </c>
      <c r="AT145" s="38">
        <v>0</v>
      </c>
      <c r="AU145" s="38">
        <v>0</v>
      </c>
      <c r="AV145" s="38">
        <v>0</v>
      </c>
      <c r="AW145" s="38">
        <v>0</v>
      </c>
      <c r="AX145" s="38">
        <v>1.373270076189753E-2</v>
      </c>
      <c r="AY145" s="36">
        <v>10.268607636767754</v>
      </c>
    </row>
    <row r="146" spans="2:52" x14ac:dyDescent="0.2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3">
        <v>2028</v>
      </c>
      <c r="Z146" s="44">
        <v>0</v>
      </c>
      <c r="AA146" s="4">
        <v>0</v>
      </c>
      <c r="AB146" s="4">
        <v>6589100.9876376316</v>
      </c>
      <c r="AC146" s="4">
        <v>0</v>
      </c>
      <c r="AD146" s="4">
        <v>0</v>
      </c>
      <c r="AE146" s="4">
        <v>0</v>
      </c>
      <c r="AF146" s="4">
        <v>0</v>
      </c>
      <c r="AG146" s="4">
        <v>0</v>
      </c>
      <c r="AH146" s="4">
        <v>0</v>
      </c>
      <c r="AI146" s="4">
        <v>0</v>
      </c>
      <c r="AJ146" s="4">
        <v>4072006.0793401334</v>
      </c>
      <c r="AK146" s="7">
        <v>10661107.066977765</v>
      </c>
      <c r="AL146" s="58"/>
      <c r="AM146" s="3">
        <v>2028</v>
      </c>
      <c r="AN146" s="38">
        <v>0</v>
      </c>
      <c r="AO146" s="38">
        <v>0</v>
      </c>
      <c r="AP146" s="38">
        <v>9.4224144123218139</v>
      </c>
      <c r="AQ146" s="38">
        <v>0</v>
      </c>
      <c r="AR146" s="38">
        <v>0</v>
      </c>
      <c r="AS146" s="38">
        <v>0</v>
      </c>
      <c r="AT146" s="38">
        <v>0</v>
      </c>
      <c r="AU146" s="38">
        <v>0</v>
      </c>
      <c r="AV146" s="38">
        <v>0</v>
      </c>
      <c r="AW146" s="38">
        <v>0</v>
      </c>
      <c r="AX146" s="38">
        <v>1.6288024317360532E-2</v>
      </c>
      <c r="AY146" s="36">
        <v>9.4387024366391739</v>
      </c>
    </row>
    <row r="147" spans="2:52" x14ac:dyDescent="0.2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1">
        <v>2029</v>
      </c>
      <c r="Z147" s="44">
        <v>0</v>
      </c>
      <c r="AA147" s="4">
        <v>0</v>
      </c>
      <c r="AB147" s="4">
        <v>5991277.1811208948</v>
      </c>
      <c r="AC147" s="4">
        <v>0</v>
      </c>
      <c r="AD147" s="4">
        <v>0</v>
      </c>
      <c r="AE147" s="4">
        <v>0</v>
      </c>
      <c r="AF147" s="4">
        <v>0</v>
      </c>
      <c r="AG147" s="4">
        <v>0</v>
      </c>
      <c r="AH147" s="4">
        <v>0</v>
      </c>
      <c r="AI147" s="4">
        <v>0</v>
      </c>
      <c r="AJ147" s="4">
        <v>4729233.549266587</v>
      </c>
      <c r="AK147" s="7">
        <v>10720510.730387483</v>
      </c>
      <c r="AL147" s="58"/>
      <c r="AM147" s="1">
        <v>2029</v>
      </c>
      <c r="AN147" s="38">
        <v>0</v>
      </c>
      <c r="AO147" s="38">
        <v>0</v>
      </c>
      <c r="AP147" s="38">
        <v>8.5675263690028807</v>
      </c>
      <c r="AQ147" s="38">
        <v>0</v>
      </c>
      <c r="AR147" s="38">
        <v>0</v>
      </c>
      <c r="AS147" s="38">
        <v>0</v>
      </c>
      <c r="AT147" s="38">
        <v>0</v>
      </c>
      <c r="AU147" s="38">
        <v>0</v>
      </c>
      <c r="AV147" s="38">
        <v>0</v>
      </c>
      <c r="AW147" s="38">
        <v>0</v>
      </c>
      <c r="AX147" s="38">
        <v>1.8916934197066349E-2</v>
      </c>
      <c r="AY147" s="36">
        <v>8.5864433031999479</v>
      </c>
    </row>
    <row r="148" spans="2:52" x14ac:dyDescent="0.2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
        <v>2030</v>
      </c>
      <c r="Z148" s="45">
        <v>0</v>
      </c>
      <c r="AA148" s="5">
        <v>0</v>
      </c>
      <c r="AB148" s="5">
        <v>5373364.5386587866</v>
      </c>
      <c r="AC148" s="5">
        <v>0</v>
      </c>
      <c r="AD148" s="5">
        <v>0</v>
      </c>
      <c r="AE148" s="5">
        <v>0</v>
      </c>
      <c r="AF148" s="5">
        <v>0</v>
      </c>
      <c r="AG148" s="5">
        <v>0</v>
      </c>
      <c r="AH148" s="5">
        <v>0</v>
      </c>
      <c r="AI148" s="5">
        <v>0</v>
      </c>
      <c r="AJ148" s="5">
        <v>5401271.0257982705</v>
      </c>
      <c r="AK148" s="8">
        <v>10774635.564457057</v>
      </c>
      <c r="AL148" s="13">
        <v>1.035263046987549</v>
      </c>
      <c r="AM148" s="6">
        <v>2030</v>
      </c>
      <c r="AN148" s="39">
        <v>0</v>
      </c>
      <c r="AO148" s="39">
        <v>0</v>
      </c>
      <c r="AP148" s="39">
        <v>7.6839112902820643</v>
      </c>
      <c r="AQ148" s="39">
        <v>0</v>
      </c>
      <c r="AR148" s="39">
        <v>0</v>
      </c>
      <c r="AS148" s="39">
        <v>0</v>
      </c>
      <c r="AT148" s="39">
        <v>0</v>
      </c>
      <c r="AU148" s="39">
        <v>0</v>
      </c>
      <c r="AV148" s="39">
        <v>0</v>
      </c>
      <c r="AW148" s="39">
        <v>0</v>
      </c>
      <c r="AX148" s="39">
        <v>2.1605084103193083E-2</v>
      </c>
      <c r="AY148" s="37">
        <v>7.7055163743852573</v>
      </c>
    </row>
    <row r="149" spans="2:52" x14ac:dyDescent="0.25">
      <c r="B149" s="65"/>
      <c r="C149" s="65"/>
      <c r="D149" s="65"/>
      <c r="E149" s="65"/>
      <c r="F149" s="65"/>
      <c r="G149" s="65"/>
      <c r="H149" s="65"/>
      <c r="I149" s="65"/>
      <c r="J149" s="65"/>
      <c r="K149" s="65"/>
      <c r="L149" s="65"/>
      <c r="M149" s="65"/>
      <c r="N149" s="65"/>
      <c r="O149" s="65"/>
      <c r="P149" s="65"/>
      <c r="Q149" s="65"/>
      <c r="R149" s="65"/>
      <c r="S149" s="65"/>
      <c r="T149" s="65"/>
      <c r="U149" s="65"/>
      <c r="V149" s="65"/>
      <c r="W149" s="65"/>
      <c r="X149" s="55">
        <v>1</v>
      </c>
      <c r="Y149" s="55" t="s">
        <v>109</v>
      </c>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row>
    <row r="150" spans="2:52" x14ac:dyDescent="0.25">
      <c r="B150" s="65"/>
      <c r="C150" s="65"/>
      <c r="D150" s="65"/>
      <c r="E150" s="65"/>
      <c r="F150" s="65"/>
      <c r="G150" s="65"/>
      <c r="H150" s="65"/>
      <c r="I150" s="65"/>
      <c r="J150" s="65"/>
      <c r="K150" s="65"/>
      <c r="L150" s="65"/>
      <c r="M150" s="65"/>
      <c r="N150" s="65"/>
      <c r="O150" s="65"/>
      <c r="P150" s="65"/>
      <c r="Q150" s="65"/>
      <c r="R150" s="65"/>
      <c r="S150" s="65"/>
      <c r="T150" s="65"/>
      <c r="U150" s="65"/>
      <c r="V150" s="65"/>
      <c r="W150" s="65"/>
      <c r="X150" s="55">
        <v>2</v>
      </c>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row>
    <row r="151" spans="2:52"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c r="X151" s="55">
        <v>3</v>
      </c>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row>
    <row r="152" spans="2:52" x14ac:dyDescent="0.25">
      <c r="B152" s="65"/>
      <c r="C152" s="65"/>
      <c r="D152" s="65"/>
      <c r="E152" s="65"/>
      <c r="F152" s="65"/>
      <c r="G152" s="65"/>
      <c r="H152" s="65"/>
      <c r="I152" s="65"/>
      <c r="J152" s="65"/>
      <c r="K152" s="65"/>
      <c r="L152" s="65"/>
      <c r="M152" s="65"/>
      <c r="N152" s="65"/>
      <c r="O152" s="65"/>
      <c r="P152" s="65"/>
      <c r="Q152" s="65"/>
      <c r="R152" s="65"/>
      <c r="S152" s="65"/>
      <c r="T152" s="65"/>
      <c r="U152" s="65"/>
      <c r="V152" s="65"/>
      <c r="W152" s="65"/>
      <c r="X152" s="55">
        <v>4</v>
      </c>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row>
    <row r="153" spans="2:52" x14ac:dyDescent="0.25">
      <c r="B153" s="65"/>
      <c r="C153" s="65"/>
      <c r="D153" s="65"/>
      <c r="E153" s="65"/>
      <c r="F153" s="65"/>
      <c r="G153" s="65"/>
      <c r="H153" s="65"/>
      <c r="I153" s="65"/>
      <c r="J153" s="65"/>
      <c r="K153" s="65"/>
      <c r="L153" s="65"/>
      <c r="M153" s="65"/>
      <c r="N153" s="65"/>
      <c r="O153" s="65"/>
      <c r="P153" s="65"/>
      <c r="Q153" s="65"/>
      <c r="R153" s="65"/>
      <c r="S153" s="65"/>
      <c r="T153" s="65"/>
      <c r="U153" s="65"/>
      <c r="V153" s="65"/>
      <c r="W153" s="65"/>
      <c r="X153" s="55">
        <v>5</v>
      </c>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row>
    <row r="154" spans="2:52" x14ac:dyDescent="0.25">
      <c r="B154" s="65"/>
      <c r="C154" s="65"/>
      <c r="D154" s="65"/>
      <c r="E154" s="65"/>
      <c r="F154" s="65"/>
      <c r="G154" s="65"/>
      <c r="H154" s="65"/>
      <c r="I154" s="65"/>
      <c r="J154" s="65"/>
      <c r="K154" s="65"/>
      <c r="L154" s="65"/>
      <c r="M154" s="65"/>
      <c r="N154" s="65"/>
      <c r="O154" s="65"/>
      <c r="P154" s="65"/>
      <c r="Q154" s="65"/>
      <c r="R154" s="65"/>
      <c r="S154" s="65"/>
      <c r="T154" s="65"/>
      <c r="U154" s="65"/>
      <c r="V154" s="65"/>
      <c r="W154" s="65"/>
      <c r="X154" s="55">
        <v>6</v>
      </c>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13"/>
    </row>
    <row r="155" spans="2:52" x14ac:dyDescent="0.25">
      <c r="B155" s="65"/>
      <c r="C155" s="65"/>
      <c r="D155" s="65"/>
      <c r="E155" s="65"/>
      <c r="F155" s="65"/>
      <c r="G155" s="65"/>
      <c r="H155" s="65"/>
      <c r="I155" s="65"/>
      <c r="J155" s="65"/>
      <c r="K155" s="65"/>
      <c r="L155" s="65"/>
      <c r="M155" s="65"/>
      <c r="N155" s="65"/>
      <c r="O155" s="65"/>
      <c r="P155" s="65"/>
      <c r="Q155" s="65"/>
      <c r="R155" s="65"/>
      <c r="S155" s="65"/>
      <c r="T155" s="65"/>
      <c r="U155" s="65"/>
      <c r="V155" s="65"/>
      <c r="W155" s="65"/>
      <c r="X155" s="55">
        <v>7</v>
      </c>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row>
    <row r="156" spans="2:52" x14ac:dyDescent="0.25">
      <c r="B156" s="65"/>
      <c r="C156" s="65"/>
      <c r="D156" s="65"/>
      <c r="E156" s="65"/>
      <c r="F156" s="65"/>
      <c r="G156" s="65"/>
      <c r="H156" s="65"/>
      <c r="I156" s="65"/>
      <c r="J156" s="65"/>
      <c r="K156" s="65"/>
      <c r="L156" s="65"/>
      <c r="M156" s="65"/>
      <c r="N156" s="65"/>
      <c r="O156" s="65"/>
      <c r="P156" s="65"/>
      <c r="Q156" s="65"/>
      <c r="R156" s="65"/>
      <c r="S156" s="65"/>
      <c r="T156" s="65"/>
      <c r="U156" s="65"/>
      <c r="V156" s="65"/>
      <c r="W156" s="65"/>
      <c r="X156" s="55">
        <v>8</v>
      </c>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row>
    <row r="157" spans="2:52" x14ac:dyDescent="0.25">
      <c r="B157" s="65" t="s">
        <v>102</v>
      </c>
      <c r="C157" s="65"/>
      <c r="D157" s="65"/>
      <c r="E157" s="65"/>
      <c r="F157" s="65"/>
      <c r="G157" s="65"/>
      <c r="H157" s="65"/>
      <c r="I157" s="65"/>
      <c r="J157" s="65"/>
      <c r="K157" s="65"/>
      <c r="L157" s="65"/>
      <c r="M157" s="65"/>
      <c r="N157" s="65"/>
      <c r="O157" s="65"/>
      <c r="P157" s="65"/>
      <c r="Q157" s="65"/>
      <c r="R157" s="65"/>
      <c r="S157" s="65"/>
      <c r="T157" s="65"/>
      <c r="U157" s="65"/>
      <c r="V157" s="65"/>
      <c r="W157" s="65"/>
      <c r="X157" s="55">
        <v>9</v>
      </c>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row>
    <row r="158" spans="2:52" x14ac:dyDescent="0.25">
      <c r="B158" s="15" t="s">
        <v>262</v>
      </c>
      <c r="C158" s="78" t="s">
        <v>30</v>
      </c>
      <c r="D158" s="65"/>
      <c r="E158" s="65"/>
      <c r="F158" s="65"/>
      <c r="G158" s="65"/>
      <c r="H158" s="65"/>
      <c r="I158" s="65"/>
      <c r="J158" s="65"/>
      <c r="K158" s="65"/>
      <c r="L158" s="65"/>
      <c r="M158" s="65"/>
      <c r="N158" s="65"/>
      <c r="O158" s="65"/>
      <c r="P158" s="65"/>
      <c r="Q158" s="65"/>
      <c r="R158" s="65"/>
      <c r="S158" s="65"/>
      <c r="T158" s="65"/>
      <c r="U158" s="65"/>
      <c r="V158" s="65"/>
      <c r="W158" s="65"/>
      <c r="X158" s="65"/>
      <c r="Y158" s="55" t="s">
        <v>21</v>
      </c>
      <c r="Z158" s="55"/>
      <c r="AA158" s="55"/>
      <c r="AB158" s="55"/>
      <c r="AC158" s="55"/>
      <c r="AD158" s="55"/>
      <c r="AE158" s="55"/>
      <c r="AF158" s="55"/>
      <c r="AG158" s="55"/>
      <c r="AH158" s="55"/>
      <c r="AI158" s="55"/>
      <c r="AJ158" s="55"/>
      <c r="AK158" s="55"/>
      <c r="AL158" s="55"/>
      <c r="AM158" s="55" t="s">
        <v>147</v>
      </c>
      <c r="AN158" s="55"/>
      <c r="AO158" s="55"/>
      <c r="AP158" s="55"/>
      <c r="AQ158" s="55"/>
      <c r="AR158" s="55"/>
      <c r="AS158" s="55"/>
      <c r="AT158" s="55"/>
      <c r="AU158" s="55"/>
      <c r="AV158" s="55"/>
      <c r="AW158" s="55"/>
      <c r="AX158" s="55"/>
      <c r="AY158" s="55"/>
    </row>
    <row r="159" spans="2:52" ht="15.75" x14ac:dyDescent="0.2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6"/>
      <c r="Z159" s="63" t="s">
        <v>2</v>
      </c>
      <c r="AA159" s="63" t="s">
        <v>3</v>
      </c>
      <c r="AB159" s="63" t="s">
        <v>4</v>
      </c>
      <c r="AC159" s="63" t="s">
        <v>5</v>
      </c>
      <c r="AD159" s="63" t="s">
        <v>6</v>
      </c>
      <c r="AE159" s="63" t="s">
        <v>7</v>
      </c>
      <c r="AF159" s="63" t="s">
        <v>8</v>
      </c>
      <c r="AG159" s="63" t="s">
        <v>9</v>
      </c>
      <c r="AH159" s="63" t="s">
        <v>18</v>
      </c>
      <c r="AI159" s="63" t="s">
        <v>19</v>
      </c>
      <c r="AJ159" s="63" t="s">
        <v>20</v>
      </c>
      <c r="AK159" s="63" t="s">
        <v>0</v>
      </c>
      <c r="AL159" s="55"/>
      <c r="AM159" s="62"/>
      <c r="AN159" s="63" t="s">
        <v>2</v>
      </c>
      <c r="AO159" s="63" t="s">
        <v>3</v>
      </c>
      <c r="AP159" s="63" t="s">
        <v>4</v>
      </c>
      <c r="AQ159" s="63" t="s">
        <v>5</v>
      </c>
      <c r="AR159" s="63" t="s">
        <v>6</v>
      </c>
      <c r="AS159" s="63" t="s">
        <v>7</v>
      </c>
      <c r="AT159" s="63" t="s">
        <v>8</v>
      </c>
      <c r="AU159" s="63" t="s">
        <v>9</v>
      </c>
      <c r="AV159" s="63" t="s">
        <v>18</v>
      </c>
      <c r="AW159" s="63" t="s">
        <v>19</v>
      </c>
      <c r="AX159" s="63" t="s">
        <v>20</v>
      </c>
      <c r="AY159" s="64" t="s">
        <v>0</v>
      </c>
    </row>
    <row r="160" spans="2:52" x14ac:dyDescent="0.2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3">
        <v>2020</v>
      </c>
      <c r="Z160" s="4">
        <v>14443.304305347405</v>
      </c>
      <c r="AA160" s="4">
        <v>0</v>
      </c>
      <c r="AB160" s="4">
        <v>221297.07683996015</v>
      </c>
      <c r="AC160" s="4">
        <v>0</v>
      </c>
      <c r="AD160" s="4">
        <v>131623.00962561753</v>
      </c>
      <c r="AE160" s="4">
        <v>471191.42374331661</v>
      </c>
      <c r="AF160" s="4">
        <v>0</v>
      </c>
      <c r="AG160" s="4">
        <v>0</v>
      </c>
      <c r="AH160" s="4">
        <v>0</v>
      </c>
      <c r="AI160" s="4">
        <v>0</v>
      </c>
      <c r="AJ160" s="4">
        <v>0</v>
      </c>
      <c r="AK160" s="7">
        <v>838554.81451424165</v>
      </c>
      <c r="AL160" s="58"/>
      <c r="AM160" s="3">
        <v>2020</v>
      </c>
      <c r="AN160" s="38">
        <v>2.6142380792678804E-2</v>
      </c>
      <c r="AO160" s="38">
        <v>0</v>
      </c>
      <c r="AP160" s="38">
        <v>0.31645481988114305</v>
      </c>
      <c r="AQ160" s="38">
        <v>0</v>
      </c>
      <c r="AR160" s="38">
        <v>0.27482884409828945</v>
      </c>
      <c r="AS160" s="38">
        <v>0.83589358572064365</v>
      </c>
      <c r="AT160" s="38">
        <v>0</v>
      </c>
      <c r="AU160" s="38">
        <v>0</v>
      </c>
      <c r="AV160" s="38">
        <v>0</v>
      </c>
      <c r="AW160" s="38">
        <v>0</v>
      </c>
      <c r="AX160" s="38">
        <v>0</v>
      </c>
      <c r="AY160" s="36">
        <v>1.4533196304927549</v>
      </c>
    </row>
    <row r="161" spans="2:51" x14ac:dyDescent="0.2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1">
        <v>2021</v>
      </c>
      <c r="Z161" s="4">
        <v>11680.54172804587</v>
      </c>
      <c r="AA161" s="4">
        <v>0</v>
      </c>
      <c r="AB161" s="4">
        <v>217244.53412629719</v>
      </c>
      <c r="AC161" s="4">
        <v>0</v>
      </c>
      <c r="AD161" s="4">
        <v>138720.1564027901</v>
      </c>
      <c r="AE161" s="4">
        <v>478773.9508730594</v>
      </c>
      <c r="AF161" s="4">
        <v>1875.2128937602431</v>
      </c>
      <c r="AG161" s="4">
        <v>0</v>
      </c>
      <c r="AH161" s="4">
        <v>0</v>
      </c>
      <c r="AI161" s="4">
        <v>1018.2065645791105</v>
      </c>
      <c r="AJ161" s="4">
        <v>161.65093319644552</v>
      </c>
      <c r="AK161" s="7">
        <v>849474.25352172845</v>
      </c>
      <c r="AL161" s="58"/>
      <c r="AM161" s="1">
        <v>2021</v>
      </c>
      <c r="AN161" s="38">
        <v>2.1141780527763023E-2</v>
      </c>
      <c r="AO161" s="38">
        <v>0</v>
      </c>
      <c r="AP161" s="38">
        <v>0.31065968380060499</v>
      </c>
      <c r="AQ161" s="38">
        <v>0</v>
      </c>
      <c r="AR161" s="38">
        <v>0.28964768656902573</v>
      </c>
      <c r="AS161" s="38">
        <v>0.84934498884880738</v>
      </c>
      <c r="AT161" s="38">
        <v>1.265768703288164E-3</v>
      </c>
      <c r="AU161" s="38">
        <v>0</v>
      </c>
      <c r="AV161" s="38">
        <v>0</v>
      </c>
      <c r="AW161" s="38">
        <v>5.0910328228955524E-4</v>
      </c>
      <c r="AX161" s="38">
        <v>6.4660373278578205E-7</v>
      </c>
      <c r="AY161" s="36">
        <v>1.4725696583355115</v>
      </c>
    </row>
    <row r="162" spans="2:51" x14ac:dyDescent="0.2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3">
        <v>2022</v>
      </c>
      <c r="Z162" s="4">
        <v>9584.0013744560511</v>
      </c>
      <c r="AA162" s="4">
        <v>0</v>
      </c>
      <c r="AB162" s="4">
        <v>212132.99347658412</v>
      </c>
      <c r="AC162" s="4">
        <v>0</v>
      </c>
      <c r="AD162" s="4">
        <v>144584.05243253187</v>
      </c>
      <c r="AE162" s="4">
        <v>482121.93417571706</v>
      </c>
      <c r="AF162" s="4">
        <v>5681.8950680800635</v>
      </c>
      <c r="AG162" s="4">
        <v>0</v>
      </c>
      <c r="AH162" s="4">
        <v>0</v>
      </c>
      <c r="AI162" s="4">
        <v>3049.4449724512292</v>
      </c>
      <c r="AJ162" s="4">
        <v>487.3042584250901</v>
      </c>
      <c r="AK162" s="7">
        <v>857641.62575824547</v>
      </c>
      <c r="AL162" s="58"/>
      <c r="AM162" s="3">
        <v>2022</v>
      </c>
      <c r="AN162" s="38">
        <v>1.7347042487765453E-2</v>
      </c>
      <c r="AO162" s="38">
        <v>0</v>
      </c>
      <c r="AP162" s="38">
        <v>0.30335018067151531</v>
      </c>
      <c r="AQ162" s="38">
        <v>0</v>
      </c>
      <c r="AR162" s="38">
        <v>0.30189150147912658</v>
      </c>
      <c r="AS162" s="38">
        <v>0.85528431122772208</v>
      </c>
      <c r="AT162" s="38">
        <v>3.8352791709540431E-3</v>
      </c>
      <c r="AU162" s="38">
        <v>0</v>
      </c>
      <c r="AV162" s="38">
        <v>0</v>
      </c>
      <c r="AW162" s="38">
        <v>1.5247224862256145E-3</v>
      </c>
      <c r="AX162" s="38">
        <v>1.9492170337003605E-6</v>
      </c>
      <c r="AY162" s="36">
        <v>1.4832349867403427</v>
      </c>
    </row>
    <row r="163" spans="2:51" x14ac:dyDescent="0.2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1">
        <v>2023</v>
      </c>
      <c r="Z163" s="4">
        <v>7963.743682937471</v>
      </c>
      <c r="AA163" s="4">
        <v>0</v>
      </c>
      <c r="AB163" s="4">
        <v>206093.74110577526</v>
      </c>
      <c r="AC163" s="4">
        <v>0</v>
      </c>
      <c r="AD163" s="4">
        <v>149034.28082474484</v>
      </c>
      <c r="AE163" s="4">
        <v>481083.90988507785</v>
      </c>
      <c r="AF163" s="4">
        <v>11477.568678104173</v>
      </c>
      <c r="AG163" s="4">
        <v>0</v>
      </c>
      <c r="AH163" s="4">
        <v>0</v>
      </c>
      <c r="AI163" s="4">
        <v>6088.6677185609906</v>
      </c>
      <c r="AJ163" s="4">
        <v>979.38094852670406</v>
      </c>
      <c r="AK163" s="7">
        <v>862721.29284372728</v>
      </c>
      <c r="AL163" s="58"/>
      <c r="AM163" s="1">
        <v>2023</v>
      </c>
      <c r="AN163" s="38">
        <v>1.4414376066116823E-2</v>
      </c>
      <c r="AO163" s="38">
        <v>0</v>
      </c>
      <c r="AP163" s="38">
        <v>0.29471404978125865</v>
      </c>
      <c r="AQ163" s="38">
        <v>0</v>
      </c>
      <c r="AR163" s="38">
        <v>0.31118357836206723</v>
      </c>
      <c r="AS163" s="38">
        <v>0.85344285613612803</v>
      </c>
      <c r="AT163" s="38">
        <v>7.7473588577203177E-3</v>
      </c>
      <c r="AU163" s="38">
        <v>0</v>
      </c>
      <c r="AV163" s="38">
        <v>0</v>
      </c>
      <c r="AW163" s="38">
        <v>3.0443338592804955E-3</v>
      </c>
      <c r="AX163" s="38">
        <v>3.9175237941068158E-6</v>
      </c>
      <c r="AY163" s="36">
        <v>1.4845504705863657</v>
      </c>
    </row>
    <row r="164" spans="2:51" x14ac:dyDescent="0.2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3">
        <v>2024</v>
      </c>
      <c r="Z164" s="4">
        <v>6639.5994297713987</v>
      </c>
      <c r="AA164" s="4">
        <v>0</v>
      </c>
      <c r="AB164" s="4">
        <v>199245.20606416996</v>
      </c>
      <c r="AC164" s="4">
        <v>0</v>
      </c>
      <c r="AD164" s="4">
        <v>151945.81241809067</v>
      </c>
      <c r="AE164" s="4">
        <v>475593.56615608558</v>
      </c>
      <c r="AF164" s="4">
        <v>19321.046955431793</v>
      </c>
      <c r="AG164" s="4">
        <v>0</v>
      </c>
      <c r="AH164" s="4">
        <v>0</v>
      </c>
      <c r="AI164" s="4">
        <v>10130.955394676925</v>
      </c>
      <c r="AJ164" s="4">
        <v>1640.3727670309338</v>
      </c>
      <c r="AK164" s="7">
        <v>864516.5591852573</v>
      </c>
      <c r="AL164" s="58"/>
      <c r="AM164" s="3">
        <v>2024</v>
      </c>
      <c r="AN164" s="38">
        <v>1.2017674967886232E-2</v>
      </c>
      <c r="AO164" s="38">
        <v>0</v>
      </c>
      <c r="AP164" s="38">
        <v>0.28492064467176303</v>
      </c>
      <c r="AQ164" s="38">
        <v>0</v>
      </c>
      <c r="AR164" s="38">
        <v>0.31726285632897333</v>
      </c>
      <c r="AS164" s="38">
        <v>0.84370298636089591</v>
      </c>
      <c r="AT164" s="38">
        <v>1.3041706694916461E-2</v>
      </c>
      <c r="AU164" s="38">
        <v>0</v>
      </c>
      <c r="AV164" s="38">
        <v>0</v>
      </c>
      <c r="AW164" s="38">
        <v>5.0654776973384627E-3</v>
      </c>
      <c r="AX164" s="38">
        <v>6.5614910681237354E-6</v>
      </c>
      <c r="AY164" s="36">
        <v>1.4760179082128413</v>
      </c>
    </row>
    <row r="165" spans="2:51" x14ac:dyDescent="0.2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3">
        <v>2025</v>
      </c>
      <c r="Z165" s="4">
        <v>5478.4554129985336</v>
      </c>
      <c r="AA165" s="4">
        <v>0</v>
      </c>
      <c r="AB165" s="4">
        <v>191701.21558952334</v>
      </c>
      <c r="AC165" s="4">
        <v>0</v>
      </c>
      <c r="AD165" s="4">
        <v>153139.85518075593</v>
      </c>
      <c r="AE165" s="4">
        <v>465580.73493195587</v>
      </c>
      <c r="AF165" s="4">
        <v>29272.459879278103</v>
      </c>
      <c r="AG165" s="4">
        <v>0</v>
      </c>
      <c r="AH165" s="4">
        <v>0</v>
      </c>
      <c r="AI165" s="4">
        <v>15171.517591450049</v>
      </c>
      <c r="AJ165" s="4">
        <v>2472.8435637557827</v>
      </c>
      <c r="AK165" s="7">
        <v>862817.08214971749</v>
      </c>
      <c r="AL165" s="58"/>
      <c r="AM165" s="3">
        <v>2025</v>
      </c>
      <c r="AN165" s="38">
        <v>9.9160042975273456E-3</v>
      </c>
      <c r="AO165" s="38">
        <v>0</v>
      </c>
      <c r="AP165" s="38">
        <v>0.27413273829301837</v>
      </c>
      <c r="AQ165" s="38">
        <v>0</v>
      </c>
      <c r="AR165" s="38">
        <v>0.31975601761741834</v>
      </c>
      <c r="AS165" s="38">
        <v>0.82594022376928977</v>
      </c>
      <c r="AT165" s="38">
        <v>1.9758910418512722E-2</v>
      </c>
      <c r="AU165" s="38">
        <v>0</v>
      </c>
      <c r="AV165" s="38">
        <v>0</v>
      </c>
      <c r="AW165" s="38">
        <v>7.5857587957250247E-3</v>
      </c>
      <c r="AX165" s="38">
        <v>9.8913742550231301E-6</v>
      </c>
      <c r="AY165" s="36">
        <v>1.4570995445657466</v>
      </c>
    </row>
    <row r="166" spans="2:51" x14ac:dyDescent="0.2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3">
        <v>2026</v>
      </c>
      <c r="Z166" s="4">
        <v>4399.9333370921859</v>
      </c>
      <c r="AA166" s="4">
        <v>0</v>
      </c>
      <c r="AB166" s="4">
        <v>183025.41778963062</v>
      </c>
      <c r="AC166" s="4">
        <v>0</v>
      </c>
      <c r="AD166" s="4">
        <v>152489.4278287066</v>
      </c>
      <c r="AE166" s="4">
        <v>451075.88552330708</v>
      </c>
      <c r="AF166" s="4">
        <v>41366.450666460638</v>
      </c>
      <c r="AG166" s="4">
        <v>0</v>
      </c>
      <c r="AH166" s="4">
        <v>0</v>
      </c>
      <c r="AI166" s="4">
        <v>21641.968693328618</v>
      </c>
      <c r="AJ166" s="4">
        <v>3704.0038712493447</v>
      </c>
      <c r="AK166" s="7">
        <v>857703.08770977519</v>
      </c>
      <c r="AL166" s="58"/>
      <c r="AM166" s="3">
        <v>2026</v>
      </c>
      <c r="AN166" s="38">
        <v>7.9638793401368563E-3</v>
      </c>
      <c r="AO166" s="38">
        <v>0</v>
      </c>
      <c r="AP166" s="38">
        <v>0.26172634743917178</v>
      </c>
      <c r="AQ166" s="38">
        <v>0</v>
      </c>
      <c r="AR166" s="38">
        <v>0.31839792530633937</v>
      </c>
      <c r="AS166" s="38">
        <v>0.80020862091834677</v>
      </c>
      <c r="AT166" s="38">
        <v>2.792235419986093E-2</v>
      </c>
      <c r="AU166" s="38">
        <v>0</v>
      </c>
      <c r="AV166" s="38">
        <v>0</v>
      </c>
      <c r="AW166" s="38">
        <v>1.0820984346664309E-2</v>
      </c>
      <c r="AX166" s="38">
        <v>1.4816015484997379E-5</v>
      </c>
      <c r="AY166" s="36">
        <v>1.4270549275660049</v>
      </c>
    </row>
    <row r="167" spans="2:51" x14ac:dyDescent="0.2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1">
        <v>2027</v>
      </c>
      <c r="Z167" s="4">
        <v>3382.3082386018264</v>
      </c>
      <c r="AA167" s="4">
        <v>0</v>
      </c>
      <c r="AB167" s="4">
        <v>173396.62436125078</v>
      </c>
      <c r="AC167" s="4">
        <v>0</v>
      </c>
      <c r="AD167" s="4">
        <v>149928.63623109576</v>
      </c>
      <c r="AE167" s="4">
        <v>432473.7448025879</v>
      </c>
      <c r="AF167" s="4">
        <v>55638.211692567442</v>
      </c>
      <c r="AG167" s="4">
        <v>0</v>
      </c>
      <c r="AH167" s="4">
        <v>0</v>
      </c>
      <c r="AI167" s="4">
        <v>29520.923153724882</v>
      </c>
      <c r="AJ167" s="4">
        <v>5333.9213374529572</v>
      </c>
      <c r="AK167" s="7">
        <v>849674.36981728149</v>
      </c>
      <c r="AL167" s="58"/>
      <c r="AM167" s="1">
        <v>2027</v>
      </c>
      <c r="AN167" s="38">
        <v>6.1219779118693064E-3</v>
      </c>
      <c r="AO167" s="38">
        <v>0</v>
      </c>
      <c r="AP167" s="38">
        <v>0.24795717283658861</v>
      </c>
      <c r="AQ167" s="38">
        <v>0</v>
      </c>
      <c r="AR167" s="38">
        <v>0.31305099245052798</v>
      </c>
      <c r="AS167" s="38">
        <v>0.76720842327979089</v>
      </c>
      <c r="AT167" s="38">
        <v>3.7555792892483023E-2</v>
      </c>
      <c r="AU167" s="38">
        <v>0</v>
      </c>
      <c r="AV167" s="38">
        <v>0</v>
      </c>
      <c r="AW167" s="38">
        <v>1.4760461576862441E-2</v>
      </c>
      <c r="AX167" s="38">
        <v>2.1335685349811829E-5</v>
      </c>
      <c r="AY167" s="36">
        <v>1.386676156633472</v>
      </c>
    </row>
    <row r="168" spans="2:51" x14ac:dyDescent="0.2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3">
        <v>2028</v>
      </c>
      <c r="Z168" s="4">
        <v>2450.8257800476672</v>
      </c>
      <c r="AA168" s="4">
        <v>0</v>
      </c>
      <c r="AB168" s="4">
        <v>163033.54034915558</v>
      </c>
      <c r="AC168" s="4">
        <v>0</v>
      </c>
      <c r="AD168" s="4">
        <v>145441.76589617933</v>
      </c>
      <c r="AE168" s="4">
        <v>410353.80648180575</v>
      </c>
      <c r="AF168" s="4">
        <v>72123.38739900045</v>
      </c>
      <c r="AG168" s="4">
        <v>0</v>
      </c>
      <c r="AH168" s="4">
        <v>0</v>
      </c>
      <c r="AI168" s="4">
        <v>38787.191446856988</v>
      </c>
      <c r="AJ168" s="4">
        <v>7362.6856815147767</v>
      </c>
      <c r="AK168" s="7">
        <v>839553.20303456055</v>
      </c>
      <c r="AL168" s="58"/>
      <c r="AM168" s="3">
        <v>2028</v>
      </c>
      <c r="AN168" s="38">
        <v>4.435994661886278E-3</v>
      </c>
      <c r="AO168" s="38">
        <v>0</v>
      </c>
      <c r="AP168" s="38">
        <v>0.23313796269929249</v>
      </c>
      <c r="AQ168" s="38">
        <v>0</v>
      </c>
      <c r="AR168" s="38">
        <v>0.30368240719122241</v>
      </c>
      <c r="AS168" s="38">
        <v>0.72796765269872343</v>
      </c>
      <c r="AT168" s="38">
        <v>4.8683286494325302E-2</v>
      </c>
      <c r="AU168" s="38">
        <v>0</v>
      </c>
      <c r="AV168" s="38">
        <v>0</v>
      </c>
      <c r="AW168" s="38">
        <v>1.9393595723428494E-2</v>
      </c>
      <c r="AX168" s="38">
        <v>2.9450742726059106E-5</v>
      </c>
      <c r="AY168" s="36">
        <v>1.3373303502116045</v>
      </c>
    </row>
    <row r="169" spans="2:51" x14ac:dyDescent="0.2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1">
        <v>2029</v>
      </c>
      <c r="Z169" s="4">
        <v>1655.1858134526078</v>
      </c>
      <c r="AA169" s="4">
        <v>0</v>
      </c>
      <c r="AB169" s="4">
        <v>152192.07011041351</v>
      </c>
      <c r="AC169" s="4">
        <v>0</v>
      </c>
      <c r="AD169" s="4">
        <v>139042.52703693131</v>
      </c>
      <c r="AE169" s="4">
        <v>385309.48734995269</v>
      </c>
      <c r="AF169" s="4">
        <v>90857.479339911224</v>
      </c>
      <c r="AG169" s="4">
        <v>0</v>
      </c>
      <c r="AH169" s="4">
        <v>0</v>
      </c>
      <c r="AI169" s="4">
        <v>49419.748376064519</v>
      </c>
      <c r="AJ169" s="4">
        <v>9790.3782613991734</v>
      </c>
      <c r="AK169" s="7">
        <v>828266.87628812506</v>
      </c>
      <c r="AL169" s="58"/>
      <c r="AM169" s="1">
        <v>2029</v>
      </c>
      <c r="AN169" s="38">
        <v>2.9958863223492199E-3</v>
      </c>
      <c r="AO169" s="38">
        <v>0</v>
      </c>
      <c r="AP169" s="38">
        <v>0.21763466025789133</v>
      </c>
      <c r="AQ169" s="38">
        <v>0</v>
      </c>
      <c r="AR169" s="38">
        <v>0.29032079645311254</v>
      </c>
      <c r="AS169" s="38">
        <v>0.68353903055881604</v>
      </c>
      <c r="AT169" s="38">
        <v>6.1328798554440074E-2</v>
      </c>
      <c r="AU169" s="38">
        <v>0</v>
      </c>
      <c r="AV169" s="38">
        <v>0</v>
      </c>
      <c r="AW169" s="38">
        <v>2.470987418803226E-2</v>
      </c>
      <c r="AX169" s="38">
        <v>3.9161513045596695E-5</v>
      </c>
      <c r="AY169" s="36">
        <v>1.2805682078476872</v>
      </c>
    </row>
    <row r="170" spans="2:51" x14ac:dyDescent="0.2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
        <v>2030</v>
      </c>
      <c r="Z170" s="5">
        <v>1036.26191599152</v>
      </c>
      <c r="AA170" s="5">
        <v>0</v>
      </c>
      <c r="AB170" s="5">
        <v>141146.77386567337</v>
      </c>
      <c r="AC170" s="5">
        <v>0</v>
      </c>
      <c r="AD170" s="5">
        <v>130805.72355617318</v>
      </c>
      <c r="AE170" s="5">
        <v>357929.44145421876</v>
      </c>
      <c r="AF170" s="5">
        <v>111873.24967708625</v>
      </c>
      <c r="AG170" s="5">
        <v>0</v>
      </c>
      <c r="AH170" s="5">
        <v>0</v>
      </c>
      <c r="AI170" s="5">
        <v>61397.600802476532</v>
      </c>
      <c r="AJ170" s="5">
        <v>12616.941083501031</v>
      </c>
      <c r="AK170" s="8">
        <v>816805.99235512048</v>
      </c>
      <c r="AL170" s="13"/>
      <c r="AM170" s="6">
        <v>2030</v>
      </c>
      <c r="AN170" s="39">
        <v>1.8756340679446511E-3</v>
      </c>
      <c r="AO170" s="39">
        <v>0</v>
      </c>
      <c r="AP170" s="39">
        <v>0.20183988662791291</v>
      </c>
      <c r="AQ170" s="39">
        <v>0</v>
      </c>
      <c r="AR170" s="39">
        <v>0.27312235078528957</v>
      </c>
      <c r="AS170" s="39">
        <v>0.63496682913978408</v>
      </c>
      <c r="AT170" s="39">
        <v>7.5514443532033224E-2</v>
      </c>
      <c r="AU170" s="39">
        <v>0</v>
      </c>
      <c r="AV170" s="39">
        <v>0</v>
      </c>
      <c r="AW170" s="39">
        <v>3.0698800401238267E-2</v>
      </c>
      <c r="AX170" s="39">
        <v>5.0467764334004125E-5</v>
      </c>
      <c r="AY170" s="37">
        <v>1.2180684123185368</v>
      </c>
    </row>
    <row r="171" spans="2:51" x14ac:dyDescent="0.25">
      <c r="B171" s="65"/>
      <c r="C171" s="65"/>
      <c r="D171" s="65"/>
      <c r="E171" s="65"/>
      <c r="F171" s="65"/>
      <c r="G171" s="65"/>
      <c r="H171" s="65"/>
      <c r="I171" s="65"/>
      <c r="J171" s="65"/>
      <c r="K171" s="65"/>
      <c r="L171" s="65"/>
      <c r="M171" s="65"/>
      <c r="N171" s="65"/>
      <c r="O171" s="65"/>
      <c r="P171" s="65"/>
      <c r="Q171" s="65"/>
      <c r="R171" s="65"/>
      <c r="S171" s="65"/>
      <c r="T171" s="65"/>
      <c r="U171" s="65"/>
      <c r="V171" s="65"/>
      <c r="W171" s="65"/>
      <c r="X171" s="55">
        <v>1</v>
      </c>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row>
    <row r="172" spans="2:51" x14ac:dyDescent="0.25">
      <c r="B172" s="65"/>
      <c r="C172" s="65"/>
      <c r="D172" s="65"/>
      <c r="E172" s="65"/>
      <c r="F172" s="65"/>
      <c r="G172" s="65"/>
      <c r="H172" s="65"/>
      <c r="I172" s="65"/>
      <c r="J172" s="65"/>
      <c r="K172" s="65"/>
      <c r="L172" s="65"/>
      <c r="M172" s="65"/>
      <c r="N172" s="65"/>
      <c r="O172" s="65"/>
      <c r="P172" s="65"/>
      <c r="Q172" s="65"/>
      <c r="R172" s="65"/>
      <c r="S172" s="65"/>
      <c r="T172" s="65"/>
      <c r="U172" s="65"/>
      <c r="V172" s="65"/>
      <c r="W172" s="65"/>
      <c r="X172" s="55">
        <v>2</v>
      </c>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row>
    <row r="173" spans="2:51" x14ac:dyDescent="0.25">
      <c r="B173" s="65"/>
      <c r="C173" s="65"/>
      <c r="D173" s="65"/>
      <c r="E173" s="65"/>
      <c r="F173" s="65"/>
      <c r="G173" s="65"/>
      <c r="H173" s="65"/>
      <c r="I173" s="65"/>
      <c r="J173" s="65"/>
      <c r="K173" s="65"/>
      <c r="L173" s="65"/>
      <c r="M173" s="65"/>
      <c r="N173" s="65"/>
      <c r="O173" s="65"/>
      <c r="P173" s="65"/>
      <c r="Q173" s="65"/>
      <c r="R173" s="65"/>
      <c r="S173" s="65"/>
      <c r="T173" s="65"/>
      <c r="U173" s="65"/>
      <c r="V173" s="65"/>
      <c r="W173" s="65"/>
      <c r="X173" s="55">
        <v>3</v>
      </c>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row>
    <row r="174" spans="2:51" x14ac:dyDescent="0.25">
      <c r="B174" s="65"/>
      <c r="C174" s="65"/>
      <c r="D174" s="65"/>
      <c r="E174" s="65"/>
      <c r="F174" s="65"/>
      <c r="G174" s="65"/>
      <c r="H174" s="65"/>
      <c r="I174" s="65"/>
      <c r="J174" s="65"/>
      <c r="K174" s="65"/>
      <c r="L174" s="65"/>
      <c r="M174" s="65"/>
      <c r="N174" s="65"/>
      <c r="O174" s="65"/>
      <c r="P174" s="65"/>
      <c r="Q174" s="65"/>
      <c r="R174" s="65"/>
      <c r="S174" s="65"/>
      <c r="T174" s="65"/>
      <c r="U174" s="65"/>
      <c r="V174" s="65"/>
      <c r="W174" s="65"/>
      <c r="X174" s="55">
        <v>4</v>
      </c>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row>
    <row r="175" spans="2:51" x14ac:dyDescent="0.25">
      <c r="B175" s="65"/>
      <c r="C175" s="65"/>
      <c r="D175" s="65"/>
      <c r="E175" s="65"/>
      <c r="F175" s="65"/>
      <c r="G175" s="65"/>
      <c r="H175" s="65"/>
      <c r="I175" s="65"/>
      <c r="J175" s="65"/>
      <c r="K175" s="65"/>
      <c r="L175" s="65"/>
      <c r="M175" s="65"/>
      <c r="N175" s="65"/>
      <c r="O175" s="65"/>
      <c r="P175" s="65"/>
      <c r="Q175" s="65"/>
      <c r="R175" s="65"/>
      <c r="S175" s="65"/>
      <c r="T175" s="65"/>
      <c r="U175" s="65"/>
      <c r="V175" s="65"/>
      <c r="W175" s="65"/>
      <c r="X175" s="55">
        <v>5</v>
      </c>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row>
    <row r="176" spans="2:51" x14ac:dyDescent="0.25">
      <c r="B176" s="65"/>
      <c r="C176" s="65"/>
      <c r="D176" s="65"/>
      <c r="E176" s="65"/>
      <c r="F176" s="65"/>
      <c r="G176" s="65"/>
      <c r="H176" s="65"/>
      <c r="I176" s="65"/>
      <c r="J176" s="65"/>
      <c r="K176" s="65"/>
      <c r="L176" s="65"/>
      <c r="M176" s="65"/>
      <c r="N176" s="65"/>
      <c r="O176" s="65"/>
      <c r="P176" s="65"/>
      <c r="Q176" s="65"/>
      <c r="R176" s="65"/>
      <c r="S176" s="65"/>
      <c r="T176" s="65"/>
      <c r="U176" s="65"/>
      <c r="V176" s="65"/>
      <c r="W176" s="65"/>
      <c r="X176" s="55">
        <v>6</v>
      </c>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row>
    <row r="177" spans="2:52" x14ac:dyDescent="0.25">
      <c r="B177" s="65"/>
      <c r="C177" s="65"/>
      <c r="D177" s="65"/>
      <c r="E177" s="65"/>
      <c r="F177" s="65"/>
      <c r="G177" s="65"/>
      <c r="H177" s="65"/>
      <c r="I177" s="65"/>
      <c r="J177" s="65"/>
      <c r="K177" s="65"/>
      <c r="L177" s="65"/>
      <c r="M177" s="65"/>
      <c r="N177" s="65"/>
      <c r="O177" s="65"/>
      <c r="P177" s="65"/>
      <c r="Q177" s="65"/>
      <c r="R177" s="65"/>
      <c r="S177" s="65"/>
      <c r="T177" s="65"/>
      <c r="U177" s="65"/>
      <c r="V177" s="65"/>
      <c r="W177" s="65"/>
      <c r="X177" s="55">
        <v>7</v>
      </c>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row>
    <row r="178" spans="2:52" x14ac:dyDescent="0.25">
      <c r="B178" s="65"/>
      <c r="C178" s="65"/>
      <c r="D178" s="65"/>
      <c r="E178" s="65"/>
      <c r="F178" s="65"/>
      <c r="G178" s="65"/>
      <c r="H178" s="65"/>
      <c r="I178" s="65"/>
      <c r="J178" s="65"/>
      <c r="K178" s="65"/>
      <c r="L178" s="65"/>
      <c r="M178" s="65"/>
      <c r="N178" s="65"/>
      <c r="O178" s="65"/>
      <c r="P178" s="65"/>
      <c r="Q178" s="65"/>
      <c r="R178" s="65"/>
      <c r="S178" s="65"/>
      <c r="T178" s="65"/>
      <c r="U178" s="65"/>
      <c r="V178" s="65"/>
      <c r="W178" s="65"/>
      <c r="X178" s="55">
        <v>8</v>
      </c>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row>
    <row r="179" spans="2:52" x14ac:dyDescent="0.25">
      <c r="B179" s="65" t="s">
        <v>183</v>
      </c>
      <c r="C179" s="65"/>
      <c r="D179" s="65"/>
      <c r="E179" s="65"/>
      <c r="F179" s="65"/>
      <c r="G179" s="65"/>
      <c r="H179" s="65"/>
      <c r="I179" s="65"/>
      <c r="J179" s="65"/>
      <c r="K179" s="65"/>
      <c r="L179" s="65"/>
      <c r="M179" s="65"/>
      <c r="N179" s="65"/>
      <c r="O179" s="65"/>
      <c r="P179" s="65"/>
      <c r="Q179" s="65"/>
      <c r="R179" s="65"/>
      <c r="S179" s="65"/>
      <c r="T179" s="65"/>
      <c r="U179" s="65"/>
      <c r="V179" s="65"/>
      <c r="W179" s="65"/>
      <c r="X179" s="55">
        <v>9</v>
      </c>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row>
    <row r="180" spans="2:52" x14ac:dyDescent="0.25">
      <c r="B180" s="15" t="s">
        <v>262</v>
      </c>
      <c r="C180" s="77" t="s">
        <v>104</v>
      </c>
      <c r="D180" s="65"/>
      <c r="E180" s="65"/>
      <c r="F180" s="65"/>
      <c r="G180" s="65"/>
      <c r="H180" s="65"/>
      <c r="I180" s="65"/>
      <c r="J180" s="65"/>
      <c r="K180" s="65"/>
      <c r="L180" s="65"/>
      <c r="M180" s="65"/>
      <c r="N180" s="65"/>
      <c r="O180" s="65"/>
      <c r="P180" s="65"/>
      <c r="Q180" s="65"/>
      <c r="R180" s="65"/>
      <c r="S180" s="65"/>
      <c r="T180" s="65"/>
      <c r="U180" s="65"/>
      <c r="V180" s="65"/>
      <c r="W180" s="65"/>
      <c r="X180" s="65"/>
      <c r="Y180" s="55" t="s">
        <v>21</v>
      </c>
      <c r="Z180" s="55"/>
      <c r="AA180" s="55"/>
      <c r="AB180" s="55"/>
      <c r="AC180" s="55"/>
      <c r="AD180" s="55"/>
      <c r="AE180" s="55"/>
      <c r="AF180" s="55"/>
      <c r="AG180" s="55"/>
      <c r="AH180" s="55"/>
      <c r="AI180" s="55"/>
      <c r="AJ180" s="55"/>
      <c r="AK180" s="55"/>
      <c r="AL180" s="55"/>
      <c r="AM180" s="55" t="s">
        <v>147</v>
      </c>
      <c r="AN180" s="55"/>
      <c r="AO180" s="55"/>
      <c r="AP180" s="42"/>
      <c r="AQ180" s="55"/>
      <c r="AR180" s="55"/>
      <c r="AS180" s="55"/>
      <c r="AT180" s="55"/>
      <c r="AU180" s="55"/>
      <c r="AV180" s="55"/>
      <c r="AW180" s="55"/>
      <c r="AX180" s="55"/>
      <c r="AY180" s="55"/>
    </row>
    <row r="181" spans="2:52" ht="15.75" x14ac:dyDescent="0.2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6"/>
      <c r="Z181" s="63" t="s">
        <v>2</v>
      </c>
      <c r="AA181" s="63" t="s">
        <v>3</v>
      </c>
      <c r="AB181" s="63" t="s">
        <v>4</v>
      </c>
      <c r="AC181" s="63" t="s">
        <v>5</v>
      </c>
      <c r="AD181" s="63" t="s">
        <v>6</v>
      </c>
      <c r="AE181" s="63" t="s">
        <v>7</v>
      </c>
      <c r="AF181" s="63" t="s">
        <v>8</v>
      </c>
      <c r="AG181" s="63" t="s">
        <v>9</v>
      </c>
      <c r="AH181" s="63" t="s">
        <v>18</v>
      </c>
      <c r="AI181" s="63" t="s">
        <v>19</v>
      </c>
      <c r="AJ181" s="63" t="s">
        <v>20</v>
      </c>
      <c r="AK181" s="63" t="s">
        <v>0</v>
      </c>
      <c r="AL181" s="55"/>
      <c r="AM181" s="62"/>
      <c r="AN181" s="63" t="s">
        <v>2</v>
      </c>
      <c r="AO181" s="63" t="s">
        <v>3</v>
      </c>
      <c r="AP181" s="63" t="s">
        <v>4</v>
      </c>
      <c r="AQ181" s="63" t="s">
        <v>5</v>
      </c>
      <c r="AR181" s="63" t="s">
        <v>6</v>
      </c>
      <c r="AS181" s="63" t="s">
        <v>7</v>
      </c>
      <c r="AT181" s="63" t="s">
        <v>8</v>
      </c>
      <c r="AU181" s="63" t="s">
        <v>9</v>
      </c>
      <c r="AV181" s="63" t="s">
        <v>18</v>
      </c>
      <c r="AW181" s="63" t="s">
        <v>19</v>
      </c>
      <c r="AX181" s="63" t="s">
        <v>20</v>
      </c>
      <c r="AY181" s="64" t="s">
        <v>0</v>
      </c>
      <c r="AZ181" s="13"/>
    </row>
    <row r="182" spans="2:52" x14ac:dyDescent="0.2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3">
        <v>2020</v>
      </c>
      <c r="Z182" s="4">
        <v>14443.304305347405</v>
      </c>
      <c r="AA182" s="4">
        <v>0</v>
      </c>
      <c r="AB182" s="4">
        <v>10190698.734891118</v>
      </c>
      <c r="AC182" s="4">
        <v>0</v>
      </c>
      <c r="AD182" s="4">
        <v>131623.00962561753</v>
      </c>
      <c r="AE182" s="4">
        <v>471191.42374331661</v>
      </c>
      <c r="AF182" s="4">
        <v>0</v>
      </c>
      <c r="AG182" s="4">
        <v>0</v>
      </c>
      <c r="AH182" s="4">
        <v>0</v>
      </c>
      <c r="AI182" s="4">
        <v>0</v>
      </c>
      <c r="AJ182" s="4">
        <v>345259.43621798581</v>
      </c>
      <c r="AK182" s="7">
        <v>11153215.908783387</v>
      </c>
      <c r="AL182" s="58"/>
      <c r="AM182" s="3">
        <v>2020</v>
      </c>
      <c r="AN182" s="38">
        <v>2.6142380792678804E-2</v>
      </c>
      <c r="AO182" s="38">
        <v>0</v>
      </c>
      <c r="AP182" s="38">
        <v>14.572699190894298</v>
      </c>
      <c r="AQ182" s="38">
        <v>0</v>
      </c>
      <c r="AR182" s="38">
        <v>0.27482884409828945</v>
      </c>
      <c r="AS182" s="38">
        <v>0.83589358572064365</v>
      </c>
      <c r="AT182" s="38">
        <v>0</v>
      </c>
      <c r="AU182" s="38">
        <v>0</v>
      </c>
      <c r="AV182" s="38">
        <v>0</v>
      </c>
      <c r="AW182" s="38">
        <v>0</v>
      </c>
      <c r="AX182" s="38">
        <v>1.3810377448719433E-3</v>
      </c>
      <c r="AY182" s="36">
        <v>15.710945039250783</v>
      </c>
    </row>
    <row r="183" spans="2:52" x14ac:dyDescent="0.2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1">
        <v>2021</v>
      </c>
      <c r="Z183" s="4">
        <v>11680.54172804587</v>
      </c>
      <c r="AA183" s="4">
        <v>0</v>
      </c>
      <c r="AB183" s="4">
        <v>10030743.067415075</v>
      </c>
      <c r="AC183" s="4">
        <v>0</v>
      </c>
      <c r="AD183" s="4">
        <v>138720.1564027901</v>
      </c>
      <c r="AE183" s="4">
        <v>478773.9508730594</v>
      </c>
      <c r="AF183" s="4">
        <v>1875.2128937602431</v>
      </c>
      <c r="AG183" s="4">
        <v>0</v>
      </c>
      <c r="AH183" s="4">
        <v>0</v>
      </c>
      <c r="AI183" s="4">
        <v>1018.2065645791105</v>
      </c>
      <c r="AJ183" s="4">
        <v>535128.45760421979</v>
      </c>
      <c r="AK183" s="7">
        <v>11197939.593481531</v>
      </c>
      <c r="AL183" s="58"/>
      <c r="AM183" s="1">
        <v>2021</v>
      </c>
      <c r="AN183" s="38">
        <v>2.1141780527763023E-2</v>
      </c>
      <c r="AO183" s="38">
        <v>0</v>
      </c>
      <c r="AP183" s="38">
        <v>14.343962586403558</v>
      </c>
      <c r="AQ183" s="38">
        <v>0</v>
      </c>
      <c r="AR183" s="38">
        <v>0.28964768656902573</v>
      </c>
      <c r="AS183" s="38">
        <v>0.84934498884880738</v>
      </c>
      <c r="AT183" s="38">
        <v>1.265768703288164E-3</v>
      </c>
      <c r="AU183" s="38">
        <v>0</v>
      </c>
      <c r="AV183" s="38">
        <v>0</v>
      </c>
      <c r="AW183" s="38">
        <v>5.0910328228955524E-4</v>
      </c>
      <c r="AX183" s="38">
        <v>2.1405138304168791E-3</v>
      </c>
      <c r="AY183" s="36">
        <v>15.50801242816515</v>
      </c>
    </row>
    <row r="184" spans="2:52" x14ac:dyDescent="0.2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3">
        <v>2022</v>
      </c>
      <c r="Z184" s="4">
        <v>9584.0013744560511</v>
      </c>
      <c r="AA184" s="4">
        <v>0</v>
      </c>
      <c r="AB184" s="4">
        <v>9779474.5847381838</v>
      </c>
      <c r="AC184" s="4">
        <v>0</v>
      </c>
      <c r="AD184" s="4">
        <v>144584.05243253187</v>
      </c>
      <c r="AE184" s="4">
        <v>482121.93417571706</v>
      </c>
      <c r="AF184" s="4">
        <v>5681.8950680800635</v>
      </c>
      <c r="AG184" s="4">
        <v>0</v>
      </c>
      <c r="AH184" s="4">
        <v>0</v>
      </c>
      <c r="AI184" s="4">
        <v>3049.4449724512292</v>
      </c>
      <c r="AJ184" s="4">
        <v>816233.58122594922</v>
      </c>
      <c r="AK184" s="7">
        <v>11240729.493987368</v>
      </c>
      <c r="AL184" s="58"/>
      <c r="AM184" s="3">
        <v>2022</v>
      </c>
      <c r="AN184" s="38">
        <v>1.7347042487765453E-2</v>
      </c>
      <c r="AO184" s="38">
        <v>0</v>
      </c>
      <c r="AP184" s="38">
        <v>13.984648656175603</v>
      </c>
      <c r="AQ184" s="38">
        <v>0</v>
      </c>
      <c r="AR184" s="38">
        <v>0.30189150147912658</v>
      </c>
      <c r="AS184" s="38">
        <v>0.85528431122772208</v>
      </c>
      <c r="AT184" s="38">
        <v>3.8352791709540431E-3</v>
      </c>
      <c r="AU184" s="38">
        <v>0</v>
      </c>
      <c r="AV184" s="38">
        <v>0</v>
      </c>
      <c r="AW184" s="38">
        <v>1.5247224862256145E-3</v>
      </c>
      <c r="AX184" s="38">
        <v>3.2649343249037967E-3</v>
      </c>
      <c r="AY184" s="36">
        <v>15.167796447352298</v>
      </c>
    </row>
    <row r="185" spans="2:52" x14ac:dyDescent="0.2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1">
        <v>2023</v>
      </c>
      <c r="Z185" s="4">
        <v>7963.743682937471</v>
      </c>
      <c r="AA185" s="4">
        <v>0</v>
      </c>
      <c r="AB185" s="4">
        <v>9436276.8876168169</v>
      </c>
      <c r="AC185" s="4">
        <v>0</v>
      </c>
      <c r="AD185" s="4">
        <v>149034.28082474484</v>
      </c>
      <c r="AE185" s="4">
        <v>481083.90988507785</v>
      </c>
      <c r="AF185" s="4">
        <v>11477.568678104173</v>
      </c>
      <c r="AG185" s="4">
        <v>0</v>
      </c>
      <c r="AH185" s="4">
        <v>0</v>
      </c>
      <c r="AI185" s="4">
        <v>6088.6677185609906</v>
      </c>
      <c r="AJ185" s="4">
        <v>1190702.2375592843</v>
      </c>
      <c r="AK185" s="7">
        <v>11282627.295965528</v>
      </c>
      <c r="AL185" s="58"/>
      <c r="AM185" s="1">
        <v>2023</v>
      </c>
      <c r="AN185" s="38">
        <v>1.4414376066116823E-2</v>
      </c>
      <c r="AO185" s="38">
        <v>0</v>
      </c>
      <c r="AP185" s="38">
        <v>13.493875949292047</v>
      </c>
      <c r="AQ185" s="38">
        <v>0</v>
      </c>
      <c r="AR185" s="38">
        <v>0.31118357836206723</v>
      </c>
      <c r="AS185" s="38">
        <v>0.85344285613612803</v>
      </c>
      <c r="AT185" s="38">
        <v>7.7473588577203177E-3</v>
      </c>
      <c r="AU185" s="38">
        <v>0</v>
      </c>
      <c r="AV185" s="38">
        <v>0</v>
      </c>
      <c r="AW185" s="38">
        <v>3.0443338592804955E-3</v>
      </c>
      <c r="AX185" s="38">
        <v>4.7628089502371376E-3</v>
      </c>
      <c r="AY185" s="36">
        <v>14.688471261523599</v>
      </c>
    </row>
    <row r="186" spans="2:52" x14ac:dyDescent="0.2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3">
        <v>2024</v>
      </c>
      <c r="Z186" s="4">
        <v>6639.5994297713987</v>
      </c>
      <c r="AA186" s="4">
        <v>0</v>
      </c>
      <c r="AB186" s="4">
        <v>9000006.947016608</v>
      </c>
      <c r="AC186" s="4">
        <v>0</v>
      </c>
      <c r="AD186" s="4">
        <v>151945.81241809067</v>
      </c>
      <c r="AE186" s="4">
        <v>475593.56615608558</v>
      </c>
      <c r="AF186" s="4">
        <v>19321.046955431793</v>
      </c>
      <c r="AG186" s="4">
        <v>0</v>
      </c>
      <c r="AH186" s="4">
        <v>0</v>
      </c>
      <c r="AI186" s="4">
        <v>10130.955394676925</v>
      </c>
      <c r="AJ186" s="4">
        <v>1659882.4334173598</v>
      </c>
      <c r="AK186" s="7">
        <v>11323520.360788023</v>
      </c>
      <c r="AL186" s="58"/>
      <c r="AM186" s="3">
        <v>2024</v>
      </c>
      <c r="AN186" s="38">
        <v>1.2017674967886232E-2</v>
      </c>
      <c r="AO186" s="38">
        <v>0</v>
      </c>
      <c r="AP186" s="38">
        <v>12.87000993423375</v>
      </c>
      <c r="AQ186" s="38">
        <v>0</v>
      </c>
      <c r="AR186" s="38">
        <v>0.31726285632897333</v>
      </c>
      <c r="AS186" s="38">
        <v>0.84370298636089591</v>
      </c>
      <c r="AT186" s="38">
        <v>1.3041706694916461E-2</v>
      </c>
      <c r="AU186" s="38">
        <v>0</v>
      </c>
      <c r="AV186" s="38">
        <v>0</v>
      </c>
      <c r="AW186" s="38">
        <v>5.0654776973384627E-3</v>
      </c>
      <c r="AX186" s="38">
        <v>6.6395297336694394E-3</v>
      </c>
      <c r="AY186" s="36">
        <v>14.06774016601743</v>
      </c>
    </row>
    <row r="187" spans="2:52" x14ac:dyDescent="0.2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3">
        <v>2025</v>
      </c>
      <c r="Z187" s="4">
        <v>5478.4554129985336</v>
      </c>
      <c r="AA187" s="4">
        <v>0</v>
      </c>
      <c r="AB187" s="4">
        <v>8477151.6412673313</v>
      </c>
      <c r="AC187" s="4">
        <v>0</v>
      </c>
      <c r="AD187" s="4">
        <v>153139.85518075593</v>
      </c>
      <c r="AE187" s="4">
        <v>465580.73493195587</v>
      </c>
      <c r="AF187" s="4">
        <v>29272.459879278103</v>
      </c>
      <c r="AG187" s="4">
        <v>0</v>
      </c>
      <c r="AH187" s="4">
        <v>0</v>
      </c>
      <c r="AI187" s="4">
        <v>15171.517591450049</v>
      </c>
      <c r="AJ187" s="4">
        <v>2226056.6745928992</v>
      </c>
      <c r="AK187" s="7">
        <v>11371851.338856669</v>
      </c>
      <c r="AL187" s="58"/>
      <c r="AM187" s="3">
        <v>2025</v>
      </c>
      <c r="AN187" s="38">
        <v>9.9160042975273456E-3</v>
      </c>
      <c r="AO187" s="38">
        <v>0</v>
      </c>
      <c r="AP187" s="38">
        <v>12.122326847012284</v>
      </c>
      <c r="AQ187" s="38">
        <v>0</v>
      </c>
      <c r="AR187" s="38">
        <v>0.31975601761741834</v>
      </c>
      <c r="AS187" s="38">
        <v>0.82594022376928977</v>
      </c>
      <c r="AT187" s="38">
        <v>1.9758910418512722E-2</v>
      </c>
      <c r="AU187" s="38">
        <v>0</v>
      </c>
      <c r="AV187" s="38">
        <v>0</v>
      </c>
      <c r="AW187" s="38">
        <v>7.5857587957250247E-3</v>
      </c>
      <c r="AX187" s="38">
        <v>8.9042266983715961E-3</v>
      </c>
      <c r="AY187" s="36">
        <v>13.314187988609131</v>
      </c>
    </row>
    <row r="188" spans="2:52" x14ac:dyDescent="0.2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3">
        <v>2026</v>
      </c>
      <c r="Z188" s="4">
        <v>4399.9333370921859</v>
      </c>
      <c r="AA188" s="4">
        <v>0</v>
      </c>
      <c r="AB188" s="4">
        <v>7918607.4700246835</v>
      </c>
      <c r="AC188" s="4">
        <v>0</v>
      </c>
      <c r="AD188" s="4">
        <v>152489.4278287066</v>
      </c>
      <c r="AE188" s="4">
        <v>451075.88552330708</v>
      </c>
      <c r="AF188" s="4">
        <v>41366.450666460638</v>
      </c>
      <c r="AG188" s="4">
        <v>0</v>
      </c>
      <c r="AH188" s="4">
        <v>0</v>
      </c>
      <c r="AI188" s="4">
        <v>21641.968693328618</v>
      </c>
      <c r="AJ188" s="4">
        <v>2819844.2355265343</v>
      </c>
      <c r="AK188" s="7">
        <v>11409425.371600112</v>
      </c>
      <c r="AL188" s="58"/>
      <c r="AM188" s="3">
        <v>2026</v>
      </c>
      <c r="AN188" s="38">
        <v>7.9638793401368563E-3</v>
      </c>
      <c r="AO188" s="38">
        <v>0</v>
      </c>
      <c r="AP188" s="38">
        <v>11.323608682135298</v>
      </c>
      <c r="AQ188" s="38">
        <v>0</v>
      </c>
      <c r="AR188" s="38">
        <v>0.31839792530633937</v>
      </c>
      <c r="AS188" s="38">
        <v>0.80020862091834677</v>
      </c>
      <c r="AT188" s="38">
        <v>2.792235419986093E-2</v>
      </c>
      <c r="AU188" s="38">
        <v>0</v>
      </c>
      <c r="AV188" s="38">
        <v>0</v>
      </c>
      <c r="AW188" s="38">
        <v>1.0820984346664309E-2</v>
      </c>
      <c r="AX188" s="38">
        <v>1.1279376942106137E-2</v>
      </c>
      <c r="AY188" s="36">
        <v>12.500201823188752</v>
      </c>
    </row>
    <row r="189" spans="2:52" x14ac:dyDescent="0.2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1">
        <v>2027</v>
      </c>
      <c r="Z189" s="4">
        <v>3382.3082386018264</v>
      </c>
      <c r="AA189" s="4">
        <v>0</v>
      </c>
      <c r="AB189" s="4">
        <v>7344637.8383513605</v>
      </c>
      <c r="AC189" s="4">
        <v>0</v>
      </c>
      <c r="AD189" s="4">
        <v>149928.63623109576</v>
      </c>
      <c r="AE189" s="4">
        <v>432473.7448025879</v>
      </c>
      <c r="AF189" s="4">
        <v>55638.211692567442</v>
      </c>
      <c r="AG189" s="4">
        <v>0</v>
      </c>
      <c r="AH189" s="4">
        <v>0</v>
      </c>
      <c r="AI189" s="4">
        <v>29520.923153724882</v>
      </c>
      <c r="AJ189" s="4">
        <v>3438509.1118118358</v>
      </c>
      <c r="AK189" s="7">
        <v>11454090.774281774</v>
      </c>
      <c r="AL189" s="58"/>
      <c r="AM189" s="1">
        <v>2027</v>
      </c>
      <c r="AN189" s="38">
        <v>6.1219779118693064E-3</v>
      </c>
      <c r="AO189" s="38">
        <v>0</v>
      </c>
      <c r="AP189" s="38">
        <v>10.502832108842446</v>
      </c>
      <c r="AQ189" s="38">
        <v>0</v>
      </c>
      <c r="AR189" s="38">
        <v>0.31305099245052798</v>
      </c>
      <c r="AS189" s="38">
        <v>0.76720842327979089</v>
      </c>
      <c r="AT189" s="38">
        <v>3.7555792892483023E-2</v>
      </c>
      <c r="AU189" s="38">
        <v>0</v>
      </c>
      <c r="AV189" s="38">
        <v>0</v>
      </c>
      <c r="AW189" s="38">
        <v>1.4760461576862441E-2</v>
      </c>
      <c r="AX189" s="38">
        <v>1.3754036447247342E-2</v>
      </c>
      <c r="AY189" s="36">
        <v>11.655283793401226</v>
      </c>
    </row>
    <row r="190" spans="2:52" x14ac:dyDescent="0.2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3">
        <v>2028</v>
      </c>
      <c r="Z190" s="4">
        <v>2450.8257800476672</v>
      </c>
      <c r="AA190" s="4">
        <v>0</v>
      </c>
      <c r="AB190" s="4">
        <v>6752134.5279867873</v>
      </c>
      <c r="AC190" s="4">
        <v>0</v>
      </c>
      <c r="AD190" s="4">
        <v>145441.76589617933</v>
      </c>
      <c r="AE190" s="4">
        <v>410353.80648180575</v>
      </c>
      <c r="AF190" s="4">
        <v>72123.38739900045</v>
      </c>
      <c r="AG190" s="4">
        <v>0</v>
      </c>
      <c r="AH190" s="4">
        <v>0</v>
      </c>
      <c r="AI190" s="4">
        <v>38787.191446856988</v>
      </c>
      <c r="AJ190" s="4">
        <v>4079368.7650216483</v>
      </c>
      <c r="AK190" s="7">
        <v>11500660.270012327</v>
      </c>
      <c r="AL190" s="58"/>
      <c r="AM190" s="3">
        <v>2028</v>
      </c>
      <c r="AN190" s="38">
        <v>4.435994661886278E-3</v>
      </c>
      <c r="AO190" s="38">
        <v>0</v>
      </c>
      <c r="AP190" s="38">
        <v>9.6555523750211059</v>
      </c>
      <c r="AQ190" s="38">
        <v>0</v>
      </c>
      <c r="AR190" s="38">
        <v>0.30368240719122241</v>
      </c>
      <c r="AS190" s="38">
        <v>0.72796765269872343</v>
      </c>
      <c r="AT190" s="38">
        <v>4.8683286494325302E-2</v>
      </c>
      <c r="AU190" s="38">
        <v>0</v>
      </c>
      <c r="AV190" s="38">
        <v>0</v>
      </c>
      <c r="AW190" s="38">
        <v>1.9393595723428494E-2</v>
      </c>
      <c r="AX190" s="38">
        <v>1.6317475060086593E-2</v>
      </c>
      <c r="AY190" s="36">
        <v>10.776032786850779</v>
      </c>
    </row>
    <row r="191" spans="2:52" x14ac:dyDescent="0.2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1">
        <v>2029</v>
      </c>
      <c r="Z191" s="4">
        <v>1655.1858134526078</v>
      </c>
      <c r="AA191" s="4">
        <v>0</v>
      </c>
      <c r="AB191" s="4">
        <v>6143469.2512313081</v>
      </c>
      <c r="AC191" s="4">
        <v>0</v>
      </c>
      <c r="AD191" s="4">
        <v>139042.52703693131</v>
      </c>
      <c r="AE191" s="4">
        <v>385309.48734995269</v>
      </c>
      <c r="AF191" s="4">
        <v>90857.479339911224</v>
      </c>
      <c r="AG191" s="4">
        <v>0</v>
      </c>
      <c r="AH191" s="4">
        <v>0</v>
      </c>
      <c r="AI191" s="4">
        <v>49419.748376064519</v>
      </c>
      <c r="AJ191" s="4">
        <v>4739023.9275279865</v>
      </c>
      <c r="AK191" s="7">
        <v>11548777.606675608</v>
      </c>
      <c r="AL191" s="58"/>
      <c r="AM191" s="1">
        <v>2029</v>
      </c>
      <c r="AN191" s="38">
        <v>2.9958863223492199E-3</v>
      </c>
      <c r="AO191" s="38">
        <v>0</v>
      </c>
      <c r="AP191" s="38">
        <v>8.7851610292607702</v>
      </c>
      <c r="AQ191" s="38">
        <v>0</v>
      </c>
      <c r="AR191" s="38">
        <v>0.29032079645311254</v>
      </c>
      <c r="AS191" s="38">
        <v>0.68353903055881604</v>
      </c>
      <c r="AT191" s="38">
        <v>6.1328798554440074E-2</v>
      </c>
      <c r="AU191" s="38">
        <v>0</v>
      </c>
      <c r="AV191" s="38">
        <v>0</v>
      </c>
      <c r="AW191" s="38">
        <v>2.470987418803226E-2</v>
      </c>
      <c r="AX191" s="38">
        <v>1.8956095710111944E-2</v>
      </c>
      <c r="AY191" s="36">
        <v>9.8670115110476306</v>
      </c>
    </row>
    <row r="192" spans="2:52" x14ac:dyDescent="0.2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
        <v>2030</v>
      </c>
      <c r="Z192" s="5">
        <v>1036.26191599152</v>
      </c>
      <c r="AA192" s="5">
        <v>0</v>
      </c>
      <c r="AB192" s="5">
        <v>5514511.3125244603</v>
      </c>
      <c r="AC192" s="5">
        <v>0</v>
      </c>
      <c r="AD192" s="5">
        <v>130805.72355617318</v>
      </c>
      <c r="AE192" s="5">
        <v>357929.44145421876</v>
      </c>
      <c r="AF192" s="5">
        <v>111873.24967708625</v>
      </c>
      <c r="AG192" s="5">
        <v>0</v>
      </c>
      <c r="AH192" s="5">
        <v>0</v>
      </c>
      <c r="AI192" s="5">
        <v>61397.600802476532</v>
      </c>
      <c r="AJ192" s="5">
        <v>5413887.9668817716</v>
      </c>
      <c r="AK192" s="8">
        <v>11591441.556812178</v>
      </c>
      <c r="AL192" s="13">
        <v>1.0337857043049306</v>
      </c>
      <c r="AM192" s="6">
        <v>2030</v>
      </c>
      <c r="AN192" s="39">
        <v>1.8756340679446511E-3</v>
      </c>
      <c r="AO192" s="39">
        <v>0</v>
      </c>
      <c r="AP192" s="39">
        <v>7.8857511769099782</v>
      </c>
      <c r="AQ192" s="39">
        <v>0</v>
      </c>
      <c r="AR192" s="39">
        <v>0.27312235078528957</v>
      </c>
      <c r="AS192" s="39">
        <v>0.63496682913978408</v>
      </c>
      <c r="AT192" s="39">
        <v>7.5514443532033224E-2</v>
      </c>
      <c r="AU192" s="39">
        <v>0</v>
      </c>
      <c r="AV192" s="39">
        <v>0</v>
      </c>
      <c r="AW192" s="39">
        <v>3.0698800401238267E-2</v>
      </c>
      <c r="AX192" s="39">
        <v>2.1655551867527087E-2</v>
      </c>
      <c r="AY192" s="37">
        <v>8.9235847867037954</v>
      </c>
    </row>
    <row r="193" spans="2:52" x14ac:dyDescent="0.25">
      <c r="B193" s="65"/>
      <c r="C193" s="65"/>
      <c r="D193" s="65"/>
      <c r="E193" s="65"/>
      <c r="F193" s="65"/>
      <c r="G193" s="65"/>
      <c r="H193" s="65"/>
      <c r="I193" s="65"/>
      <c r="J193" s="65"/>
      <c r="K193" s="65"/>
      <c r="L193" s="65"/>
      <c r="M193" s="65"/>
      <c r="N193" s="65"/>
      <c r="O193" s="65"/>
      <c r="P193" s="65"/>
      <c r="Q193" s="65"/>
      <c r="R193" s="65"/>
      <c r="S193" s="65"/>
      <c r="T193" s="65"/>
      <c r="U193" s="65"/>
      <c r="V193" s="65"/>
      <c r="W193" s="65"/>
      <c r="X193" s="55">
        <v>1</v>
      </c>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row>
    <row r="194" spans="2:52" x14ac:dyDescent="0.25">
      <c r="B194" s="65"/>
      <c r="C194" s="65"/>
      <c r="D194" s="65"/>
      <c r="E194" s="65"/>
      <c r="F194" s="65"/>
      <c r="G194" s="65"/>
      <c r="H194" s="65"/>
      <c r="I194" s="65"/>
      <c r="J194" s="65"/>
      <c r="K194" s="65"/>
      <c r="L194" s="65"/>
      <c r="M194" s="65"/>
      <c r="N194" s="65"/>
      <c r="O194" s="65"/>
      <c r="P194" s="65"/>
      <c r="Q194" s="65"/>
      <c r="R194" s="65"/>
      <c r="S194" s="65"/>
      <c r="T194" s="65"/>
      <c r="U194" s="65"/>
      <c r="V194" s="65"/>
      <c r="W194" s="65"/>
      <c r="X194" s="55">
        <v>2</v>
      </c>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row>
    <row r="195" spans="2:52" x14ac:dyDescent="0.25">
      <c r="B195" s="65"/>
      <c r="C195" s="65"/>
      <c r="D195" s="65"/>
      <c r="E195" s="65"/>
      <c r="F195" s="65"/>
      <c r="G195" s="65"/>
      <c r="H195" s="65"/>
      <c r="I195" s="65"/>
      <c r="J195" s="65"/>
      <c r="K195" s="65"/>
      <c r="L195" s="65"/>
      <c r="M195" s="65"/>
      <c r="N195" s="65"/>
      <c r="O195" s="65"/>
      <c r="P195" s="65"/>
      <c r="Q195" s="65"/>
      <c r="R195" s="65"/>
      <c r="S195" s="65"/>
      <c r="T195" s="65"/>
      <c r="U195" s="65"/>
      <c r="V195" s="65"/>
      <c r="W195" s="65"/>
      <c r="X195" s="55">
        <v>3</v>
      </c>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row>
    <row r="196" spans="2:52" x14ac:dyDescent="0.25">
      <c r="B196" s="65"/>
      <c r="C196" s="65"/>
      <c r="D196" s="65"/>
      <c r="E196" s="65"/>
      <c r="F196" s="65"/>
      <c r="G196" s="65"/>
      <c r="H196" s="65"/>
      <c r="I196" s="65"/>
      <c r="J196" s="65"/>
      <c r="K196" s="65"/>
      <c r="L196" s="65"/>
      <c r="M196" s="65"/>
      <c r="N196" s="65"/>
      <c r="O196" s="65"/>
      <c r="P196" s="65"/>
      <c r="Q196" s="65"/>
      <c r="R196" s="65"/>
      <c r="S196" s="65"/>
      <c r="T196" s="65"/>
      <c r="U196" s="65"/>
      <c r="V196" s="65"/>
      <c r="W196" s="65"/>
      <c r="X196" s="55">
        <v>4</v>
      </c>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row>
    <row r="197" spans="2:52" x14ac:dyDescent="0.25">
      <c r="B197" s="65"/>
      <c r="C197" s="65"/>
      <c r="D197" s="65"/>
      <c r="E197" s="65"/>
      <c r="F197" s="65"/>
      <c r="G197" s="65"/>
      <c r="H197" s="65"/>
      <c r="I197" s="65"/>
      <c r="J197" s="65"/>
      <c r="K197" s="65"/>
      <c r="L197" s="65"/>
      <c r="M197" s="65"/>
      <c r="N197" s="65"/>
      <c r="O197" s="65"/>
      <c r="P197" s="65"/>
      <c r="Q197" s="65"/>
      <c r="R197" s="65"/>
      <c r="S197" s="65"/>
      <c r="T197" s="65"/>
      <c r="U197" s="65"/>
      <c r="V197" s="65"/>
      <c r="W197" s="65"/>
      <c r="X197" s="55">
        <v>5</v>
      </c>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row>
    <row r="198" spans="2:52" x14ac:dyDescent="0.25">
      <c r="B198" s="65"/>
      <c r="C198" s="65"/>
      <c r="D198" s="65"/>
      <c r="E198" s="65"/>
      <c r="F198" s="65"/>
      <c r="G198" s="65"/>
      <c r="H198" s="65"/>
      <c r="I198" s="65"/>
      <c r="J198" s="65"/>
      <c r="K198" s="65"/>
      <c r="L198" s="65"/>
      <c r="M198" s="65"/>
      <c r="N198" s="65"/>
      <c r="O198" s="65"/>
      <c r="P198" s="65"/>
      <c r="Q198" s="65"/>
      <c r="R198" s="65"/>
      <c r="S198" s="65"/>
      <c r="T198" s="65"/>
      <c r="U198" s="65"/>
      <c r="V198" s="65"/>
      <c r="W198" s="65"/>
      <c r="X198" s="55">
        <v>6</v>
      </c>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row>
    <row r="199" spans="2:52" x14ac:dyDescent="0.25">
      <c r="B199" s="65"/>
      <c r="C199" s="65"/>
      <c r="D199" s="65"/>
      <c r="E199" s="65"/>
      <c r="F199" s="65"/>
      <c r="G199" s="65"/>
      <c r="H199" s="65"/>
      <c r="I199" s="65"/>
      <c r="J199" s="65"/>
      <c r="K199" s="65"/>
      <c r="L199" s="65"/>
      <c r="M199" s="65"/>
      <c r="N199" s="65"/>
      <c r="O199" s="65"/>
      <c r="P199" s="65"/>
      <c r="Q199" s="65"/>
      <c r="R199" s="65"/>
      <c r="S199" s="65"/>
      <c r="T199" s="65"/>
      <c r="U199" s="65"/>
      <c r="V199" s="65"/>
      <c r="W199" s="65"/>
      <c r="X199" s="55">
        <v>7</v>
      </c>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row>
    <row r="200" spans="2:52" x14ac:dyDescent="0.25">
      <c r="B200" s="65"/>
      <c r="C200" s="65"/>
      <c r="D200" s="65"/>
      <c r="E200" s="65"/>
      <c r="F200" s="65"/>
      <c r="G200" s="65"/>
      <c r="H200" s="65"/>
      <c r="I200" s="65"/>
      <c r="J200" s="65"/>
      <c r="K200" s="65"/>
      <c r="L200" s="65"/>
      <c r="M200" s="65"/>
      <c r="N200" s="65"/>
      <c r="O200" s="65"/>
      <c r="P200" s="65"/>
      <c r="Q200" s="65"/>
      <c r="R200" s="65"/>
      <c r="S200" s="65"/>
      <c r="T200" s="65"/>
      <c r="U200" s="65"/>
      <c r="V200" s="65"/>
      <c r="W200" s="65"/>
      <c r="X200" s="55">
        <v>8</v>
      </c>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row>
    <row r="201" spans="2:52" x14ac:dyDescent="0.25">
      <c r="B201" s="65" t="s">
        <v>103</v>
      </c>
      <c r="C201" s="65"/>
      <c r="D201" s="65"/>
      <c r="E201" s="65"/>
      <c r="F201" s="65"/>
      <c r="G201" s="65"/>
      <c r="H201" s="65"/>
      <c r="I201" s="65"/>
      <c r="J201" s="65"/>
      <c r="K201" s="65"/>
      <c r="L201" s="65"/>
      <c r="M201" s="65"/>
      <c r="N201" s="65"/>
      <c r="O201" s="65"/>
      <c r="P201" s="65"/>
      <c r="Q201" s="65"/>
      <c r="R201" s="65"/>
      <c r="S201" s="65"/>
      <c r="T201" s="65"/>
      <c r="U201" s="65"/>
      <c r="V201" s="65"/>
      <c r="W201" s="65"/>
      <c r="X201" s="55">
        <v>9</v>
      </c>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row>
    <row r="202" spans="2:52" x14ac:dyDescent="0.25">
      <c r="B202" s="15" t="s">
        <v>262</v>
      </c>
      <c r="C202" s="78" t="s">
        <v>30</v>
      </c>
      <c r="D202" s="65"/>
      <c r="E202" s="65"/>
      <c r="F202" s="65"/>
      <c r="G202" s="65"/>
      <c r="H202" s="65"/>
      <c r="I202" s="65"/>
      <c r="J202" s="65"/>
      <c r="K202" s="65"/>
      <c r="L202" s="65"/>
      <c r="M202" s="65"/>
      <c r="N202" s="65"/>
      <c r="O202" s="65"/>
      <c r="P202" s="65"/>
      <c r="Q202" s="65"/>
      <c r="R202" s="65"/>
      <c r="S202" s="65"/>
      <c r="T202" s="65"/>
      <c r="U202" s="65"/>
      <c r="V202" s="65"/>
      <c r="W202" s="65"/>
      <c r="X202" s="65"/>
      <c r="Y202" s="55" t="s">
        <v>21</v>
      </c>
      <c r="Z202" s="55"/>
      <c r="AA202" s="55"/>
      <c r="AB202" s="55"/>
      <c r="AC202" s="55"/>
      <c r="AD202" s="55"/>
      <c r="AE202" s="55"/>
      <c r="AF202" s="55"/>
      <c r="AG202" s="55"/>
      <c r="AH202" s="55"/>
      <c r="AI202" s="55"/>
      <c r="AJ202" s="55"/>
      <c r="AK202" s="55"/>
      <c r="AL202" s="55"/>
      <c r="AM202" s="55" t="s">
        <v>147</v>
      </c>
      <c r="AN202" s="55"/>
      <c r="AO202" s="55"/>
      <c r="AP202" s="55"/>
      <c r="AQ202" s="55"/>
      <c r="AR202" s="55"/>
      <c r="AS202" s="55"/>
      <c r="AT202" s="55"/>
      <c r="AU202" s="55"/>
      <c r="AV202" s="55"/>
      <c r="AW202" s="55"/>
      <c r="AX202" s="55"/>
      <c r="AY202" s="55"/>
    </row>
    <row r="203" spans="2:52" ht="15.75" x14ac:dyDescent="0.2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6"/>
      <c r="Z203" s="63" t="s">
        <v>2</v>
      </c>
      <c r="AA203" s="63" t="s">
        <v>3</v>
      </c>
      <c r="AB203" s="63" t="s">
        <v>4</v>
      </c>
      <c r="AC203" s="63" t="s">
        <v>5</v>
      </c>
      <c r="AD203" s="63" t="s">
        <v>6</v>
      </c>
      <c r="AE203" s="63" t="s">
        <v>7</v>
      </c>
      <c r="AF203" s="63" t="s">
        <v>8</v>
      </c>
      <c r="AG203" s="63" t="s">
        <v>9</v>
      </c>
      <c r="AH203" s="63" t="s">
        <v>18</v>
      </c>
      <c r="AI203" s="63" t="s">
        <v>19</v>
      </c>
      <c r="AJ203" s="63" t="s">
        <v>20</v>
      </c>
      <c r="AK203" s="63" t="s">
        <v>0</v>
      </c>
      <c r="AL203" s="55"/>
      <c r="AM203" s="62"/>
      <c r="AN203" s="63" t="s">
        <v>2</v>
      </c>
      <c r="AO203" s="63" t="s">
        <v>3</v>
      </c>
      <c r="AP203" s="63" t="s">
        <v>4</v>
      </c>
      <c r="AQ203" s="63" t="s">
        <v>5</v>
      </c>
      <c r="AR203" s="63" t="s">
        <v>6</v>
      </c>
      <c r="AS203" s="63" t="s">
        <v>7</v>
      </c>
      <c r="AT203" s="63" t="s">
        <v>8</v>
      </c>
      <c r="AU203" s="63" t="s">
        <v>9</v>
      </c>
      <c r="AV203" s="63" t="s">
        <v>18</v>
      </c>
      <c r="AW203" s="63" t="s">
        <v>19</v>
      </c>
      <c r="AX203" s="63" t="s">
        <v>20</v>
      </c>
      <c r="AY203" s="64" t="s">
        <v>0</v>
      </c>
    </row>
    <row r="204" spans="2:52" x14ac:dyDescent="0.2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3">
        <v>2020</v>
      </c>
      <c r="Z204" s="4">
        <v>0</v>
      </c>
      <c r="AA204" s="4">
        <v>0</v>
      </c>
      <c r="AB204" s="4">
        <v>1273039.8035440061</v>
      </c>
      <c r="AC204" s="4">
        <v>0</v>
      </c>
      <c r="AD204" s="4">
        <v>0</v>
      </c>
      <c r="AE204" s="4">
        <v>0</v>
      </c>
      <c r="AF204" s="4">
        <v>0</v>
      </c>
      <c r="AG204" s="4">
        <v>0</v>
      </c>
      <c r="AH204" s="4">
        <v>0</v>
      </c>
      <c r="AI204" s="4">
        <v>0</v>
      </c>
      <c r="AJ204" s="4">
        <v>655415.27696356736</v>
      </c>
      <c r="AK204" s="7">
        <v>1928455.0805075734</v>
      </c>
      <c r="AL204" s="58"/>
      <c r="AM204" s="3">
        <v>2020</v>
      </c>
      <c r="AN204" s="38">
        <v>0</v>
      </c>
      <c r="AO204" s="38">
        <v>0</v>
      </c>
      <c r="AP204" s="38">
        <v>1.8204469190679289</v>
      </c>
      <c r="AQ204" s="38">
        <v>0</v>
      </c>
      <c r="AR204" s="38">
        <v>0</v>
      </c>
      <c r="AS204" s="38">
        <v>0</v>
      </c>
      <c r="AT204" s="38">
        <v>0</v>
      </c>
      <c r="AU204" s="38">
        <v>0</v>
      </c>
      <c r="AV204" s="38">
        <v>0</v>
      </c>
      <c r="AW204" s="38">
        <v>0</v>
      </c>
      <c r="AX204" s="38">
        <v>2.6216611078542693E-3</v>
      </c>
      <c r="AY204" s="36">
        <v>1.8230685801757831</v>
      </c>
    </row>
    <row r="205" spans="2:52" x14ac:dyDescent="0.2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1">
        <v>2021</v>
      </c>
      <c r="Z205" s="4">
        <v>0</v>
      </c>
      <c r="AA205" s="4">
        <v>0</v>
      </c>
      <c r="AB205" s="4">
        <v>1121494.7026931567</v>
      </c>
      <c r="AC205" s="4">
        <v>0</v>
      </c>
      <c r="AD205" s="4">
        <v>0</v>
      </c>
      <c r="AE205" s="4">
        <v>0</v>
      </c>
      <c r="AF205" s="4">
        <v>0</v>
      </c>
      <c r="AG205" s="4">
        <v>0</v>
      </c>
      <c r="AH205" s="4">
        <v>0</v>
      </c>
      <c r="AI205" s="4">
        <v>0</v>
      </c>
      <c r="AJ205" s="4">
        <v>739408.56447406451</v>
      </c>
      <c r="AK205" s="7">
        <v>1860903.2671672213</v>
      </c>
      <c r="AL205" s="58"/>
      <c r="AM205" s="1">
        <v>2021</v>
      </c>
      <c r="AN205" s="38">
        <v>0</v>
      </c>
      <c r="AO205" s="38">
        <v>0</v>
      </c>
      <c r="AP205" s="38">
        <v>1.603737424851214</v>
      </c>
      <c r="AQ205" s="38">
        <v>0</v>
      </c>
      <c r="AR205" s="38">
        <v>0</v>
      </c>
      <c r="AS205" s="38">
        <v>0</v>
      </c>
      <c r="AT205" s="38">
        <v>0</v>
      </c>
      <c r="AU205" s="38">
        <v>0</v>
      </c>
      <c r="AV205" s="38">
        <v>0</v>
      </c>
      <c r="AW205" s="38">
        <v>0</v>
      </c>
      <c r="AX205" s="38">
        <v>2.957634257896258E-3</v>
      </c>
      <c r="AY205" s="36">
        <v>1.6066950591091103</v>
      </c>
    </row>
    <row r="206" spans="2:52" x14ac:dyDescent="0.2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3">
        <v>2022</v>
      </c>
      <c r="Z206" s="4">
        <v>0</v>
      </c>
      <c r="AA206" s="4">
        <v>0</v>
      </c>
      <c r="AB206" s="4">
        <v>967904.19614857831</v>
      </c>
      <c r="AC206" s="4">
        <v>0</v>
      </c>
      <c r="AD206" s="4">
        <v>0</v>
      </c>
      <c r="AE206" s="4">
        <v>0</v>
      </c>
      <c r="AF206" s="4">
        <v>0</v>
      </c>
      <c r="AG206" s="4">
        <v>0</v>
      </c>
      <c r="AH206" s="4">
        <v>0</v>
      </c>
      <c r="AI206" s="4">
        <v>0</v>
      </c>
      <c r="AJ206" s="4">
        <v>821200.01902184321</v>
      </c>
      <c r="AK206" s="7">
        <v>1789104.2151704216</v>
      </c>
      <c r="AL206" s="58"/>
      <c r="AM206" s="3">
        <v>2022</v>
      </c>
      <c r="AN206" s="38">
        <v>0</v>
      </c>
      <c r="AO206" s="38">
        <v>0</v>
      </c>
      <c r="AP206" s="38">
        <v>1.3841030004924668</v>
      </c>
      <c r="AQ206" s="38">
        <v>0</v>
      </c>
      <c r="AR206" s="38">
        <v>0</v>
      </c>
      <c r="AS206" s="38">
        <v>0</v>
      </c>
      <c r="AT206" s="38">
        <v>0</v>
      </c>
      <c r="AU206" s="38">
        <v>0</v>
      </c>
      <c r="AV206" s="38">
        <v>0</v>
      </c>
      <c r="AW206" s="38">
        <v>0</v>
      </c>
      <c r="AX206" s="38">
        <v>3.284800076087373E-3</v>
      </c>
      <c r="AY206" s="36">
        <v>1.3873878005685543</v>
      </c>
    </row>
    <row r="207" spans="2:52" x14ac:dyDescent="0.2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1">
        <v>2023</v>
      </c>
      <c r="Z207" s="4">
        <v>0</v>
      </c>
      <c r="AA207" s="4">
        <v>0</v>
      </c>
      <c r="AB207" s="4">
        <v>816655.21777298918</v>
      </c>
      <c r="AC207" s="4">
        <v>0</v>
      </c>
      <c r="AD207" s="4">
        <v>0</v>
      </c>
      <c r="AE207" s="4">
        <v>0</v>
      </c>
      <c r="AF207" s="4">
        <v>0</v>
      </c>
      <c r="AG207" s="4">
        <v>0</v>
      </c>
      <c r="AH207" s="4">
        <v>0</v>
      </c>
      <c r="AI207" s="4">
        <v>0</v>
      </c>
      <c r="AJ207" s="4">
        <v>899046.92751266481</v>
      </c>
      <c r="AK207" s="7">
        <v>1715702.1452856539</v>
      </c>
      <c r="AL207" s="58"/>
      <c r="AM207" s="1">
        <v>2023</v>
      </c>
      <c r="AN207" s="38">
        <v>0</v>
      </c>
      <c r="AO207" s="38">
        <v>0</v>
      </c>
      <c r="AP207" s="38">
        <v>1.1678169614153746</v>
      </c>
      <c r="AQ207" s="38">
        <v>0</v>
      </c>
      <c r="AR207" s="38">
        <v>0</v>
      </c>
      <c r="AS207" s="38">
        <v>0</v>
      </c>
      <c r="AT207" s="38">
        <v>0</v>
      </c>
      <c r="AU207" s="38">
        <v>0</v>
      </c>
      <c r="AV207" s="38">
        <v>0</v>
      </c>
      <c r="AW207" s="38">
        <v>0</v>
      </c>
      <c r="AX207" s="38">
        <v>3.5961877100506591E-3</v>
      </c>
      <c r="AY207" s="36">
        <v>1.1714131491254254</v>
      </c>
    </row>
    <row r="208" spans="2:52" x14ac:dyDescent="0.2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3">
        <v>2024</v>
      </c>
      <c r="Z208" s="4">
        <v>0</v>
      </c>
      <c r="AA208" s="4">
        <v>0</v>
      </c>
      <c r="AB208" s="4">
        <v>672592.60980701796</v>
      </c>
      <c r="AC208" s="4">
        <v>0</v>
      </c>
      <c r="AD208" s="4">
        <v>0</v>
      </c>
      <c r="AE208" s="4">
        <v>0</v>
      </c>
      <c r="AF208" s="4">
        <v>0</v>
      </c>
      <c r="AG208" s="4">
        <v>0</v>
      </c>
      <c r="AH208" s="4">
        <v>0</v>
      </c>
      <c r="AI208" s="4">
        <v>0</v>
      </c>
      <c r="AJ208" s="4">
        <v>971358.66431736841</v>
      </c>
      <c r="AK208" s="7">
        <v>1643951.2741243863</v>
      </c>
      <c r="AL208" s="58"/>
      <c r="AM208" s="3">
        <v>2024</v>
      </c>
      <c r="AN208" s="38">
        <v>0</v>
      </c>
      <c r="AO208" s="38">
        <v>0</v>
      </c>
      <c r="AP208" s="38">
        <v>0.96180743202403574</v>
      </c>
      <c r="AQ208" s="38">
        <v>0</v>
      </c>
      <c r="AR208" s="38">
        <v>0</v>
      </c>
      <c r="AS208" s="38">
        <v>0</v>
      </c>
      <c r="AT208" s="38">
        <v>0</v>
      </c>
      <c r="AU208" s="38">
        <v>0</v>
      </c>
      <c r="AV208" s="38">
        <v>0</v>
      </c>
      <c r="AW208" s="38">
        <v>0</v>
      </c>
      <c r="AX208" s="38">
        <v>3.8854346572694738E-3</v>
      </c>
      <c r="AY208" s="36">
        <v>0.96569286668130516</v>
      </c>
      <c r="AZ208" s="13"/>
    </row>
    <row r="209" spans="2:51" x14ac:dyDescent="0.2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3">
        <v>2025</v>
      </c>
      <c r="Z209" s="4">
        <v>0</v>
      </c>
      <c r="AA209" s="4">
        <v>0</v>
      </c>
      <c r="AB209" s="4">
        <v>540445.40547597921</v>
      </c>
      <c r="AC209" s="4">
        <v>0</v>
      </c>
      <c r="AD209" s="4">
        <v>0</v>
      </c>
      <c r="AE209" s="4">
        <v>0</v>
      </c>
      <c r="AF209" s="4">
        <v>0</v>
      </c>
      <c r="AG209" s="4">
        <v>0</v>
      </c>
      <c r="AH209" s="4">
        <v>0</v>
      </c>
      <c r="AI209" s="4">
        <v>0</v>
      </c>
      <c r="AJ209" s="4">
        <v>1037114.7114972747</v>
      </c>
      <c r="AK209" s="7">
        <v>1577560.1169732539</v>
      </c>
      <c r="AL209" s="58"/>
      <c r="AM209" s="3">
        <v>2025</v>
      </c>
      <c r="AN209" s="38">
        <v>0</v>
      </c>
      <c r="AO209" s="38">
        <v>0</v>
      </c>
      <c r="AP209" s="38">
        <v>0.77283692983065022</v>
      </c>
      <c r="AQ209" s="38">
        <v>0</v>
      </c>
      <c r="AR209" s="38">
        <v>0</v>
      </c>
      <c r="AS209" s="38">
        <v>0</v>
      </c>
      <c r="AT209" s="38">
        <v>0</v>
      </c>
      <c r="AU209" s="38">
        <v>0</v>
      </c>
      <c r="AV209" s="38">
        <v>0</v>
      </c>
      <c r="AW209" s="38">
        <v>0</v>
      </c>
      <c r="AX209" s="38">
        <v>4.1484588459890989E-3</v>
      </c>
      <c r="AY209" s="36">
        <v>0.77698538867663935</v>
      </c>
    </row>
    <row r="210" spans="2:51" x14ac:dyDescent="0.2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3">
        <v>2026</v>
      </c>
      <c r="Z210" s="4">
        <v>0</v>
      </c>
      <c r="AA210" s="4">
        <v>0</v>
      </c>
      <c r="AB210" s="4">
        <v>423996.9638321746</v>
      </c>
      <c r="AC210" s="4">
        <v>0</v>
      </c>
      <c r="AD210" s="4">
        <v>0</v>
      </c>
      <c r="AE210" s="4">
        <v>0</v>
      </c>
      <c r="AF210" s="4">
        <v>0</v>
      </c>
      <c r="AG210" s="4">
        <v>0</v>
      </c>
      <c r="AH210" s="4">
        <v>0</v>
      </c>
      <c r="AI210" s="4">
        <v>0</v>
      </c>
      <c r="AJ210" s="4">
        <v>1096793.305213769</v>
      </c>
      <c r="AK210" s="7">
        <v>1520790.2690459436</v>
      </c>
      <c r="AL210" s="58"/>
      <c r="AM210" s="3">
        <v>2026</v>
      </c>
      <c r="AN210" s="38">
        <v>0</v>
      </c>
      <c r="AO210" s="38">
        <v>0</v>
      </c>
      <c r="AP210" s="38">
        <v>0.60631565828000966</v>
      </c>
      <c r="AQ210" s="38">
        <v>0</v>
      </c>
      <c r="AR210" s="38">
        <v>0</v>
      </c>
      <c r="AS210" s="38">
        <v>0</v>
      </c>
      <c r="AT210" s="38">
        <v>0</v>
      </c>
      <c r="AU210" s="38">
        <v>0</v>
      </c>
      <c r="AV210" s="38">
        <v>0</v>
      </c>
      <c r="AW210" s="38">
        <v>0</v>
      </c>
      <c r="AX210" s="38">
        <v>4.3871732208550758E-3</v>
      </c>
      <c r="AY210" s="36">
        <v>0.61070283150086468</v>
      </c>
    </row>
    <row r="211" spans="2:51" x14ac:dyDescent="0.2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1">
        <v>2027</v>
      </c>
      <c r="Z211" s="4">
        <v>0</v>
      </c>
      <c r="AA211" s="4">
        <v>0</v>
      </c>
      <c r="AB211" s="4">
        <v>326027.43685056741</v>
      </c>
      <c r="AC211" s="4">
        <v>0</v>
      </c>
      <c r="AD211" s="4">
        <v>0</v>
      </c>
      <c r="AE211" s="4">
        <v>0</v>
      </c>
      <c r="AF211" s="4">
        <v>0</v>
      </c>
      <c r="AG211" s="4">
        <v>0</v>
      </c>
      <c r="AH211" s="4">
        <v>0</v>
      </c>
      <c r="AI211" s="4">
        <v>0</v>
      </c>
      <c r="AJ211" s="4">
        <v>1151747.9023140997</v>
      </c>
      <c r="AK211" s="7">
        <v>1477775.3391646671</v>
      </c>
      <c r="AL211" s="58"/>
      <c r="AM211" s="1">
        <v>2027</v>
      </c>
      <c r="AN211" s="38">
        <v>0</v>
      </c>
      <c r="AO211" s="38">
        <v>0</v>
      </c>
      <c r="AP211" s="38">
        <v>0.46621923469631144</v>
      </c>
      <c r="AQ211" s="38">
        <v>0</v>
      </c>
      <c r="AR211" s="38">
        <v>0</v>
      </c>
      <c r="AS211" s="38">
        <v>0</v>
      </c>
      <c r="AT211" s="38">
        <v>0</v>
      </c>
      <c r="AU211" s="38">
        <v>0</v>
      </c>
      <c r="AV211" s="38">
        <v>0</v>
      </c>
      <c r="AW211" s="38">
        <v>0</v>
      </c>
      <c r="AX211" s="38">
        <v>4.6069916092563992E-3</v>
      </c>
      <c r="AY211" s="36">
        <v>0.47082622630556781</v>
      </c>
    </row>
    <row r="212" spans="2:51" x14ac:dyDescent="0.2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3">
        <v>2028</v>
      </c>
      <c r="Z212" s="4">
        <v>0</v>
      </c>
      <c r="AA212" s="4">
        <v>0</v>
      </c>
      <c r="AB212" s="4">
        <v>247622.46032034559</v>
      </c>
      <c r="AC212" s="4">
        <v>0</v>
      </c>
      <c r="AD212" s="4">
        <v>0</v>
      </c>
      <c r="AE212" s="4">
        <v>0</v>
      </c>
      <c r="AF212" s="4">
        <v>0</v>
      </c>
      <c r="AG212" s="4">
        <v>0</v>
      </c>
      <c r="AH212" s="4">
        <v>0</v>
      </c>
      <c r="AI212" s="4">
        <v>0</v>
      </c>
      <c r="AJ212" s="4">
        <v>1203846.8665484332</v>
      </c>
      <c r="AK212" s="7">
        <v>1451469.3268687788</v>
      </c>
      <c r="AL212" s="58"/>
      <c r="AM212" s="3">
        <v>2028</v>
      </c>
      <c r="AN212" s="38">
        <v>0</v>
      </c>
      <c r="AO212" s="38">
        <v>0</v>
      </c>
      <c r="AP212" s="38">
        <v>0.35410011825809418</v>
      </c>
      <c r="AQ212" s="38">
        <v>0</v>
      </c>
      <c r="AR212" s="38">
        <v>0</v>
      </c>
      <c r="AS212" s="38">
        <v>0</v>
      </c>
      <c r="AT212" s="38">
        <v>0</v>
      </c>
      <c r="AU212" s="38">
        <v>0</v>
      </c>
      <c r="AV212" s="38">
        <v>0</v>
      </c>
      <c r="AW212" s="38">
        <v>0</v>
      </c>
      <c r="AX212" s="38">
        <v>4.8153874661937329E-3</v>
      </c>
      <c r="AY212" s="36">
        <v>0.35891550572428793</v>
      </c>
    </row>
    <row r="213" spans="2:51" x14ac:dyDescent="0.2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1">
        <v>2029</v>
      </c>
      <c r="Z213" s="4">
        <v>0</v>
      </c>
      <c r="AA213" s="4">
        <v>0</v>
      </c>
      <c r="AB213" s="4">
        <v>188067.32927409909</v>
      </c>
      <c r="AC213" s="4">
        <v>0</v>
      </c>
      <c r="AD213" s="4">
        <v>0</v>
      </c>
      <c r="AE213" s="4">
        <v>0</v>
      </c>
      <c r="AF213" s="4">
        <v>0</v>
      </c>
      <c r="AG213" s="4">
        <v>0</v>
      </c>
      <c r="AH213" s="4">
        <v>0</v>
      </c>
      <c r="AI213" s="4">
        <v>0</v>
      </c>
      <c r="AJ213" s="4">
        <v>1254432.5864778263</v>
      </c>
      <c r="AK213" s="7">
        <v>1442499.9157519254</v>
      </c>
      <c r="AL213" s="58"/>
      <c r="AM213" s="1">
        <v>2029</v>
      </c>
      <c r="AN213" s="38">
        <v>0</v>
      </c>
      <c r="AO213" s="38">
        <v>0</v>
      </c>
      <c r="AP213" s="38">
        <v>0.2689362808619617</v>
      </c>
      <c r="AQ213" s="38">
        <v>0</v>
      </c>
      <c r="AR213" s="38">
        <v>0</v>
      </c>
      <c r="AS213" s="38">
        <v>0</v>
      </c>
      <c r="AT213" s="38">
        <v>0</v>
      </c>
      <c r="AU213" s="38">
        <v>0</v>
      </c>
      <c r="AV213" s="38">
        <v>0</v>
      </c>
      <c r="AW213" s="38">
        <v>0</v>
      </c>
      <c r="AX213" s="38">
        <v>5.0177303459113054E-3</v>
      </c>
      <c r="AY213" s="36">
        <v>0.27395401120787299</v>
      </c>
    </row>
    <row r="214" spans="2:51" x14ac:dyDescent="0.2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
        <v>2030</v>
      </c>
      <c r="Z214" s="5">
        <v>0</v>
      </c>
      <c r="AA214" s="5">
        <v>0</v>
      </c>
      <c r="AB214" s="5">
        <v>145153.78330364055</v>
      </c>
      <c r="AC214" s="5">
        <v>0</v>
      </c>
      <c r="AD214" s="5">
        <v>0</v>
      </c>
      <c r="AE214" s="5">
        <v>0</v>
      </c>
      <c r="AF214" s="5">
        <v>0</v>
      </c>
      <c r="AG214" s="5">
        <v>0</v>
      </c>
      <c r="AH214" s="5">
        <v>0</v>
      </c>
      <c r="AI214" s="5">
        <v>0</v>
      </c>
      <c r="AJ214" s="5">
        <v>1303568.2755812253</v>
      </c>
      <c r="AK214" s="8">
        <v>1448722.0588848658</v>
      </c>
      <c r="AL214" s="13">
        <v>0.7057374068861858</v>
      </c>
      <c r="AM214" s="6">
        <v>2030</v>
      </c>
      <c r="AN214" s="39">
        <v>0</v>
      </c>
      <c r="AO214" s="39">
        <v>0</v>
      </c>
      <c r="AP214" s="39">
        <v>0.20756991012420598</v>
      </c>
      <c r="AQ214" s="39">
        <v>0</v>
      </c>
      <c r="AR214" s="39">
        <v>0</v>
      </c>
      <c r="AS214" s="39">
        <v>0</v>
      </c>
      <c r="AT214" s="39">
        <v>0</v>
      </c>
      <c r="AU214" s="39">
        <v>0</v>
      </c>
      <c r="AV214" s="39">
        <v>0</v>
      </c>
      <c r="AW214" s="39">
        <v>0</v>
      </c>
      <c r="AX214" s="39">
        <v>5.2142731023249013E-3</v>
      </c>
      <c r="AY214" s="37">
        <v>0.21278418322653087</v>
      </c>
    </row>
    <row r="215" spans="2:51" x14ac:dyDescent="0.25">
      <c r="B215" s="65"/>
      <c r="C215" s="65"/>
      <c r="D215" s="65"/>
      <c r="E215" s="65"/>
      <c r="F215" s="65"/>
      <c r="G215" s="65"/>
      <c r="H215" s="65"/>
      <c r="I215" s="65"/>
      <c r="J215" s="65"/>
      <c r="K215" s="65"/>
      <c r="L215" s="65"/>
      <c r="M215" s="65"/>
      <c r="N215" s="65"/>
      <c r="O215" s="65"/>
      <c r="P215" s="65"/>
      <c r="Q215" s="65"/>
      <c r="R215" s="65"/>
      <c r="S215" s="65"/>
      <c r="T215" s="65"/>
      <c r="U215" s="65"/>
      <c r="V215" s="65"/>
      <c r="W215" s="65"/>
      <c r="X215" s="55">
        <v>1</v>
      </c>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row>
    <row r="216" spans="2:51" x14ac:dyDescent="0.25">
      <c r="B216" s="65"/>
      <c r="C216" s="65"/>
      <c r="D216" s="65"/>
      <c r="E216" s="65"/>
      <c r="F216" s="65"/>
      <c r="G216" s="65"/>
      <c r="H216" s="65"/>
      <c r="I216" s="65"/>
      <c r="J216" s="65"/>
      <c r="K216" s="65"/>
      <c r="L216" s="65"/>
      <c r="M216" s="65"/>
      <c r="N216" s="65"/>
      <c r="O216" s="65"/>
      <c r="P216" s="65"/>
      <c r="Q216" s="65"/>
      <c r="R216" s="65"/>
      <c r="S216" s="65"/>
      <c r="T216" s="65"/>
      <c r="U216" s="65"/>
      <c r="V216" s="65"/>
      <c r="W216" s="65"/>
      <c r="X216" s="55">
        <v>2</v>
      </c>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row>
    <row r="217" spans="2:51" x14ac:dyDescent="0.25">
      <c r="B217" s="65"/>
      <c r="C217" s="65"/>
      <c r="D217" s="65"/>
      <c r="E217" s="65"/>
      <c r="F217" s="65"/>
      <c r="G217" s="65"/>
      <c r="H217" s="65"/>
      <c r="I217" s="65"/>
      <c r="J217" s="65"/>
      <c r="K217" s="65"/>
      <c r="L217" s="65"/>
      <c r="M217" s="65"/>
      <c r="N217" s="65"/>
      <c r="O217" s="65"/>
      <c r="P217" s="65"/>
      <c r="Q217" s="65"/>
      <c r="R217" s="65"/>
      <c r="S217" s="65"/>
      <c r="T217" s="65"/>
      <c r="U217" s="65"/>
      <c r="V217" s="65"/>
      <c r="W217" s="65"/>
      <c r="X217" s="55">
        <v>3</v>
      </c>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row>
    <row r="218" spans="2:51" x14ac:dyDescent="0.25">
      <c r="B218" s="65"/>
      <c r="C218" s="65"/>
      <c r="D218" s="65"/>
      <c r="E218" s="65"/>
      <c r="F218" s="65"/>
      <c r="G218" s="65"/>
      <c r="H218" s="65"/>
      <c r="I218" s="65"/>
      <c r="J218" s="65"/>
      <c r="K218" s="65"/>
      <c r="L218" s="65"/>
      <c r="M218" s="65"/>
      <c r="N218" s="65"/>
      <c r="O218" s="65"/>
      <c r="P218" s="65"/>
      <c r="Q218" s="65"/>
      <c r="R218" s="65"/>
      <c r="S218" s="65"/>
      <c r="T218" s="65"/>
      <c r="U218" s="65"/>
      <c r="V218" s="65"/>
      <c r="W218" s="65"/>
      <c r="X218" s="55">
        <v>4</v>
      </c>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row>
    <row r="219" spans="2:51" x14ac:dyDescent="0.25">
      <c r="B219" s="65"/>
      <c r="C219" s="65"/>
      <c r="D219" s="65"/>
      <c r="E219" s="65"/>
      <c r="F219" s="65"/>
      <c r="G219" s="65"/>
      <c r="H219" s="65"/>
      <c r="I219" s="65"/>
      <c r="J219" s="65"/>
      <c r="K219" s="65"/>
      <c r="L219" s="65"/>
      <c r="M219" s="65"/>
      <c r="N219" s="65"/>
      <c r="O219" s="65"/>
      <c r="P219" s="65"/>
      <c r="Q219" s="65"/>
      <c r="R219" s="65"/>
      <c r="S219" s="65"/>
      <c r="T219" s="65"/>
      <c r="U219" s="65"/>
      <c r="V219" s="65"/>
      <c r="W219" s="65"/>
      <c r="X219" s="55">
        <v>5</v>
      </c>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row>
    <row r="220" spans="2:51" x14ac:dyDescent="0.25">
      <c r="B220" s="65"/>
      <c r="C220" s="65"/>
      <c r="D220" s="65"/>
      <c r="E220" s="65"/>
      <c r="F220" s="65"/>
      <c r="G220" s="65"/>
      <c r="H220" s="65"/>
      <c r="I220" s="65"/>
      <c r="J220" s="65"/>
      <c r="K220" s="65"/>
      <c r="L220" s="65"/>
      <c r="M220" s="65"/>
      <c r="N220" s="65"/>
      <c r="O220" s="65"/>
      <c r="P220" s="65"/>
      <c r="Q220" s="65"/>
      <c r="R220" s="65"/>
      <c r="S220" s="65"/>
      <c r="T220" s="65"/>
      <c r="U220" s="65"/>
      <c r="V220" s="65"/>
      <c r="W220" s="65"/>
      <c r="X220" s="55">
        <v>6</v>
      </c>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row>
    <row r="221" spans="2:51" x14ac:dyDescent="0.25">
      <c r="B221" s="65"/>
      <c r="C221" s="65"/>
      <c r="D221" s="65"/>
      <c r="E221" s="65"/>
      <c r="F221" s="65"/>
      <c r="G221" s="65"/>
      <c r="H221" s="65"/>
      <c r="I221" s="65"/>
      <c r="J221" s="65"/>
      <c r="K221" s="65"/>
      <c r="L221" s="65"/>
      <c r="M221" s="65"/>
      <c r="N221" s="65"/>
      <c r="O221" s="65"/>
      <c r="P221" s="65"/>
      <c r="Q221" s="65"/>
      <c r="R221" s="65"/>
      <c r="S221" s="65"/>
      <c r="T221" s="65"/>
      <c r="U221" s="65"/>
      <c r="V221" s="65"/>
      <c r="W221" s="65"/>
      <c r="X221" s="55">
        <v>7</v>
      </c>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row>
    <row r="222" spans="2:51" x14ac:dyDescent="0.25">
      <c r="B222" s="65"/>
      <c r="C222" s="65"/>
      <c r="D222" s="65"/>
      <c r="E222" s="65"/>
      <c r="F222" s="65"/>
      <c r="G222" s="65"/>
      <c r="H222" s="65"/>
      <c r="I222" s="65"/>
      <c r="J222" s="65"/>
      <c r="K222" s="65"/>
      <c r="L222" s="65"/>
      <c r="M222" s="65"/>
      <c r="N222" s="65"/>
      <c r="O222" s="65"/>
      <c r="P222" s="65"/>
      <c r="Q222" s="65"/>
      <c r="R222" s="65"/>
      <c r="S222" s="65"/>
      <c r="T222" s="65"/>
      <c r="U222" s="65"/>
      <c r="V222" s="65"/>
      <c r="W222" s="65"/>
      <c r="X222" s="55">
        <v>8</v>
      </c>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row>
    <row r="223" spans="2:51" x14ac:dyDescent="0.25">
      <c r="B223" s="65" t="s">
        <v>184</v>
      </c>
      <c r="C223" s="65"/>
      <c r="D223" s="65"/>
      <c r="E223" s="65"/>
      <c r="F223" s="65"/>
      <c r="G223" s="65"/>
      <c r="H223" s="65"/>
      <c r="I223" s="65"/>
      <c r="J223" s="65"/>
      <c r="K223" s="65"/>
      <c r="L223" s="65"/>
      <c r="M223" s="65"/>
      <c r="N223" s="65"/>
      <c r="O223" s="65"/>
      <c r="P223" s="65"/>
      <c r="Q223" s="65"/>
      <c r="R223" s="65"/>
      <c r="S223" s="65"/>
      <c r="T223" s="65"/>
      <c r="U223" s="65"/>
      <c r="V223" s="65"/>
      <c r="W223" s="65"/>
      <c r="X223" s="55">
        <v>9</v>
      </c>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row>
    <row r="224" spans="2:51" x14ac:dyDescent="0.25">
      <c r="B224" s="15" t="s">
        <v>262</v>
      </c>
      <c r="C224" s="78" t="s">
        <v>30</v>
      </c>
      <c r="D224" s="65"/>
      <c r="E224" s="65"/>
      <c r="F224" s="65"/>
      <c r="G224" s="65"/>
      <c r="H224" s="65"/>
      <c r="I224" s="65"/>
      <c r="J224" s="65"/>
      <c r="K224" s="65"/>
      <c r="L224" s="65"/>
      <c r="M224" s="65"/>
      <c r="N224" s="65"/>
      <c r="O224" s="65"/>
      <c r="P224" s="65"/>
      <c r="Q224" s="65"/>
      <c r="R224" s="65"/>
      <c r="S224" s="65"/>
      <c r="T224" s="65"/>
      <c r="U224" s="65"/>
      <c r="V224" s="65"/>
      <c r="W224" s="65"/>
      <c r="X224" s="65"/>
      <c r="Y224" s="55" t="s">
        <v>21</v>
      </c>
      <c r="Z224" s="55"/>
      <c r="AA224" s="55"/>
      <c r="AB224" s="55"/>
      <c r="AC224" s="55"/>
      <c r="AD224" s="55"/>
      <c r="AE224" s="55"/>
      <c r="AF224" s="55"/>
      <c r="AG224" s="55"/>
      <c r="AH224" s="55"/>
      <c r="AI224" s="55"/>
      <c r="AJ224" s="55"/>
      <c r="AK224" s="55"/>
      <c r="AL224" s="55"/>
      <c r="AM224" s="55" t="s">
        <v>147</v>
      </c>
      <c r="AN224" s="55"/>
      <c r="AO224" s="55"/>
      <c r="AP224" s="55"/>
      <c r="AQ224" s="55"/>
      <c r="AR224" s="55"/>
      <c r="AS224" s="55"/>
      <c r="AT224" s="55"/>
      <c r="AU224" s="55"/>
      <c r="AV224" s="55"/>
      <c r="AW224" s="55"/>
      <c r="AX224" s="55"/>
      <c r="AY224" s="55"/>
    </row>
    <row r="225" spans="2:52" ht="15.75" x14ac:dyDescent="0.2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6"/>
      <c r="Z225" s="63" t="s">
        <v>2</v>
      </c>
      <c r="AA225" s="63" t="s">
        <v>3</v>
      </c>
      <c r="AB225" s="63" t="s">
        <v>4</v>
      </c>
      <c r="AC225" s="63" t="s">
        <v>5</v>
      </c>
      <c r="AD225" s="63" t="s">
        <v>6</v>
      </c>
      <c r="AE225" s="63" t="s">
        <v>7</v>
      </c>
      <c r="AF225" s="63" t="s">
        <v>8</v>
      </c>
      <c r="AG225" s="63" t="s">
        <v>9</v>
      </c>
      <c r="AH225" s="63" t="s">
        <v>18</v>
      </c>
      <c r="AI225" s="63" t="s">
        <v>19</v>
      </c>
      <c r="AJ225" s="63" t="s">
        <v>20</v>
      </c>
      <c r="AK225" s="63" t="s">
        <v>0</v>
      </c>
      <c r="AL225" s="55"/>
      <c r="AM225" s="62"/>
      <c r="AN225" s="63" t="s">
        <v>2</v>
      </c>
      <c r="AO225" s="63" t="s">
        <v>3</v>
      </c>
      <c r="AP225" s="63" t="s">
        <v>4</v>
      </c>
      <c r="AQ225" s="63" t="s">
        <v>5</v>
      </c>
      <c r="AR225" s="63" t="s">
        <v>6</v>
      </c>
      <c r="AS225" s="63" t="s">
        <v>7</v>
      </c>
      <c r="AT225" s="63" t="s">
        <v>8</v>
      </c>
      <c r="AU225" s="63" t="s">
        <v>9</v>
      </c>
      <c r="AV225" s="63" t="s">
        <v>18</v>
      </c>
      <c r="AW225" s="63" t="s">
        <v>19</v>
      </c>
      <c r="AX225" s="63" t="s">
        <v>20</v>
      </c>
      <c r="AY225" s="64" t="s">
        <v>0</v>
      </c>
    </row>
    <row r="226" spans="2:52" x14ac:dyDescent="0.2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3">
        <v>2020</v>
      </c>
      <c r="Z226" s="4">
        <v>777.56632951914014</v>
      </c>
      <c r="AA226" s="4">
        <v>0</v>
      </c>
      <c r="AB226" s="4">
        <v>234435.30739475097</v>
      </c>
      <c r="AC226" s="4">
        <v>220942.46722152209</v>
      </c>
      <c r="AD226" s="4">
        <v>0</v>
      </c>
      <c r="AE226" s="4">
        <v>253.93804707416288</v>
      </c>
      <c r="AF226" s="4">
        <v>0</v>
      </c>
      <c r="AG226" s="4">
        <v>0</v>
      </c>
      <c r="AH226" s="4">
        <v>6342.0469193815861</v>
      </c>
      <c r="AI226" s="4">
        <v>0</v>
      </c>
      <c r="AJ226" s="4">
        <v>36461.253689003526</v>
      </c>
      <c r="AK226" s="7">
        <v>499212.57960125152</v>
      </c>
      <c r="AL226" s="56"/>
      <c r="AM226" s="3">
        <v>2020</v>
      </c>
      <c r="AN226" s="38">
        <v>1.4073950564296436E-3</v>
      </c>
      <c r="AO226" s="38">
        <v>0</v>
      </c>
      <c r="AP226" s="38">
        <v>0.33524248957449387</v>
      </c>
      <c r="AQ226" s="38">
        <v>0.86653635644280969</v>
      </c>
      <c r="AR226" s="38">
        <v>0</v>
      </c>
      <c r="AS226" s="38">
        <v>4.5048609550956499E-4</v>
      </c>
      <c r="AT226" s="38">
        <v>0</v>
      </c>
      <c r="AU226" s="38">
        <v>0</v>
      </c>
      <c r="AV226" s="38">
        <v>9.5130703790723796E-3</v>
      </c>
      <c r="AW226" s="38">
        <v>0</v>
      </c>
      <c r="AX226" s="38">
        <v>1.4584501475601412E-4</v>
      </c>
      <c r="AY226" s="36">
        <v>1.213295642563071</v>
      </c>
    </row>
    <row r="227" spans="2:52" x14ac:dyDescent="0.2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1">
        <v>2021</v>
      </c>
      <c r="Z227" s="4">
        <v>230.87797720549861</v>
      </c>
      <c r="AA227" s="4">
        <v>0</v>
      </c>
      <c r="AB227" s="4">
        <v>239398.09455744096</v>
      </c>
      <c r="AC227" s="4">
        <v>199539.52418915718</v>
      </c>
      <c r="AD227" s="4">
        <v>0</v>
      </c>
      <c r="AE227" s="4">
        <v>152.03018721983315</v>
      </c>
      <c r="AF227" s="4">
        <v>0</v>
      </c>
      <c r="AG227" s="4">
        <v>0</v>
      </c>
      <c r="AH227" s="4">
        <v>8875.7057262049311</v>
      </c>
      <c r="AI227" s="4">
        <v>84.89130589159808</v>
      </c>
      <c r="AJ227" s="4">
        <v>44591.978511911686</v>
      </c>
      <c r="AK227" s="7">
        <v>492873.10245503171</v>
      </c>
      <c r="AL227" s="57"/>
      <c r="AM227" s="1">
        <v>2021</v>
      </c>
      <c r="AN227" s="38">
        <v>4.1788913874195251E-4</v>
      </c>
      <c r="AO227" s="38">
        <v>0</v>
      </c>
      <c r="AP227" s="38">
        <v>0.34233927521714058</v>
      </c>
      <c r="AQ227" s="38">
        <v>0.78259401386987448</v>
      </c>
      <c r="AR227" s="38">
        <v>0</v>
      </c>
      <c r="AS227" s="38">
        <v>2.6970155212798402E-4</v>
      </c>
      <c r="AT227" s="38">
        <v>0</v>
      </c>
      <c r="AU227" s="38">
        <v>0</v>
      </c>
      <c r="AV227" s="38">
        <v>1.3313558589307398E-2</v>
      </c>
      <c r="AW227" s="38">
        <v>4.2445652945799043E-5</v>
      </c>
      <c r="AX227" s="38">
        <v>1.7836791404764676E-4</v>
      </c>
      <c r="AY227" s="36">
        <v>1.1391552519341859</v>
      </c>
    </row>
    <row r="228" spans="2:52" x14ac:dyDescent="0.2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3">
        <v>2022</v>
      </c>
      <c r="Z228" s="4">
        <v>0</v>
      </c>
      <c r="AA228" s="4">
        <v>0</v>
      </c>
      <c r="AB228" s="4">
        <v>242031.37091590781</v>
      </c>
      <c r="AC228" s="4">
        <v>177638.28503214972</v>
      </c>
      <c r="AD228" s="4">
        <v>0</v>
      </c>
      <c r="AE228" s="4">
        <v>82.329685107961268</v>
      </c>
      <c r="AF228" s="4">
        <v>0</v>
      </c>
      <c r="AG228" s="4">
        <v>0</v>
      </c>
      <c r="AH228" s="4">
        <v>11919.687567671243</v>
      </c>
      <c r="AI228" s="4">
        <v>255.65421014595415</v>
      </c>
      <c r="AJ228" s="4">
        <v>52960.264521613833</v>
      </c>
      <c r="AK228" s="7">
        <v>484887.59193259652</v>
      </c>
      <c r="AL228" s="57"/>
      <c r="AM228" s="3">
        <v>2022</v>
      </c>
      <c r="AN228" s="38">
        <v>0</v>
      </c>
      <c r="AO228" s="38">
        <v>0</v>
      </c>
      <c r="AP228" s="38">
        <v>0.34610486040974819</v>
      </c>
      <c r="AQ228" s="38">
        <v>0.69669735389609122</v>
      </c>
      <c r="AR228" s="38">
        <v>0</v>
      </c>
      <c r="AS228" s="38">
        <v>1.4605286138152327E-4</v>
      </c>
      <c r="AT228" s="38">
        <v>0</v>
      </c>
      <c r="AU228" s="38">
        <v>0</v>
      </c>
      <c r="AV228" s="38">
        <v>1.7879531351506862E-2</v>
      </c>
      <c r="AW228" s="38">
        <v>1.2782710507297707E-4</v>
      </c>
      <c r="AX228" s="38">
        <v>2.1184105808645534E-4</v>
      </c>
      <c r="AY228" s="36">
        <v>1.0611674666818871</v>
      </c>
    </row>
    <row r="229" spans="2:52" x14ac:dyDescent="0.2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1">
        <v>2023</v>
      </c>
      <c r="Z229" s="4">
        <v>0</v>
      </c>
      <c r="AA229" s="4">
        <v>0</v>
      </c>
      <c r="AB229" s="4">
        <v>242264.74955843049</v>
      </c>
      <c r="AC229" s="4">
        <v>155682.26813272736</v>
      </c>
      <c r="AD229" s="4">
        <v>0</v>
      </c>
      <c r="AE229" s="4">
        <v>39.526083506028087</v>
      </c>
      <c r="AF229" s="4">
        <v>0</v>
      </c>
      <c r="AG229" s="4">
        <v>0</v>
      </c>
      <c r="AH229" s="4">
        <v>15474.200199822308</v>
      </c>
      <c r="AI229" s="4">
        <v>513.27775055210429</v>
      </c>
      <c r="AJ229" s="4">
        <v>61478.659646602835</v>
      </c>
      <c r="AK229" s="7">
        <v>475452.68137164111</v>
      </c>
      <c r="AL229" s="57"/>
      <c r="AM229" s="1">
        <v>2023</v>
      </c>
      <c r="AN229" s="38">
        <v>0</v>
      </c>
      <c r="AO229" s="38">
        <v>0</v>
      </c>
      <c r="AP229" s="38">
        <v>0.34643859186855558</v>
      </c>
      <c r="AQ229" s="38">
        <v>0.61058585561655676</v>
      </c>
      <c r="AR229" s="38">
        <v>0</v>
      </c>
      <c r="AS229" s="38">
        <v>7.0119272139693834E-5</v>
      </c>
      <c r="AT229" s="38">
        <v>0</v>
      </c>
      <c r="AU229" s="38">
        <v>0</v>
      </c>
      <c r="AV229" s="38">
        <v>2.3211300299733461E-2</v>
      </c>
      <c r="AW229" s="38">
        <v>2.5663887527605216E-4</v>
      </c>
      <c r="AX229" s="38">
        <v>2.4591463858641136E-4</v>
      </c>
      <c r="AY229" s="36">
        <v>0.98080842057084805</v>
      </c>
    </row>
    <row r="230" spans="2:52" x14ac:dyDescent="0.2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3">
        <v>2024</v>
      </c>
      <c r="Z230" s="4">
        <v>0</v>
      </c>
      <c r="AA230" s="4">
        <v>0</v>
      </c>
      <c r="AB230" s="4">
        <v>240062.43149066481</v>
      </c>
      <c r="AC230" s="4">
        <v>134242.85151617054</v>
      </c>
      <c r="AD230" s="4">
        <v>0</v>
      </c>
      <c r="AE230" s="4">
        <v>16.590605879529477</v>
      </c>
      <c r="AF230" s="4">
        <v>0</v>
      </c>
      <c r="AG230" s="4">
        <v>0</v>
      </c>
      <c r="AH230" s="4">
        <v>19533.133710514514</v>
      </c>
      <c r="AI230" s="4">
        <v>858.75547044077621</v>
      </c>
      <c r="AJ230" s="4">
        <v>70029.094430214202</v>
      </c>
      <c r="AK230" s="7">
        <v>464742.85722388444</v>
      </c>
      <c r="AL230" s="57"/>
      <c r="AM230" s="3">
        <v>2024</v>
      </c>
      <c r="AN230" s="38">
        <v>0</v>
      </c>
      <c r="AO230" s="38">
        <v>0</v>
      </c>
      <c r="AP230" s="38">
        <v>0.34328927703165069</v>
      </c>
      <c r="AQ230" s="38">
        <v>0.52650046364642089</v>
      </c>
      <c r="AR230" s="38">
        <v>0</v>
      </c>
      <c r="AS230" s="38">
        <v>2.9431734830285291E-5</v>
      </c>
      <c r="AT230" s="38">
        <v>0</v>
      </c>
      <c r="AU230" s="38">
        <v>0</v>
      </c>
      <c r="AV230" s="38">
        <v>2.9299700565771771E-2</v>
      </c>
      <c r="AW230" s="38">
        <v>4.2937773522038809E-4</v>
      </c>
      <c r="AX230" s="38">
        <v>2.8011637772085683E-4</v>
      </c>
      <c r="AY230" s="36">
        <v>0.89982836709161484</v>
      </c>
    </row>
    <row r="231" spans="2:52" x14ac:dyDescent="0.2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3">
        <v>2025</v>
      </c>
      <c r="Z231" s="4">
        <v>0</v>
      </c>
      <c r="AA231" s="4">
        <v>0</v>
      </c>
      <c r="AB231" s="4">
        <v>235531.73551464739</v>
      </c>
      <c r="AC231" s="4">
        <v>114015.8959838201</v>
      </c>
      <c r="AD231" s="4">
        <v>0</v>
      </c>
      <c r="AE231" s="4">
        <v>5.9440315206392631</v>
      </c>
      <c r="AF231" s="4">
        <v>0</v>
      </c>
      <c r="AG231" s="4">
        <v>0</v>
      </c>
      <c r="AH231" s="4">
        <v>24077.783306061039</v>
      </c>
      <c r="AI231" s="4">
        <v>1293.0602844011714</v>
      </c>
      <c r="AJ231" s="4">
        <v>78472.094916804985</v>
      </c>
      <c r="AK231" s="7">
        <v>453396.51403725531</v>
      </c>
      <c r="AL231" s="57"/>
      <c r="AM231" s="3">
        <v>2025</v>
      </c>
      <c r="AN231" s="38">
        <v>0</v>
      </c>
      <c r="AO231" s="38">
        <v>0</v>
      </c>
      <c r="AP231" s="38">
        <v>0.3368103817859458</v>
      </c>
      <c r="AQ231" s="38">
        <v>0.44717034404854245</v>
      </c>
      <c r="AR231" s="38">
        <v>0</v>
      </c>
      <c r="AS231" s="38">
        <v>1.0544711917614054E-5</v>
      </c>
      <c r="AT231" s="38">
        <v>0</v>
      </c>
      <c r="AU231" s="38">
        <v>0</v>
      </c>
      <c r="AV231" s="38">
        <v>3.6116674959091558E-2</v>
      </c>
      <c r="AW231" s="38">
        <v>6.465301422005857E-4</v>
      </c>
      <c r="AX231" s="38">
        <v>3.1388837966721993E-4</v>
      </c>
      <c r="AY231" s="36">
        <v>0.82106836402736516</v>
      </c>
    </row>
    <row r="232" spans="2:52" x14ac:dyDescent="0.2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3">
        <v>2026</v>
      </c>
      <c r="Z232" s="4">
        <v>0</v>
      </c>
      <c r="AA232" s="4">
        <v>0</v>
      </c>
      <c r="AB232" s="4">
        <v>226580.02876711229</v>
      </c>
      <c r="AC232" s="4">
        <v>95869.412326005811</v>
      </c>
      <c r="AD232" s="4">
        <v>0</v>
      </c>
      <c r="AE232" s="4">
        <v>1.7888027709525742</v>
      </c>
      <c r="AF232" s="4">
        <v>0</v>
      </c>
      <c r="AG232" s="4">
        <v>0</v>
      </c>
      <c r="AH232" s="4">
        <v>29882.245981085227</v>
      </c>
      <c r="AI232" s="4">
        <v>1808.1642152224083</v>
      </c>
      <c r="AJ232" s="4">
        <v>87071.754520509858</v>
      </c>
      <c r="AK232" s="7">
        <v>441213.39461270656</v>
      </c>
      <c r="AL232" s="57"/>
      <c r="AM232" s="3">
        <v>2026</v>
      </c>
      <c r="AN232" s="38">
        <v>0</v>
      </c>
      <c r="AO232" s="38">
        <v>0</v>
      </c>
      <c r="AP232" s="38">
        <v>0.32400944113697056</v>
      </c>
      <c r="AQ232" s="38">
        <v>0.37599983514259483</v>
      </c>
      <c r="AR232" s="38">
        <v>0</v>
      </c>
      <c r="AS232" s="38">
        <v>3.1733361156698667E-6</v>
      </c>
      <c r="AT232" s="38">
        <v>0</v>
      </c>
      <c r="AU232" s="38">
        <v>0</v>
      </c>
      <c r="AV232" s="38">
        <v>4.4823368971627836E-2</v>
      </c>
      <c r="AW232" s="38">
        <v>9.0408210761120419E-4</v>
      </c>
      <c r="AX232" s="38">
        <v>3.4828701808203941E-4</v>
      </c>
      <c r="AY232" s="36">
        <v>0.74608818771300212</v>
      </c>
    </row>
    <row r="233" spans="2:52" x14ac:dyDescent="0.2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1">
        <v>2027</v>
      </c>
      <c r="Z233" s="4">
        <v>0</v>
      </c>
      <c r="AA233" s="4">
        <v>0</v>
      </c>
      <c r="AB233" s="4">
        <v>213747.94475789918</v>
      </c>
      <c r="AC233" s="4">
        <v>79760.218436976502</v>
      </c>
      <c r="AD233" s="4">
        <v>0</v>
      </c>
      <c r="AE233" s="4">
        <v>0.4460912854182747</v>
      </c>
      <c r="AF233" s="4">
        <v>0</v>
      </c>
      <c r="AG233" s="4">
        <v>0</v>
      </c>
      <c r="AH233" s="4">
        <v>36888.169207543207</v>
      </c>
      <c r="AI233" s="4">
        <v>2402.6774878454776</v>
      </c>
      <c r="AJ233" s="4">
        <v>95729.621692429369</v>
      </c>
      <c r="AK233" s="7">
        <v>428529.07767397916</v>
      </c>
      <c r="AL233" s="57"/>
      <c r="AM233" s="1">
        <v>2027</v>
      </c>
      <c r="AN233" s="38">
        <v>0</v>
      </c>
      <c r="AO233" s="38">
        <v>0</v>
      </c>
      <c r="AP233" s="38">
        <v>0.30565956100379582</v>
      </c>
      <c r="AQ233" s="38">
        <v>0.3128195767098218</v>
      </c>
      <c r="AR233" s="38">
        <v>0</v>
      </c>
      <c r="AS233" s="38">
        <v>7.9136594033201941E-7</v>
      </c>
      <c r="AT233" s="38">
        <v>0</v>
      </c>
      <c r="AU233" s="38">
        <v>0</v>
      </c>
      <c r="AV233" s="38">
        <v>5.5332253811314812E-2</v>
      </c>
      <c r="AW233" s="38">
        <v>1.2013387439227389E-3</v>
      </c>
      <c r="AX233" s="38">
        <v>3.8291848676971747E-4</v>
      </c>
      <c r="AY233" s="36">
        <v>0.67539644012156519</v>
      </c>
    </row>
    <row r="234" spans="2:52" x14ac:dyDescent="0.2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3">
        <v>2028</v>
      </c>
      <c r="Z234" s="4">
        <v>0</v>
      </c>
      <c r="AA234" s="4">
        <v>0</v>
      </c>
      <c r="AB234" s="4">
        <v>197148.68346850152</v>
      </c>
      <c r="AC234" s="4">
        <v>66013.214956189171</v>
      </c>
      <c r="AD234" s="4">
        <v>0</v>
      </c>
      <c r="AE234" s="4">
        <v>9.1167264288592717E-2</v>
      </c>
      <c r="AF234" s="4">
        <v>0</v>
      </c>
      <c r="AG234" s="4">
        <v>0</v>
      </c>
      <c r="AH234" s="4">
        <v>45019.928319236038</v>
      </c>
      <c r="AI234" s="4">
        <v>3073.8826857869922</v>
      </c>
      <c r="AJ234" s="4">
        <v>104366.84684062349</v>
      </c>
      <c r="AK234" s="7">
        <v>415622.64743760147</v>
      </c>
      <c r="AL234" s="57"/>
      <c r="AM234" s="3">
        <v>2028</v>
      </c>
      <c r="AN234" s="38">
        <v>0</v>
      </c>
      <c r="AO234" s="38">
        <v>0</v>
      </c>
      <c r="AP234" s="38">
        <v>0.28192261735995716</v>
      </c>
      <c r="AQ234" s="38">
        <v>0.25890382905817394</v>
      </c>
      <c r="AR234" s="38">
        <v>0</v>
      </c>
      <c r="AS234" s="38">
        <v>1.6173072684796346E-7</v>
      </c>
      <c r="AT234" s="38">
        <v>0</v>
      </c>
      <c r="AU234" s="38">
        <v>0</v>
      </c>
      <c r="AV234" s="38">
        <v>6.7529892478854062E-2</v>
      </c>
      <c r="AW234" s="38">
        <v>1.5369413428934962E-3</v>
      </c>
      <c r="AX234" s="38">
        <v>4.1746738736249395E-4</v>
      </c>
      <c r="AY234" s="36">
        <v>0.61031090935796806</v>
      </c>
    </row>
    <row r="235" spans="2:52" x14ac:dyDescent="0.2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1">
        <v>2029</v>
      </c>
      <c r="Z235" s="4">
        <v>0</v>
      </c>
      <c r="AA235" s="4">
        <v>0</v>
      </c>
      <c r="AB235" s="4">
        <v>176973.3804823705</v>
      </c>
      <c r="AC235" s="4">
        <v>54638.726178998208</v>
      </c>
      <c r="AD235" s="4">
        <v>0</v>
      </c>
      <c r="AE235" s="4">
        <v>1.5132355783746542E-2</v>
      </c>
      <c r="AF235" s="4">
        <v>0</v>
      </c>
      <c r="AG235" s="4">
        <v>0</v>
      </c>
      <c r="AH235" s="4">
        <v>54149.208844163782</v>
      </c>
      <c r="AI235" s="4">
        <v>3816.3904673131415</v>
      </c>
      <c r="AJ235" s="4">
        <v>113035.00044568843</v>
      </c>
      <c r="AK235" s="7">
        <v>402612.72155088984</v>
      </c>
      <c r="AL235" s="57"/>
      <c r="AM235" s="1">
        <v>2029</v>
      </c>
      <c r="AN235" s="38">
        <v>0</v>
      </c>
      <c r="AO235" s="38">
        <v>0</v>
      </c>
      <c r="AP235" s="38">
        <v>0.25307193408978979</v>
      </c>
      <c r="AQ235" s="38">
        <v>0.21429308407403097</v>
      </c>
      <c r="AR235" s="38">
        <v>0</v>
      </c>
      <c r="AS235" s="38">
        <v>2.6844799160366364E-8</v>
      </c>
      <c r="AT235" s="38">
        <v>0</v>
      </c>
      <c r="AU235" s="38">
        <v>0</v>
      </c>
      <c r="AV235" s="38">
        <v>8.1223813266245684E-2</v>
      </c>
      <c r="AW235" s="38">
        <v>1.9081952336565708E-3</v>
      </c>
      <c r="AX235" s="38">
        <v>4.5214000178275376E-4</v>
      </c>
      <c r="AY235" s="36">
        <v>0.55094919351030491</v>
      </c>
      <c r="AZ235" s="13"/>
    </row>
    <row r="236" spans="2:52" x14ac:dyDescent="0.2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
        <v>2030</v>
      </c>
      <c r="Z236" s="5">
        <v>0</v>
      </c>
      <c r="AA236" s="5">
        <v>0</v>
      </c>
      <c r="AB236" s="5">
        <v>153273.71291276615</v>
      </c>
      <c r="AC236" s="5">
        <v>44911.382279379432</v>
      </c>
      <c r="AD236" s="5">
        <v>0</v>
      </c>
      <c r="AE236" s="5">
        <v>2.0253694234879443E-3</v>
      </c>
      <c r="AF236" s="5">
        <v>0</v>
      </c>
      <c r="AG236" s="5">
        <v>0</v>
      </c>
      <c r="AH236" s="5">
        <v>64224.920203555695</v>
      </c>
      <c r="AI236" s="5">
        <v>4620.9008935806924</v>
      </c>
      <c r="AJ236" s="5">
        <v>121834.74811183038</v>
      </c>
      <c r="AK236" s="8">
        <v>388865.6664264818</v>
      </c>
      <c r="AL236" s="13">
        <v>0.7640114762653909</v>
      </c>
      <c r="AM236" s="6">
        <v>2030</v>
      </c>
      <c r="AN236" s="39">
        <v>0</v>
      </c>
      <c r="AO236" s="39">
        <v>0</v>
      </c>
      <c r="AP236" s="39">
        <v>0.21918140946525558</v>
      </c>
      <c r="AQ236" s="39">
        <v>0.17614244129972612</v>
      </c>
      <c r="AR236" s="39">
        <v>0</v>
      </c>
      <c r="AS236" s="39">
        <v>3.5930053572676129E-9</v>
      </c>
      <c r="AT236" s="39">
        <v>0</v>
      </c>
      <c r="AU236" s="39">
        <v>0</v>
      </c>
      <c r="AV236" s="39">
        <v>9.6337380305333536E-2</v>
      </c>
      <c r="AW236" s="39">
        <v>2.310450446790346E-3</v>
      </c>
      <c r="AX236" s="39">
        <v>4.8733899244732151E-4</v>
      </c>
      <c r="AY236" s="37">
        <v>0.49445902410255821</v>
      </c>
    </row>
    <row r="237" spans="2:52" x14ac:dyDescent="0.25">
      <c r="B237" s="65"/>
      <c r="C237" s="65"/>
      <c r="D237" s="65"/>
      <c r="E237" s="65"/>
      <c r="F237" s="65"/>
      <c r="G237" s="65"/>
      <c r="H237" s="65"/>
      <c r="I237" s="65"/>
      <c r="J237" s="65"/>
      <c r="K237" s="65"/>
      <c r="L237" s="65"/>
      <c r="M237" s="65"/>
      <c r="N237" s="65"/>
      <c r="O237" s="65"/>
      <c r="P237" s="65"/>
      <c r="Q237" s="65"/>
      <c r="R237" s="65"/>
      <c r="S237" s="65"/>
      <c r="T237" s="65"/>
      <c r="U237" s="65"/>
      <c r="V237" s="65"/>
      <c r="W237" s="65"/>
      <c r="X237" s="65">
        <v>1</v>
      </c>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row>
    <row r="238" spans="2:52" x14ac:dyDescent="0.25">
      <c r="B238" s="65"/>
      <c r="C238" s="65"/>
      <c r="D238" s="65"/>
      <c r="E238" s="65"/>
      <c r="F238" s="65"/>
      <c r="G238" s="65"/>
      <c r="H238" s="65"/>
      <c r="I238" s="65"/>
      <c r="J238" s="65"/>
      <c r="K238" s="65"/>
      <c r="L238" s="65"/>
      <c r="M238" s="65"/>
      <c r="N238" s="65"/>
      <c r="O238" s="65"/>
      <c r="P238" s="65"/>
      <c r="Q238" s="65"/>
      <c r="R238" s="65"/>
      <c r="S238" s="65"/>
      <c r="T238" s="65"/>
      <c r="U238" s="65"/>
      <c r="V238" s="65"/>
      <c r="W238" s="65"/>
      <c r="X238" s="65">
        <v>2</v>
      </c>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row>
    <row r="239" spans="2:52" x14ac:dyDescent="0.25">
      <c r="B239" s="65"/>
      <c r="C239" s="65"/>
      <c r="D239" s="65"/>
      <c r="E239" s="65"/>
      <c r="F239" s="65"/>
      <c r="G239" s="65"/>
      <c r="H239" s="65"/>
      <c r="I239" s="65"/>
      <c r="J239" s="65"/>
      <c r="K239" s="65"/>
      <c r="L239" s="65"/>
      <c r="M239" s="65"/>
      <c r="N239" s="65"/>
      <c r="O239" s="65"/>
      <c r="P239" s="65"/>
      <c r="Q239" s="65"/>
      <c r="R239" s="65"/>
      <c r="S239" s="65"/>
      <c r="T239" s="65"/>
      <c r="U239" s="65"/>
      <c r="V239" s="65"/>
      <c r="W239" s="65"/>
      <c r="X239" s="65">
        <v>3</v>
      </c>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row>
    <row r="240" spans="2:52" x14ac:dyDescent="0.25">
      <c r="B240" s="65"/>
      <c r="C240" s="65"/>
      <c r="D240" s="65"/>
      <c r="E240" s="65"/>
      <c r="F240" s="65"/>
      <c r="G240" s="65"/>
      <c r="H240" s="65"/>
      <c r="I240" s="65"/>
      <c r="J240" s="65"/>
      <c r="K240" s="65"/>
      <c r="L240" s="65"/>
      <c r="M240" s="65"/>
      <c r="N240" s="65"/>
      <c r="O240" s="65"/>
      <c r="P240" s="65"/>
      <c r="Q240" s="65"/>
      <c r="R240" s="65"/>
      <c r="S240" s="65"/>
      <c r="T240" s="65"/>
      <c r="U240" s="65"/>
      <c r="V240" s="65"/>
      <c r="W240" s="65"/>
      <c r="X240" s="65">
        <v>4</v>
      </c>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row>
    <row r="241" spans="2:51" x14ac:dyDescent="0.25">
      <c r="B241" s="65"/>
      <c r="C241" s="65"/>
      <c r="D241" s="65"/>
      <c r="E241" s="65"/>
      <c r="F241" s="65"/>
      <c r="G241" s="65"/>
      <c r="H241" s="65"/>
      <c r="I241" s="65"/>
      <c r="J241" s="65"/>
      <c r="K241" s="65"/>
      <c r="L241" s="65"/>
      <c r="M241" s="65"/>
      <c r="N241" s="65"/>
      <c r="O241" s="65"/>
      <c r="P241" s="65"/>
      <c r="Q241" s="65"/>
      <c r="R241" s="65"/>
      <c r="S241" s="65"/>
      <c r="T241" s="65"/>
      <c r="U241" s="65"/>
      <c r="V241" s="65"/>
      <c r="W241" s="65"/>
      <c r="X241" s="65">
        <v>5</v>
      </c>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row>
    <row r="242" spans="2:51" x14ac:dyDescent="0.25">
      <c r="B242" s="65"/>
      <c r="C242" s="65"/>
      <c r="D242" s="65"/>
      <c r="E242" s="65"/>
      <c r="F242" s="65"/>
      <c r="G242" s="65"/>
      <c r="H242" s="65"/>
      <c r="I242" s="65"/>
      <c r="J242" s="65"/>
      <c r="K242" s="65"/>
      <c r="L242" s="65"/>
      <c r="M242" s="65"/>
      <c r="N242" s="65"/>
      <c r="O242" s="65"/>
      <c r="P242" s="65"/>
      <c r="Q242" s="65"/>
      <c r="R242" s="65"/>
      <c r="S242" s="65"/>
      <c r="T242" s="65"/>
      <c r="U242" s="65"/>
      <c r="V242" s="65"/>
      <c r="W242" s="65"/>
      <c r="X242" s="65">
        <v>6</v>
      </c>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row>
    <row r="243" spans="2:51" x14ac:dyDescent="0.25">
      <c r="B243" s="65"/>
      <c r="C243" s="65"/>
      <c r="D243" s="65"/>
      <c r="E243" s="65"/>
      <c r="F243" s="65"/>
      <c r="G243" s="65"/>
      <c r="H243" s="65"/>
      <c r="I243" s="65"/>
      <c r="J243" s="65"/>
      <c r="K243" s="65"/>
      <c r="L243" s="65"/>
      <c r="M243" s="65"/>
      <c r="N243" s="65"/>
      <c r="O243" s="65"/>
      <c r="P243" s="65"/>
      <c r="Q243" s="65"/>
      <c r="R243" s="65"/>
      <c r="S243" s="65"/>
      <c r="T243" s="65"/>
      <c r="U243" s="65"/>
      <c r="V243" s="65"/>
      <c r="W243" s="65"/>
      <c r="X243" s="65">
        <v>7</v>
      </c>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row>
    <row r="244" spans="2:51" x14ac:dyDescent="0.25">
      <c r="B244" s="65"/>
      <c r="C244" s="65"/>
      <c r="D244" s="65"/>
      <c r="E244" s="65"/>
      <c r="F244" s="65"/>
      <c r="G244" s="65"/>
      <c r="H244" s="65"/>
      <c r="I244" s="65"/>
      <c r="J244" s="65"/>
      <c r="K244" s="65"/>
      <c r="L244" s="65"/>
      <c r="M244" s="65"/>
      <c r="N244" s="65"/>
      <c r="O244" s="65"/>
      <c r="P244" s="65"/>
      <c r="Q244" s="65"/>
      <c r="R244" s="65"/>
      <c r="S244" s="65"/>
      <c r="T244" s="65"/>
      <c r="U244" s="65"/>
      <c r="V244" s="65"/>
      <c r="W244" s="65"/>
      <c r="X244" s="65">
        <v>8</v>
      </c>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row>
    <row r="245" spans="2:51" x14ac:dyDescent="0.25">
      <c r="B245" s="65" t="s">
        <v>185</v>
      </c>
      <c r="C245" s="65"/>
      <c r="D245" s="65"/>
      <c r="E245" s="65"/>
      <c r="F245" s="65"/>
      <c r="G245" s="65"/>
      <c r="H245" s="65"/>
      <c r="I245" s="65"/>
      <c r="J245" s="65"/>
      <c r="K245" s="65"/>
      <c r="L245" s="65"/>
      <c r="M245" s="65"/>
      <c r="N245" s="65"/>
      <c r="O245" s="65"/>
      <c r="P245" s="65"/>
      <c r="Q245" s="65"/>
      <c r="R245" s="65"/>
      <c r="S245" s="65"/>
      <c r="T245" s="65"/>
      <c r="U245" s="65"/>
      <c r="V245" s="65"/>
      <c r="W245" s="65"/>
      <c r="X245" s="65">
        <v>9</v>
      </c>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row>
    <row r="246" spans="2:51" x14ac:dyDescent="0.25">
      <c r="B246" s="15" t="s">
        <v>262</v>
      </c>
      <c r="C246" s="78" t="s">
        <v>30</v>
      </c>
      <c r="D246" s="65"/>
      <c r="E246" s="65"/>
      <c r="F246" s="65"/>
      <c r="G246" s="65"/>
      <c r="H246" s="65"/>
      <c r="I246" s="65"/>
      <c r="J246" s="65"/>
      <c r="K246" s="65"/>
      <c r="L246" s="65"/>
      <c r="M246" s="65"/>
      <c r="N246" s="65"/>
      <c r="O246" s="65"/>
      <c r="P246" s="65"/>
      <c r="Q246" s="65"/>
      <c r="R246" s="65"/>
      <c r="S246" s="65"/>
      <c r="T246" s="65"/>
      <c r="U246" s="65"/>
      <c r="V246" s="65"/>
      <c r="W246" s="65"/>
      <c r="X246" s="65"/>
      <c r="Y246" s="55" t="s">
        <v>21</v>
      </c>
      <c r="Z246" s="55"/>
      <c r="AA246" s="55"/>
      <c r="AB246" s="55"/>
      <c r="AC246" s="55"/>
      <c r="AD246" s="55"/>
      <c r="AE246" s="55"/>
      <c r="AF246" s="55"/>
      <c r="AG246" s="55"/>
      <c r="AH246" s="55"/>
      <c r="AI246" s="55"/>
      <c r="AJ246" s="55"/>
      <c r="AK246" s="55"/>
      <c r="AL246" s="55"/>
      <c r="AM246" s="55" t="s">
        <v>147</v>
      </c>
      <c r="AN246" s="55"/>
      <c r="AO246" s="55"/>
      <c r="AP246" s="55"/>
      <c r="AQ246" s="55"/>
      <c r="AR246" s="55"/>
      <c r="AS246" s="55"/>
      <c r="AT246" s="55"/>
      <c r="AU246" s="55"/>
      <c r="AV246" s="55"/>
      <c r="AW246" s="55"/>
      <c r="AX246" s="55"/>
      <c r="AY246" s="55"/>
    </row>
    <row r="247" spans="2:51" ht="15.75" x14ac:dyDescent="0.2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6"/>
      <c r="Z247" s="63" t="s">
        <v>2</v>
      </c>
      <c r="AA247" s="63" t="s">
        <v>3</v>
      </c>
      <c r="AB247" s="63" t="s">
        <v>4</v>
      </c>
      <c r="AC247" s="63" t="s">
        <v>5</v>
      </c>
      <c r="AD247" s="63" t="s">
        <v>6</v>
      </c>
      <c r="AE247" s="63" t="s">
        <v>7</v>
      </c>
      <c r="AF247" s="63" t="s">
        <v>8</v>
      </c>
      <c r="AG247" s="63" t="s">
        <v>9</v>
      </c>
      <c r="AH247" s="63" t="s">
        <v>18</v>
      </c>
      <c r="AI247" s="63" t="s">
        <v>19</v>
      </c>
      <c r="AJ247" s="63" t="s">
        <v>20</v>
      </c>
      <c r="AK247" s="63" t="s">
        <v>0</v>
      </c>
      <c r="AL247" s="55"/>
      <c r="AM247" s="62"/>
      <c r="AN247" s="63" t="s">
        <v>2</v>
      </c>
      <c r="AO247" s="63" t="s">
        <v>3</v>
      </c>
      <c r="AP247" s="63" t="s">
        <v>4</v>
      </c>
      <c r="AQ247" s="63" t="s">
        <v>5</v>
      </c>
      <c r="AR247" s="63" t="s">
        <v>6</v>
      </c>
      <c r="AS247" s="63" t="s">
        <v>7</v>
      </c>
      <c r="AT247" s="63" t="s">
        <v>8</v>
      </c>
      <c r="AU247" s="63" t="s">
        <v>9</v>
      </c>
      <c r="AV247" s="63" t="s">
        <v>18</v>
      </c>
      <c r="AW247" s="63" t="s">
        <v>19</v>
      </c>
      <c r="AX247" s="63" t="s">
        <v>20</v>
      </c>
      <c r="AY247" s="64" t="s">
        <v>0</v>
      </c>
    </row>
    <row r="248" spans="2:51" x14ac:dyDescent="0.2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3">
        <v>2020</v>
      </c>
      <c r="Z248" s="4">
        <v>107969.18784209501</v>
      </c>
      <c r="AA248" s="4">
        <v>0</v>
      </c>
      <c r="AB248" s="4">
        <v>1183388.8496623696</v>
      </c>
      <c r="AC248" s="4">
        <v>2654478.1717182398</v>
      </c>
      <c r="AD248" s="4">
        <v>64147.490201293309</v>
      </c>
      <c r="AE248" s="4">
        <v>110169.36647176564</v>
      </c>
      <c r="AF248" s="4">
        <v>0</v>
      </c>
      <c r="AG248" s="4">
        <v>0</v>
      </c>
      <c r="AH248" s="4">
        <v>86856.661660482379</v>
      </c>
      <c r="AI248" s="4">
        <v>1096.7809843259022</v>
      </c>
      <c r="AJ248" s="4">
        <v>2980.5546025045155</v>
      </c>
      <c r="AK248" s="7">
        <v>4211087.0631430764</v>
      </c>
      <c r="AL248" s="57"/>
      <c r="AM248" s="3">
        <v>2020</v>
      </c>
      <c r="AN248" s="38">
        <v>0.19542422999419198</v>
      </c>
      <c r="AO248" s="38">
        <v>0</v>
      </c>
      <c r="AP248" s="38">
        <v>1.6922460550171885</v>
      </c>
      <c r="AQ248" s="38">
        <v>10.410863389478937</v>
      </c>
      <c r="AR248" s="38">
        <v>0.13393995954030044</v>
      </c>
      <c r="AS248" s="38">
        <v>0.19544045612091224</v>
      </c>
      <c r="AT248" s="38">
        <v>0</v>
      </c>
      <c r="AU248" s="38">
        <v>0</v>
      </c>
      <c r="AV248" s="38">
        <v>0.13028499249072356</v>
      </c>
      <c r="AW248" s="38">
        <v>5.4839049216295107E-4</v>
      </c>
      <c r="AX248" s="38">
        <v>1.1922218410018062E-5</v>
      </c>
      <c r="AY248" s="36">
        <v>12.758759395352829</v>
      </c>
    </row>
    <row r="249" spans="2:51" x14ac:dyDescent="0.2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1">
        <v>2021</v>
      </c>
      <c r="Z249" s="4">
        <v>83544.046967227041</v>
      </c>
      <c r="AA249" s="4">
        <v>0</v>
      </c>
      <c r="AB249" s="4">
        <v>1257077.2156732783</v>
      </c>
      <c r="AC249" s="4">
        <v>2604426.6556368386</v>
      </c>
      <c r="AD249" s="4">
        <v>74860.22082911458</v>
      </c>
      <c r="AE249" s="4">
        <v>115780.48093636401</v>
      </c>
      <c r="AF249" s="4">
        <v>0</v>
      </c>
      <c r="AG249" s="4">
        <v>0</v>
      </c>
      <c r="AH249" s="4">
        <v>100029.22202817122</v>
      </c>
      <c r="AI249" s="4">
        <v>9504.3812724801865</v>
      </c>
      <c r="AJ249" s="4">
        <v>6337.4548094486936</v>
      </c>
      <c r="AK249" s="7">
        <v>4251559.6781529225</v>
      </c>
      <c r="AL249" s="57"/>
      <c r="AM249" s="1">
        <v>2021</v>
      </c>
      <c r="AN249" s="38">
        <v>0.15121472501068095</v>
      </c>
      <c r="AO249" s="38">
        <v>0</v>
      </c>
      <c r="AP249" s="38">
        <v>1.797620418412788</v>
      </c>
      <c r="AQ249" s="38">
        <v>10.214561343407681</v>
      </c>
      <c r="AR249" s="38">
        <v>0.15630814109119123</v>
      </c>
      <c r="AS249" s="38">
        <v>0.20539457318110976</v>
      </c>
      <c r="AT249" s="38">
        <v>0</v>
      </c>
      <c r="AU249" s="38">
        <v>0</v>
      </c>
      <c r="AV249" s="38">
        <v>0.15004383304225682</v>
      </c>
      <c r="AW249" s="38">
        <v>4.7521906362400926E-3</v>
      </c>
      <c r="AX249" s="38">
        <v>2.5349819237794774E-5</v>
      </c>
      <c r="AY249" s="36">
        <v>12.679920574601187</v>
      </c>
    </row>
    <row r="250" spans="2:51" x14ac:dyDescent="0.2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3">
        <v>2022</v>
      </c>
      <c r="Z250" s="4">
        <v>62261.501565986677</v>
      </c>
      <c r="AA250" s="4">
        <v>0</v>
      </c>
      <c r="AB250" s="4">
        <v>1319513.4719073195</v>
      </c>
      <c r="AC250" s="4">
        <v>2536633.2005225588</v>
      </c>
      <c r="AD250" s="4">
        <v>84962.814174629151</v>
      </c>
      <c r="AE250" s="4">
        <v>120826.5391965692</v>
      </c>
      <c r="AF250" s="4">
        <v>0</v>
      </c>
      <c r="AG250" s="4">
        <v>0</v>
      </c>
      <c r="AH250" s="4">
        <v>127726.31359993988</v>
      </c>
      <c r="AI250" s="4">
        <v>26023.166479200558</v>
      </c>
      <c r="AJ250" s="4">
        <v>12527.833122353431</v>
      </c>
      <c r="AK250" s="7">
        <v>4290474.8405685565</v>
      </c>
      <c r="AL250" s="57"/>
      <c r="AM250" s="3">
        <v>2022</v>
      </c>
      <c r="AN250" s="38">
        <v>0.11269331783443588</v>
      </c>
      <c r="AO250" s="38">
        <v>0</v>
      </c>
      <c r="AP250" s="38">
        <v>1.886904264827467</v>
      </c>
      <c r="AQ250" s="38">
        <v>9.948675412449477</v>
      </c>
      <c r="AR250" s="38">
        <v>0.17740235599662565</v>
      </c>
      <c r="AS250" s="38">
        <v>0.21434628053471375</v>
      </c>
      <c r="AT250" s="38">
        <v>0</v>
      </c>
      <c r="AU250" s="38">
        <v>0</v>
      </c>
      <c r="AV250" s="38">
        <v>0.19158947039990981</v>
      </c>
      <c r="AW250" s="38">
        <v>1.3011583239600279E-2</v>
      </c>
      <c r="AX250" s="38">
        <v>5.0111332489413723E-5</v>
      </c>
      <c r="AY250" s="36">
        <v>12.544672796614719</v>
      </c>
    </row>
    <row r="251" spans="2:51" x14ac:dyDescent="0.2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1">
        <v>2023</v>
      </c>
      <c r="Z251" s="4">
        <v>44309.327308423715</v>
      </c>
      <c r="AA251" s="4">
        <v>0</v>
      </c>
      <c r="AB251" s="4">
        <v>1370296.5589443038</v>
      </c>
      <c r="AC251" s="4">
        <v>2451487.819255536</v>
      </c>
      <c r="AD251" s="4">
        <v>94333.366092112352</v>
      </c>
      <c r="AE251" s="4">
        <v>125297.44632555428</v>
      </c>
      <c r="AF251" s="4">
        <v>0</v>
      </c>
      <c r="AG251" s="4">
        <v>0</v>
      </c>
      <c r="AH251" s="4">
        <v>170174.66086509451</v>
      </c>
      <c r="AI251" s="4">
        <v>50804.657699160482</v>
      </c>
      <c r="AJ251" s="4">
        <v>21589.870665785544</v>
      </c>
      <c r="AK251" s="7">
        <v>4328293.7071559709</v>
      </c>
      <c r="AL251" s="57"/>
      <c r="AM251" s="1">
        <v>2023</v>
      </c>
      <c r="AN251" s="38">
        <v>8.0199882428246924E-2</v>
      </c>
      <c r="AO251" s="38">
        <v>0</v>
      </c>
      <c r="AP251" s="38">
        <v>1.9595240792903545</v>
      </c>
      <c r="AQ251" s="38">
        <v>9.614735227120212</v>
      </c>
      <c r="AR251" s="38">
        <v>0.1969680684003306</v>
      </c>
      <c r="AS251" s="38">
        <v>0.22227766978153329</v>
      </c>
      <c r="AT251" s="38">
        <v>0</v>
      </c>
      <c r="AU251" s="38">
        <v>0</v>
      </c>
      <c r="AV251" s="38">
        <v>0.25526199129764177</v>
      </c>
      <c r="AW251" s="38">
        <v>2.5402328849580238E-2</v>
      </c>
      <c r="AX251" s="38">
        <v>8.6359482663142179E-5</v>
      </c>
      <c r="AY251" s="36">
        <v>12.354455606650564</v>
      </c>
    </row>
    <row r="252" spans="2:51" x14ac:dyDescent="0.2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3">
        <v>2024</v>
      </c>
      <c r="Z252" s="4">
        <v>29776.47710800913</v>
      </c>
      <c r="AA252" s="4">
        <v>0</v>
      </c>
      <c r="AB252" s="4">
        <v>1408849.3259582056</v>
      </c>
      <c r="AC252" s="4">
        <v>2349061.4829627788</v>
      </c>
      <c r="AD252" s="4">
        <v>102874.65414379688</v>
      </c>
      <c r="AE252" s="4">
        <v>129200.92462771924</v>
      </c>
      <c r="AF252" s="4">
        <v>0</v>
      </c>
      <c r="AG252" s="4">
        <v>0</v>
      </c>
      <c r="AH252" s="4">
        <v>227599.60879013169</v>
      </c>
      <c r="AI252" s="4">
        <v>84002.965116828986</v>
      </c>
      <c r="AJ252" s="4">
        <v>33561.782465940349</v>
      </c>
      <c r="AK252" s="7">
        <v>4364927.2211734103</v>
      </c>
      <c r="AL252" s="57"/>
      <c r="AM252" s="3">
        <v>2024</v>
      </c>
      <c r="AN252" s="38">
        <v>5.3895423565496529E-2</v>
      </c>
      <c r="AO252" s="38">
        <v>0</v>
      </c>
      <c r="AP252" s="38">
        <v>2.0146545361202342</v>
      </c>
      <c r="AQ252" s="38">
        <v>9.2130191361800176</v>
      </c>
      <c r="AR252" s="38">
        <v>0.2148022778522479</v>
      </c>
      <c r="AS252" s="38">
        <v>0.22920244028957393</v>
      </c>
      <c r="AT252" s="38">
        <v>0</v>
      </c>
      <c r="AU252" s="38">
        <v>0</v>
      </c>
      <c r="AV252" s="38">
        <v>0.34139941318519751</v>
      </c>
      <c r="AW252" s="38">
        <v>4.2001482558414495E-2</v>
      </c>
      <c r="AX252" s="38">
        <v>1.3424712986376139E-4</v>
      </c>
      <c r="AY252" s="36">
        <v>12.109108956881046</v>
      </c>
    </row>
    <row r="253" spans="2:51" x14ac:dyDescent="0.2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3">
        <v>2025</v>
      </c>
      <c r="Z253" s="4">
        <v>18608.725874531418</v>
      </c>
      <c r="AA253" s="4">
        <v>0</v>
      </c>
      <c r="AB253" s="4">
        <v>1434961.7818806102</v>
      </c>
      <c r="AC253" s="4">
        <v>2229733.0653793509</v>
      </c>
      <c r="AD253" s="4">
        <v>110551.0567635409</v>
      </c>
      <c r="AE253" s="4">
        <v>132568.62221860501</v>
      </c>
      <c r="AF253" s="4">
        <v>0</v>
      </c>
      <c r="AG253" s="4">
        <v>0</v>
      </c>
      <c r="AH253" s="4">
        <v>300224.66484503407</v>
      </c>
      <c r="AI253" s="4">
        <v>125775.01253026049</v>
      </c>
      <c r="AJ253" s="4">
        <v>48482.513318191741</v>
      </c>
      <c r="AK253" s="7">
        <v>4400905.4428101247</v>
      </c>
      <c r="AL253" s="57"/>
      <c r="AM253" s="3">
        <v>2025</v>
      </c>
      <c r="AN253" s="38">
        <v>3.3681793832901867E-2</v>
      </c>
      <c r="AO253" s="38">
        <v>0</v>
      </c>
      <c r="AP253" s="38">
        <v>2.0519953480892723</v>
      </c>
      <c r="AQ253" s="38">
        <v>8.7450130824178149</v>
      </c>
      <c r="AR253" s="38">
        <v>0.23083060652227338</v>
      </c>
      <c r="AS253" s="38">
        <v>0.23517673581580528</v>
      </c>
      <c r="AT253" s="38">
        <v>0</v>
      </c>
      <c r="AU253" s="38">
        <v>0</v>
      </c>
      <c r="AV253" s="38">
        <v>0.45033699726755111</v>
      </c>
      <c r="AW253" s="38">
        <v>6.2887506265130247E-2</v>
      </c>
      <c r="AX253" s="38">
        <v>1.9393005327276696E-4</v>
      </c>
      <c r="AY253" s="36">
        <v>11.810116000264022</v>
      </c>
    </row>
    <row r="254" spans="2:51" x14ac:dyDescent="0.2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3">
        <v>2026</v>
      </c>
      <c r="Z254" s="4">
        <v>10629.934679432896</v>
      </c>
      <c r="AA254" s="4">
        <v>0</v>
      </c>
      <c r="AB254" s="4">
        <v>1445263.5382685089</v>
      </c>
      <c r="AC254" s="4">
        <v>2096819.9903257352</v>
      </c>
      <c r="AD254" s="4">
        <v>115867.06317439718</v>
      </c>
      <c r="AE254" s="4">
        <v>133970.84053233068</v>
      </c>
      <c r="AF254" s="4">
        <v>0</v>
      </c>
      <c r="AG254" s="4">
        <v>0</v>
      </c>
      <c r="AH254" s="4">
        <v>387555.33625046024</v>
      </c>
      <c r="AI254" s="4">
        <v>178974.93029042683</v>
      </c>
      <c r="AJ254" s="4">
        <v>66704.026540062812</v>
      </c>
      <c r="AK254" s="7">
        <v>4435785.6600613547</v>
      </c>
      <c r="AL254" s="57"/>
      <c r="AM254" s="3">
        <v>2026</v>
      </c>
      <c r="AN254" s="38">
        <v>1.9240181769773542E-2</v>
      </c>
      <c r="AO254" s="38">
        <v>0</v>
      </c>
      <c r="AP254" s="38">
        <v>2.0667268597239676</v>
      </c>
      <c r="AQ254" s="38">
        <v>8.2237280020575341</v>
      </c>
      <c r="AR254" s="38">
        <v>0.24193042790814132</v>
      </c>
      <c r="AS254" s="38">
        <v>0.23766427110435462</v>
      </c>
      <c r="AT254" s="38">
        <v>0</v>
      </c>
      <c r="AU254" s="38">
        <v>0</v>
      </c>
      <c r="AV254" s="38">
        <v>0.58133300437569035</v>
      </c>
      <c r="AW254" s="38">
        <v>8.9487465145213413E-2</v>
      </c>
      <c r="AX254" s="38">
        <v>2.6681610616025123E-4</v>
      </c>
      <c r="AY254" s="36">
        <v>11.460377028190834</v>
      </c>
    </row>
    <row r="255" spans="2:51" x14ac:dyDescent="0.2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1">
        <v>2027</v>
      </c>
      <c r="Z255" s="4">
        <v>5564.6345693537114</v>
      </c>
      <c r="AA255" s="4">
        <v>0</v>
      </c>
      <c r="AB255" s="4">
        <v>1439448.6191971595</v>
      </c>
      <c r="AC255" s="4">
        <v>1950657.8104045903</v>
      </c>
      <c r="AD255" s="4">
        <v>118907.6407094575</v>
      </c>
      <c r="AE255" s="4">
        <v>133494.05782867648</v>
      </c>
      <c r="AF255" s="4">
        <v>0</v>
      </c>
      <c r="AG255" s="4">
        <v>0</v>
      </c>
      <c r="AH255" s="4">
        <v>489575.1417744417</v>
      </c>
      <c r="AI255" s="4">
        <v>243675.90240752487</v>
      </c>
      <c r="AJ255" s="4">
        <v>88221.872516315634</v>
      </c>
      <c r="AK255" s="7">
        <v>4469545.6794075193</v>
      </c>
      <c r="AL255" s="57"/>
      <c r="AM255" s="1">
        <v>2027</v>
      </c>
      <c r="AN255" s="38">
        <v>1.0071988570530217E-2</v>
      </c>
      <c r="AO255" s="38">
        <v>0</v>
      </c>
      <c r="AP255" s="38">
        <v>2.058411525451938</v>
      </c>
      <c r="AQ255" s="38">
        <v>7.6504799324068031</v>
      </c>
      <c r="AR255" s="38">
        <v>0.24827915380134727</v>
      </c>
      <c r="AS255" s="38">
        <v>0.23681845858807207</v>
      </c>
      <c r="AT255" s="38">
        <v>0</v>
      </c>
      <c r="AU255" s="38">
        <v>0</v>
      </c>
      <c r="AV255" s="38">
        <v>0.73436271266166253</v>
      </c>
      <c r="AW255" s="38">
        <v>0.12183795120376244</v>
      </c>
      <c r="AX255" s="38">
        <v>3.5288749006526254E-4</v>
      </c>
      <c r="AY255" s="36">
        <v>11.060614610174179</v>
      </c>
    </row>
    <row r="256" spans="2:51" x14ac:dyDescent="0.2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3">
        <v>2028</v>
      </c>
      <c r="Z256" s="4">
        <v>3111.9078691859468</v>
      </c>
      <c r="AA256" s="4">
        <v>0</v>
      </c>
      <c r="AB256" s="4">
        <v>1417036.3568787929</v>
      </c>
      <c r="AC256" s="4">
        <v>1791933.0510911648</v>
      </c>
      <c r="AD256" s="4">
        <v>119802.12302335442</v>
      </c>
      <c r="AE256" s="4">
        <v>131231.79943657934</v>
      </c>
      <c r="AF256" s="4">
        <v>0</v>
      </c>
      <c r="AG256" s="4">
        <v>0</v>
      </c>
      <c r="AH256" s="4">
        <v>606253.26764134225</v>
      </c>
      <c r="AI256" s="4">
        <v>319941.95727139321</v>
      </c>
      <c r="AJ256" s="4">
        <v>113029.32761092435</v>
      </c>
      <c r="AK256" s="7">
        <v>4502339.7908227369</v>
      </c>
      <c r="AL256" s="57"/>
      <c r="AM256" s="3">
        <v>2028</v>
      </c>
      <c r="AN256" s="38">
        <v>5.6325532432265632E-3</v>
      </c>
      <c r="AO256" s="38">
        <v>0</v>
      </c>
      <c r="AP256" s="38">
        <v>2.0263619903366736</v>
      </c>
      <c r="AQ256" s="38">
        <v>7.027961426379548</v>
      </c>
      <c r="AR256" s="38">
        <v>0.25014683287276401</v>
      </c>
      <c r="AS256" s="38">
        <v>0.23280521220049175</v>
      </c>
      <c r="AT256" s="38">
        <v>0</v>
      </c>
      <c r="AU256" s="38">
        <v>0</v>
      </c>
      <c r="AV256" s="38">
        <v>0.90937990146201342</v>
      </c>
      <c r="AW256" s="38">
        <v>0.15997097863569662</v>
      </c>
      <c r="AX256" s="38">
        <v>4.5211731044369737E-4</v>
      </c>
      <c r="AY256" s="36">
        <v>10.612711012440856</v>
      </c>
    </row>
    <row r="257" spans="2:52" x14ac:dyDescent="0.2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1">
        <v>2029</v>
      </c>
      <c r="Z257" s="4">
        <v>3004.2236732482361</v>
      </c>
      <c r="AA257" s="4">
        <v>0</v>
      </c>
      <c r="AB257" s="4">
        <v>1377314.0343633082</v>
      </c>
      <c r="AC257" s="4">
        <v>1622126.7653064777</v>
      </c>
      <c r="AD257" s="4">
        <v>118634.58540373873</v>
      </c>
      <c r="AE257" s="4">
        <v>127260.48857013787</v>
      </c>
      <c r="AF257" s="4">
        <v>0</v>
      </c>
      <c r="AG257" s="4">
        <v>0</v>
      </c>
      <c r="AH257" s="4">
        <v>737494.12789344788</v>
      </c>
      <c r="AI257" s="4">
        <v>407810.64321248967</v>
      </c>
      <c r="AJ257" s="4">
        <v>141111.89769331366</v>
      </c>
      <c r="AK257" s="7">
        <v>4534756.7661161618</v>
      </c>
      <c r="AL257" s="57"/>
      <c r="AM257" s="1">
        <v>2029</v>
      </c>
      <c r="AN257" s="38">
        <v>5.4376448485793068E-3</v>
      </c>
      <c r="AO257" s="38">
        <v>0</v>
      </c>
      <c r="AP257" s="38">
        <v>1.9695590691395306</v>
      </c>
      <c r="AQ257" s="38">
        <v>6.3619811735320049</v>
      </c>
      <c r="AR257" s="38">
        <v>0.24770901432300649</v>
      </c>
      <c r="AS257" s="38">
        <v>0.22576010672342459</v>
      </c>
      <c r="AT257" s="38">
        <v>0</v>
      </c>
      <c r="AU257" s="38">
        <v>0</v>
      </c>
      <c r="AV257" s="38">
        <v>1.1062411918401718</v>
      </c>
      <c r="AW257" s="38">
        <v>0.20390532160624483</v>
      </c>
      <c r="AX257" s="38">
        <v>5.6444759077325468E-4</v>
      </c>
      <c r="AY257" s="36">
        <v>10.121157969603736</v>
      </c>
    </row>
    <row r="258" spans="2:52" x14ac:dyDescent="0.2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
        <v>2030</v>
      </c>
      <c r="Z258" s="5">
        <v>4981.8967981551823</v>
      </c>
      <c r="AA258" s="5">
        <v>0</v>
      </c>
      <c r="AB258" s="5">
        <v>1319521.4654506827</v>
      </c>
      <c r="AC258" s="5">
        <v>1443615.5528902307</v>
      </c>
      <c r="AD258" s="5">
        <v>115406.5765331397</v>
      </c>
      <c r="AE258" s="5">
        <v>121622.60116951945</v>
      </c>
      <c r="AF258" s="5">
        <v>0</v>
      </c>
      <c r="AG258" s="5">
        <v>0</v>
      </c>
      <c r="AH258" s="5">
        <v>883026.02460351726</v>
      </c>
      <c r="AI258" s="5">
        <v>507263.74438507296</v>
      </c>
      <c r="AJ258" s="5">
        <v>172432.43837061396</v>
      </c>
      <c r="AK258" s="8">
        <v>4567870.3002009327</v>
      </c>
      <c r="AL258" s="13">
        <v>1.1027707240004798</v>
      </c>
      <c r="AM258" s="6">
        <v>2030</v>
      </c>
      <c r="AN258" s="39">
        <v>9.0172332046608798E-3</v>
      </c>
      <c r="AO258" s="39">
        <v>0</v>
      </c>
      <c r="AP258" s="39">
        <v>1.8869156955944761</v>
      </c>
      <c r="AQ258" s="39">
        <v>5.6618601984354848</v>
      </c>
      <c r="AR258" s="39">
        <v>0.24096893180119569</v>
      </c>
      <c r="AS258" s="39">
        <v>0.2157584944747275</v>
      </c>
      <c r="AT258" s="39">
        <v>0</v>
      </c>
      <c r="AU258" s="39">
        <v>0</v>
      </c>
      <c r="AV258" s="39">
        <v>1.3245390369052759</v>
      </c>
      <c r="AW258" s="39">
        <v>0.25363187219253647</v>
      </c>
      <c r="AX258" s="39">
        <v>6.8972975348245583E-4</v>
      </c>
      <c r="AY258" s="37">
        <v>9.5933811923618411</v>
      </c>
    </row>
    <row r="259" spans="2:52" x14ac:dyDescent="0.25">
      <c r="B259" s="65"/>
      <c r="C259" s="65"/>
      <c r="D259" s="65"/>
      <c r="E259" s="65"/>
      <c r="F259" s="65"/>
      <c r="G259" s="65"/>
      <c r="H259" s="65"/>
      <c r="I259" s="65"/>
      <c r="J259" s="65"/>
      <c r="K259" s="65"/>
      <c r="L259" s="65"/>
      <c r="M259" s="65"/>
      <c r="N259" s="65"/>
      <c r="O259" s="65"/>
      <c r="P259" s="65"/>
      <c r="Q259" s="65"/>
      <c r="R259" s="65"/>
      <c r="S259" s="65"/>
      <c r="T259" s="65"/>
      <c r="U259" s="65"/>
      <c r="V259" s="65"/>
      <c r="W259" s="65"/>
      <c r="X259" s="65">
        <v>1</v>
      </c>
      <c r="Y259" s="55"/>
      <c r="Z259" s="55"/>
      <c r="AA259" s="55"/>
      <c r="AB259" s="10"/>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row>
    <row r="260" spans="2:52" x14ac:dyDescent="0.25">
      <c r="B260" s="65"/>
      <c r="C260" s="65"/>
      <c r="D260" s="65"/>
      <c r="E260" s="65"/>
      <c r="F260" s="65"/>
      <c r="G260" s="65"/>
      <c r="H260" s="65"/>
      <c r="I260" s="65"/>
      <c r="J260" s="65"/>
      <c r="K260" s="65"/>
      <c r="L260" s="65"/>
      <c r="M260" s="65"/>
      <c r="N260" s="65"/>
      <c r="O260" s="65"/>
      <c r="P260" s="65"/>
      <c r="Q260" s="65"/>
      <c r="R260" s="65"/>
      <c r="S260" s="65"/>
      <c r="T260" s="65"/>
      <c r="U260" s="65"/>
      <c r="V260" s="65"/>
      <c r="W260" s="65"/>
      <c r="X260" s="65">
        <v>2</v>
      </c>
      <c r="Y260" s="55"/>
      <c r="Z260" s="55"/>
      <c r="AA260" s="55"/>
      <c r="AB260" s="10"/>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row>
    <row r="261" spans="2:52" x14ac:dyDescent="0.25">
      <c r="B261" s="65"/>
      <c r="C261" s="65"/>
      <c r="D261" s="65"/>
      <c r="E261" s="65"/>
      <c r="F261" s="65"/>
      <c r="G261" s="65"/>
      <c r="H261" s="65"/>
      <c r="I261" s="65"/>
      <c r="J261" s="65"/>
      <c r="K261" s="65"/>
      <c r="L261" s="65"/>
      <c r="M261" s="65"/>
      <c r="N261" s="65"/>
      <c r="O261" s="65"/>
      <c r="P261" s="65"/>
      <c r="Q261" s="65"/>
      <c r="R261" s="65"/>
      <c r="S261" s="65"/>
      <c r="T261" s="65"/>
      <c r="U261" s="65"/>
      <c r="V261" s="65"/>
      <c r="W261" s="65"/>
      <c r="X261" s="65">
        <v>3</v>
      </c>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row>
    <row r="262" spans="2:52" x14ac:dyDescent="0.25">
      <c r="B262" s="65"/>
      <c r="C262" s="65"/>
      <c r="D262" s="65"/>
      <c r="E262" s="65"/>
      <c r="F262" s="65"/>
      <c r="G262" s="65"/>
      <c r="H262" s="65"/>
      <c r="I262" s="65"/>
      <c r="J262" s="65"/>
      <c r="K262" s="65"/>
      <c r="L262" s="65"/>
      <c r="M262" s="65"/>
      <c r="N262" s="65"/>
      <c r="O262" s="65"/>
      <c r="P262" s="65"/>
      <c r="Q262" s="65"/>
      <c r="R262" s="65"/>
      <c r="S262" s="65"/>
      <c r="T262" s="65"/>
      <c r="U262" s="65"/>
      <c r="V262" s="65"/>
      <c r="W262" s="65"/>
      <c r="X262" s="65">
        <v>4</v>
      </c>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13"/>
    </row>
    <row r="263" spans="2:52" x14ac:dyDescent="0.25">
      <c r="B263" s="65"/>
      <c r="C263" s="65"/>
      <c r="D263" s="65"/>
      <c r="E263" s="65"/>
      <c r="F263" s="65"/>
      <c r="G263" s="65"/>
      <c r="H263" s="65"/>
      <c r="I263" s="65"/>
      <c r="J263" s="65"/>
      <c r="K263" s="65"/>
      <c r="L263" s="65"/>
      <c r="M263" s="65"/>
      <c r="N263" s="65"/>
      <c r="O263" s="65"/>
      <c r="P263" s="65"/>
      <c r="Q263" s="65"/>
      <c r="R263" s="65"/>
      <c r="S263" s="65"/>
      <c r="T263" s="65"/>
      <c r="U263" s="65"/>
      <c r="V263" s="65"/>
      <c r="W263" s="65"/>
      <c r="X263" s="65">
        <v>5</v>
      </c>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row>
    <row r="264" spans="2:52" x14ac:dyDescent="0.25">
      <c r="B264" s="65"/>
      <c r="C264" s="65"/>
      <c r="D264" s="65"/>
      <c r="E264" s="65"/>
      <c r="F264" s="65"/>
      <c r="G264" s="65"/>
      <c r="H264" s="65"/>
      <c r="I264" s="65"/>
      <c r="J264" s="65"/>
      <c r="K264" s="65"/>
      <c r="L264" s="65"/>
      <c r="M264" s="65"/>
      <c r="N264" s="65"/>
      <c r="O264" s="65"/>
      <c r="P264" s="65"/>
      <c r="Q264" s="65"/>
      <c r="R264" s="65"/>
      <c r="S264" s="65"/>
      <c r="T264" s="65"/>
      <c r="U264" s="65"/>
      <c r="V264" s="65"/>
      <c r="W264" s="65"/>
      <c r="X264" s="65">
        <v>6</v>
      </c>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row>
    <row r="265" spans="2:52" x14ac:dyDescent="0.25">
      <c r="B265" s="65"/>
      <c r="C265" s="65"/>
      <c r="D265" s="65"/>
      <c r="E265" s="65"/>
      <c r="F265" s="65"/>
      <c r="G265" s="65"/>
      <c r="H265" s="65"/>
      <c r="I265" s="65"/>
      <c r="J265" s="65"/>
      <c r="K265" s="65"/>
      <c r="L265" s="65"/>
      <c r="M265" s="65"/>
      <c r="N265" s="65"/>
      <c r="O265" s="65"/>
      <c r="P265" s="65"/>
      <c r="Q265" s="65"/>
      <c r="R265" s="65"/>
      <c r="S265" s="65"/>
      <c r="T265" s="65"/>
      <c r="U265" s="65"/>
      <c r="V265" s="65"/>
      <c r="W265" s="65"/>
      <c r="X265" s="65">
        <v>7</v>
      </c>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row>
    <row r="266" spans="2:52" x14ac:dyDescent="0.25">
      <c r="B266" s="65"/>
      <c r="C266" s="65"/>
      <c r="D266" s="65"/>
      <c r="E266" s="65"/>
      <c r="F266" s="65"/>
      <c r="G266" s="65"/>
      <c r="H266" s="65"/>
      <c r="I266" s="65"/>
      <c r="J266" s="65"/>
      <c r="K266" s="65"/>
      <c r="L266" s="65"/>
      <c r="M266" s="65"/>
      <c r="N266" s="65"/>
      <c r="O266" s="65"/>
      <c r="P266" s="65"/>
      <c r="Q266" s="65"/>
      <c r="R266" s="65"/>
      <c r="S266" s="65"/>
      <c r="T266" s="65"/>
      <c r="U266" s="65"/>
      <c r="V266" s="65"/>
      <c r="W266" s="65"/>
      <c r="X266" s="65">
        <v>8</v>
      </c>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row>
    <row r="267" spans="2:52" x14ac:dyDescent="0.25">
      <c r="B267" s="65" t="s">
        <v>186</v>
      </c>
      <c r="C267" s="65"/>
      <c r="D267" s="65"/>
      <c r="E267" s="65"/>
      <c r="F267" s="65"/>
      <c r="G267" s="65"/>
      <c r="H267" s="65"/>
      <c r="I267" s="65"/>
      <c r="J267" s="65"/>
      <c r="K267" s="65"/>
      <c r="L267" s="65"/>
      <c r="M267" s="65"/>
      <c r="N267" s="65"/>
      <c r="O267" s="65"/>
      <c r="P267" s="65"/>
      <c r="Q267" s="65"/>
      <c r="R267" s="65"/>
      <c r="S267" s="65"/>
      <c r="T267" s="65"/>
      <c r="U267" s="65"/>
      <c r="V267" s="65"/>
      <c r="W267" s="65"/>
      <c r="X267" s="65">
        <v>9</v>
      </c>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row>
    <row r="268" spans="2:52" x14ac:dyDescent="0.25">
      <c r="B268" s="15" t="s">
        <v>262</v>
      </c>
      <c r="C268" s="78" t="s">
        <v>30</v>
      </c>
      <c r="D268" s="65"/>
      <c r="E268" s="65"/>
      <c r="F268" s="65"/>
      <c r="G268" s="65"/>
      <c r="H268" s="65"/>
      <c r="I268" s="65"/>
      <c r="J268" s="65"/>
      <c r="K268" s="65"/>
      <c r="L268" s="65"/>
      <c r="M268" s="65"/>
      <c r="N268" s="65"/>
      <c r="O268" s="65"/>
      <c r="P268" s="65"/>
      <c r="Q268" s="65"/>
      <c r="R268" s="65"/>
      <c r="S268" s="65"/>
      <c r="T268" s="65"/>
      <c r="U268" s="65"/>
      <c r="V268" s="65"/>
      <c r="W268" s="65"/>
      <c r="Y268" s="55" t="s">
        <v>21</v>
      </c>
      <c r="Z268" s="55"/>
      <c r="AA268" s="55"/>
      <c r="AB268" s="55"/>
      <c r="AC268" s="55"/>
      <c r="AD268" s="55"/>
      <c r="AE268" s="55"/>
      <c r="AF268" s="55"/>
      <c r="AG268" s="55"/>
      <c r="AH268" s="55"/>
      <c r="AI268" s="55"/>
      <c r="AJ268" s="55"/>
      <c r="AK268" s="55"/>
      <c r="AL268" s="55"/>
      <c r="AM268" s="55" t="s">
        <v>147</v>
      </c>
      <c r="AN268" s="55"/>
      <c r="AO268" s="55"/>
      <c r="AP268" s="55"/>
      <c r="AQ268" s="55"/>
      <c r="AR268" s="55"/>
      <c r="AS268" s="55"/>
      <c r="AT268" s="55"/>
      <c r="AU268" s="55"/>
      <c r="AV268" s="55"/>
      <c r="AW268" s="55"/>
      <c r="AX268" s="55"/>
      <c r="AY268" s="55"/>
    </row>
    <row r="269" spans="2:52" ht="15.75" x14ac:dyDescent="0.25">
      <c r="B269" s="65"/>
      <c r="C269" s="65"/>
      <c r="D269" s="65"/>
      <c r="E269" s="65"/>
      <c r="F269" s="65"/>
      <c r="G269" s="65"/>
      <c r="H269" s="65"/>
      <c r="I269" s="65"/>
      <c r="J269" s="65"/>
      <c r="K269" s="65"/>
      <c r="L269" s="65"/>
      <c r="M269" s="65"/>
      <c r="N269" s="65"/>
      <c r="O269" s="65"/>
      <c r="P269" s="65"/>
      <c r="Q269" s="65"/>
      <c r="R269" s="65"/>
      <c r="S269" s="65"/>
      <c r="T269" s="65"/>
      <c r="U269" s="65"/>
      <c r="V269" s="65"/>
      <c r="W269" s="65"/>
      <c r="Y269" s="66"/>
      <c r="Z269" s="63" t="s">
        <v>2</v>
      </c>
      <c r="AA269" s="63" t="s">
        <v>3</v>
      </c>
      <c r="AB269" s="63" t="s">
        <v>4</v>
      </c>
      <c r="AC269" s="63" t="s">
        <v>5</v>
      </c>
      <c r="AD269" s="63" t="s">
        <v>6</v>
      </c>
      <c r="AE269" s="63" t="s">
        <v>7</v>
      </c>
      <c r="AF269" s="63" t="s">
        <v>8</v>
      </c>
      <c r="AG269" s="63" t="s">
        <v>9</v>
      </c>
      <c r="AH269" s="63" t="s">
        <v>18</v>
      </c>
      <c r="AI269" s="63" t="s">
        <v>19</v>
      </c>
      <c r="AJ269" s="63" t="s">
        <v>20</v>
      </c>
      <c r="AK269" s="63" t="s">
        <v>0</v>
      </c>
      <c r="AL269" s="55"/>
      <c r="AM269" s="62"/>
      <c r="AN269" s="63" t="s">
        <v>2</v>
      </c>
      <c r="AO269" s="63" t="s">
        <v>3</v>
      </c>
      <c r="AP269" s="63" t="s">
        <v>4</v>
      </c>
      <c r="AQ269" s="63" t="s">
        <v>5</v>
      </c>
      <c r="AR269" s="63" t="s">
        <v>6</v>
      </c>
      <c r="AS269" s="63" t="s">
        <v>7</v>
      </c>
      <c r="AT269" s="63" t="s">
        <v>8</v>
      </c>
      <c r="AU269" s="63" t="s">
        <v>9</v>
      </c>
      <c r="AV269" s="63" t="s">
        <v>18</v>
      </c>
      <c r="AW269" s="63" t="s">
        <v>19</v>
      </c>
      <c r="AX269" s="63" t="s">
        <v>20</v>
      </c>
      <c r="AY269" s="64" t="s">
        <v>0</v>
      </c>
    </row>
    <row r="270" spans="2:52" x14ac:dyDescent="0.25">
      <c r="B270" s="65"/>
      <c r="C270" s="65"/>
      <c r="D270" s="65"/>
      <c r="E270" s="65"/>
      <c r="F270" s="65"/>
      <c r="G270" s="65"/>
      <c r="H270" s="65"/>
      <c r="I270" s="65"/>
      <c r="J270" s="65"/>
      <c r="K270" s="65"/>
      <c r="L270" s="65"/>
      <c r="M270" s="65"/>
      <c r="N270" s="65"/>
      <c r="O270" s="65"/>
      <c r="P270" s="65"/>
      <c r="Q270" s="65"/>
      <c r="R270" s="65"/>
      <c r="S270" s="65"/>
      <c r="T270" s="65"/>
      <c r="U270" s="65"/>
      <c r="V270" s="65"/>
      <c r="W270" s="65"/>
      <c r="Y270" s="3">
        <v>2020</v>
      </c>
      <c r="Z270" s="4">
        <v>73040.061800292548</v>
      </c>
      <c r="AA270" s="4">
        <v>0</v>
      </c>
      <c r="AB270" s="4">
        <v>609236.60583511333</v>
      </c>
      <c r="AC270" s="4">
        <v>1381816.9529339583</v>
      </c>
      <c r="AD270" s="4">
        <v>0</v>
      </c>
      <c r="AE270" s="4">
        <v>0</v>
      </c>
      <c r="AF270" s="4">
        <v>0</v>
      </c>
      <c r="AG270" s="4">
        <v>0</v>
      </c>
      <c r="AH270" s="4">
        <v>85293.124816915879</v>
      </c>
      <c r="AI270" s="4">
        <v>24369.464233404538</v>
      </c>
      <c r="AJ270" s="4">
        <v>258438.16819525513</v>
      </c>
      <c r="AK270" s="7">
        <v>2432194.3778149397</v>
      </c>
      <c r="AL270" s="57"/>
      <c r="AM270" s="3">
        <v>2020</v>
      </c>
      <c r="AN270" s="38">
        <v>0.13220251185852952</v>
      </c>
      <c r="AO270" s="38">
        <v>0</v>
      </c>
      <c r="AP270" s="38">
        <v>0.87120834634421207</v>
      </c>
      <c r="AQ270" s="38">
        <v>5.4194860894069841</v>
      </c>
      <c r="AR270" s="38">
        <v>0</v>
      </c>
      <c r="AS270" s="38">
        <v>0</v>
      </c>
      <c r="AT270" s="38">
        <v>0</v>
      </c>
      <c r="AU270" s="38">
        <v>0</v>
      </c>
      <c r="AV270" s="38">
        <v>0.12793968722537383</v>
      </c>
      <c r="AW270" s="38">
        <v>1.218473211670227E-2</v>
      </c>
      <c r="AX270" s="38">
        <v>1.0337526727810205E-3</v>
      </c>
      <c r="AY270" s="36">
        <v>6.564055119624582</v>
      </c>
    </row>
    <row r="271" spans="2:52" x14ac:dyDescent="0.2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1">
        <v>2021</v>
      </c>
      <c r="Z271" s="4">
        <v>49667.242024198931</v>
      </c>
      <c r="AA271" s="4">
        <v>0</v>
      </c>
      <c r="AB271" s="4">
        <v>646278.19146988832</v>
      </c>
      <c r="AC271" s="4">
        <v>1296579.9445146145</v>
      </c>
      <c r="AD271" s="4">
        <v>0</v>
      </c>
      <c r="AE271" s="4">
        <v>0</v>
      </c>
      <c r="AF271" s="4">
        <v>0</v>
      </c>
      <c r="AG271" s="4">
        <v>0</v>
      </c>
      <c r="AH271" s="4">
        <v>119312.8968867486</v>
      </c>
      <c r="AI271" s="4">
        <v>44742.336332530736</v>
      </c>
      <c r="AJ271" s="4">
        <v>323611.37595178746</v>
      </c>
      <c r="AK271" s="7">
        <v>2480191.9871797687</v>
      </c>
      <c r="AL271" s="57"/>
      <c r="AM271" s="1">
        <v>2021</v>
      </c>
      <c r="AN271" s="38">
        <v>8.9897708063800069E-2</v>
      </c>
      <c r="AO271" s="38">
        <v>0</v>
      </c>
      <c r="AP271" s="38">
        <v>0.92417781380194031</v>
      </c>
      <c r="AQ271" s="38">
        <v>5.0851865423863183</v>
      </c>
      <c r="AR271" s="38">
        <v>0</v>
      </c>
      <c r="AS271" s="38">
        <v>0</v>
      </c>
      <c r="AT271" s="38">
        <v>0</v>
      </c>
      <c r="AU271" s="38">
        <v>0</v>
      </c>
      <c r="AV271" s="38">
        <v>0.17896934533012288</v>
      </c>
      <c r="AW271" s="38">
        <v>2.237116816626537E-2</v>
      </c>
      <c r="AX271" s="38">
        <v>1.2944455038071498E-3</v>
      </c>
      <c r="AY271" s="36">
        <v>6.3018970232522546</v>
      </c>
    </row>
    <row r="272" spans="2:52" x14ac:dyDescent="0.2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3">
        <v>2022</v>
      </c>
      <c r="Z272" s="4">
        <v>25330.293432341456</v>
      </c>
      <c r="AA272" s="4">
        <v>0</v>
      </c>
      <c r="AB272" s="4">
        <v>684557.74588772014</v>
      </c>
      <c r="AC272" s="4">
        <v>1207380.7289773233</v>
      </c>
      <c r="AD272" s="4">
        <v>0</v>
      </c>
      <c r="AE272" s="4">
        <v>0</v>
      </c>
      <c r="AF272" s="4">
        <v>0</v>
      </c>
      <c r="AG272" s="4">
        <v>0</v>
      </c>
      <c r="AH272" s="4">
        <v>154659.34258944789</v>
      </c>
      <c r="AI272" s="4">
        <v>65920.375529928613</v>
      </c>
      <c r="AJ272" s="4">
        <v>391288.1367513031</v>
      </c>
      <c r="AK272" s="7">
        <v>2529136.6231680647</v>
      </c>
      <c r="AL272" s="57"/>
      <c r="AM272" s="3">
        <v>2022</v>
      </c>
      <c r="AN272" s="38">
        <v>4.5847831112538033E-2</v>
      </c>
      <c r="AO272" s="38">
        <v>0</v>
      </c>
      <c r="AP272" s="38">
        <v>0.97891757661943979</v>
      </c>
      <c r="AQ272" s="38">
        <v>4.7353472190490615</v>
      </c>
      <c r="AR272" s="38">
        <v>0</v>
      </c>
      <c r="AS272" s="38">
        <v>0</v>
      </c>
      <c r="AT272" s="38">
        <v>0</v>
      </c>
      <c r="AU272" s="38">
        <v>0</v>
      </c>
      <c r="AV272" s="38">
        <v>0.23198901388417184</v>
      </c>
      <c r="AW272" s="38">
        <v>3.2960187764964302E-2</v>
      </c>
      <c r="AX272" s="38">
        <v>1.5651525470052124E-3</v>
      </c>
      <c r="AY272" s="36">
        <v>6.0266269809771806</v>
      </c>
    </row>
    <row r="273" spans="2:51" x14ac:dyDescent="0.2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1">
        <v>2023</v>
      </c>
      <c r="Z273" s="4">
        <v>0</v>
      </c>
      <c r="AA273" s="4">
        <v>0</v>
      </c>
      <c r="AB273" s="4">
        <v>724109.97120567714</v>
      </c>
      <c r="AC273" s="4">
        <v>1114094.9128407347</v>
      </c>
      <c r="AD273" s="4">
        <v>0</v>
      </c>
      <c r="AE273" s="4">
        <v>0</v>
      </c>
      <c r="AF273" s="4">
        <v>0</v>
      </c>
      <c r="AG273" s="4">
        <v>0</v>
      </c>
      <c r="AH273" s="4">
        <v>191371.92096150044</v>
      </c>
      <c r="AI273" s="4">
        <v>87927.639360689383</v>
      </c>
      <c r="AJ273" s="4">
        <v>461542.52343241865</v>
      </c>
      <c r="AK273" s="7">
        <v>2579046.9678010205</v>
      </c>
      <c r="AL273" s="57"/>
      <c r="AM273" s="1">
        <v>2023</v>
      </c>
      <c r="AN273" s="38">
        <v>0</v>
      </c>
      <c r="AO273" s="38">
        <v>0</v>
      </c>
      <c r="AP273" s="38">
        <v>1.0354772588241183</v>
      </c>
      <c r="AQ273" s="38">
        <v>4.3694802481613619</v>
      </c>
      <c r="AR273" s="38">
        <v>0</v>
      </c>
      <c r="AS273" s="38">
        <v>0</v>
      </c>
      <c r="AT273" s="38">
        <v>0</v>
      </c>
      <c r="AU273" s="38">
        <v>0</v>
      </c>
      <c r="AV273" s="38">
        <v>0.2870578814422507</v>
      </c>
      <c r="AW273" s="38">
        <v>4.3963819680344692E-2</v>
      </c>
      <c r="AX273" s="38">
        <v>1.8461700937296747E-3</v>
      </c>
      <c r="AY273" s="36">
        <v>5.7378253782018058</v>
      </c>
    </row>
    <row r="274" spans="2:51" x14ac:dyDescent="0.2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3">
        <v>2024</v>
      </c>
      <c r="Z274" s="4">
        <v>0</v>
      </c>
      <c r="AA274" s="4">
        <v>0</v>
      </c>
      <c r="AB274" s="4">
        <v>764970.46243799757</v>
      </c>
      <c r="AC274" s="4">
        <v>990241.07448008365</v>
      </c>
      <c r="AD274" s="4">
        <v>0</v>
      </c>
      <c r="AE274" s="4">
        <v>0</v>
      </c>
      <c r="AF274" s="4">
        <v>0</v>
      </c>
      <c r="AG274" s="4">
        <v>0</v>
      </c>
      <c r="AH274" s="4">
        <v>229491.13873139929</v>
      </c>
      <c r="AI274" s="4">
        <v>110788.82559446862</v>
      </c>
      <c r="AJ274" s="4">
        <v>534450.57032607833</v>
      </c>
      <c r="AK274" s="7">
        <v>2629942.0715700276</v>
      </c>
      <c r="AL274" s="57"/>
      <c r="AM274" s="3">
        <v>2024</v>
      </c>
      <c r="AN274" s="38">
        <v>0</v>
      </c>
      <c r="AO274" s="38">
        <v>0</v>
      </c>
      <c r="AP274" s="38">
        <v>1.0939077612863364</v>
      </c>
      <c r="AQ274" s="38">
        <v>3.8837254941108879</v>
      </c>
      <c r="AR274" s="38">
        <v>0</v>
      </c>
      <c r="AS274" s="38">
        <v>0</v>
      </c>
      <c r="AT274" s="38">
        <v>0</v>
      </c>
      <c r="AU274" s="38">
        <v>0</v>
      </c>
      <c r="AV274" s="38">
        <v>0.34423670809709894</v>
      </c>
      <c r="AW274" s="38">
        <v>5.539441279723431E-2</v>
      </c>
      <c r="AX274" s="38">
        <v>2.1378022813043135E-3</v>
      </c>
      <c r="AY274" s="36">
        <v>5.3794021785728612</v>
      </c>
    </row>
    <row r="275" spans="2:51" x14ac:dyDescent="0.2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3">
        <v>2025</v>
      </c>
      <c r="Z275" s="4">
        <v>0</v>
      </c>
      <c r="AA275" s="4">
        <v>0</v>
      </c>
      <c r="AB275" s="4">
        <v>807175.72933112842</v>
      </c>
      <c r="AC275" s="4">
        <v>860987.44461987016</v>
      </c>
      <c r="AD275" s="4">
        <v>0</v>
      </c>
      <c r="AE275" s="4">
        <v>0</v>
      </c>
      <c r="AF275" s="4">
        <v>0</v>
      </c>
      <c r="AG275" s="4">
        <v>0</v>
      </c>
      <c r="AH275" s="4">
        <v>269058.57644370949</v>
      </c>
      <c r="AI275" s="4">
        <v>134529.28822185475</v>
      </c>
      <c r="AJ275" s="4">
        <v>610090.32208611129</v>
      </c>
      <c r="AK275" s="7">
        <v>2681841.3607026739</v>
      </c>
      <c r="AL275" s="57"/>
      <c r="AM275" s="3">
        <v>2025</v>
      </c>
      <c r="AN275" s="38">
        <v>0</v>
      </c>
      <c r="AO275" s="38">
        <v>0</v>
      </c>
      <c r="AP275" s="38">
        <v>1.1542612929435137</v>
      </c>
      <c r="AQ275" s="38">
        <v>3.376792757799131</v>
      </c>
      <c r="AR275" s="38">
        <v>0</v>
      </c>
      <c r="AS275" s="38">
        <v>0</v>
      </c>
      <c r="AT275" s="38">
        <v>0</v>
      </c>
      <c r="AU275" s="38">
        <v>0</v>
      </c>
      <c r="AV275" s="38">
        <v>0.40358786466556423</v>
      </c>
      <c r="AW275" s="38">
        <v>6.7264644110927377E-2</v>
      </c>
      <c r="AX275" s="38">
        <v>2.4403612883444454E-3</v>
      </c>
      <c r="AY275" s="36">
        <v>5.00434692080748</v>
      </c>
    </row>
    <row r="276" spans="2:51" x14ac:dyDescent="0.2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3">
        <v>2026</v>
      </c>
      <c r="Z276" s="4">
        <v>0</v>
      </c>
      <c r="AA276" s="4">
        <v>0</v>
      </c>
      <c r="AB276" s="4">
        <v>740987.31952597597</v>
      </c>
      <c r="AC276" s="4">
        <v>806852.85903939593</v>
      </c>
      <c r="AD276" s="4">
        <v>0</v>
      </c>
      <c r="AE276" s="4">
        <v>0</v>
      </c>
      <c r="AF276" s="4">
        <v>0</v>
      </c>
      <c r="AG276" s="4">
        <v>0</v>
      </c>
      <c r="AH276" s="4">
        <v>301883.72276984202</v>
      </c>
      <c r="AI276" s="4">
        <v>164663.84878355023</v>
      </c>
      <c r="AJ276" s="4">
        <v>719306.57943614188</v>
      </c>
      <c r="AK276" s="7">
        <v>2733694.3295549061</v>
      </c>
      <c r="AL276" s="57"/>
      <c r="AM276" s="3">
        <v>2026</v>
      </c>
      <c r="AN276" s="38">
        <v>0</v>
      </c>
      <c r="AO276" s="38">
        <v>0</v>
      </c>
      <c r="AP276" s="38">
        <v>1.0596118669221457</v>
      </c>
      <c r="AQ276" s="38">
        <v>3.1644769131525106</v>
      </c>
      <c r="AR276" s="38">
        <v>0</v>
      </c>
      <c r="AS276" s="38">
        <v>0</v>
      </c>
      <c r="AT276" s="38">
        <v>0</v>
      </c>
      <c r="AU276" s="38">
        <v>0</v>
      </c>
      <c r="AV276" s="38">
        <v>0.45282558415476304</v>
      </c>
      <c r="AW276" s="38">
        <v>8.2331924391775113E-2</v>
      </c>
      <c r="AX276" s="38">
        <v>2.8772263177445677E-3</v>
      </c>
      <c r="AY276" s="36">
        <v>4.7621235149389403</v>
      </c>
    </row>
    <row r="277" spans="2:51" x14ac:dyDescent="0.2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1">
        <v>2027</v>
      </c>
      <c r="Z277" s="4">
        <v>0</v>
      </c>
      <c r="AA277" s="4">
        <v>0</v>
      </c>
      <c r="AB277" s="4">
        <v>671828.50303688482</v>
      </c>
      <c r="AC277" s="4">
        <v>750208.4950578548</v>
      </c>
      <c r="AD277" s="4">
        <v>0</v>
      </c>
      <c r="AE277" s="4">
        <v>0</v>
      </c>
      <c r="AF277" s="4">
        <v>0</v>
      </c>
      <c r="AG277" s="4">
        <v>0</v>
      </c>
      <c r="AH277" s="4">
        <v>335914.25151844241</v>
      </c>
      <c r="AI277" s="4">
        <v>195949.9800524248</v>
      </c>
      <c r="AJ277" s="4">
        <v>832647.45095133921</v>
      </c>
      <c r="AK277" s="7">
        <v>2786548.680616946</v>
      </c>
      <c r="AL277" s="57"/>
      <c r="AM277" s="1">
        <v>2027</v>
      </c>
      <c r="AN277" s="38">
        <v>0</v>
      </c>
      <c r="AO277" s="38">
        <v>0</v>
      </c>
      <c r="AP277" s="38">
        <v>0.96071475934274531</v>
      </c>
      <c r="AQ277" s="38">
        <v>2.9423177176169069</v>
      </c>
      <c r="AR277" s="38">
        <v>0</v>
      </c>
      <c r="AS277" s="38">
        <v>0</v>
      </c>
      <c r="AT277" s="38">
        <v>0</v>
      </c>
      <c r="AU277" s="38">
        <v>0</v>
      </c>
      <c r="AV277" s="38">
        <v>0.50387137727766362</v>
      </c>
      <c r="AW277" s="38">
        <v>9.7974990026212391E-2</v>
      </c>
      <c r="AX277" s="38">
        <v>3.330589803805357E-3</v>
      </c>
      <c r="AY277" s="36">
        <v>4.508209434067334</v>
      </c>
    </row>
    <row r="278" spans="2:51" x14ac:dyDescent="0.2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3">
        <v>2028</v>
      </c>
      <c r="Z278" s="4">
        <v>0</v>
      </c>
      <c r="AA278" s="4">
        <v>0</v>
      </c>
      <c r="AB278" s="4">
        <v>599606.93896041962</v>
      </c>
      <c r="AC278" s="4">
        <v>690975.61537343613</v>
      </c>
      <c r="AD278" s="4">
        <v>0</v>
      </c>
      <c r="AE278" s="4">
        <v>0</v>
      </c>
      <c r="AF278" s="4">
        <v>0</v>
      </c>
      <c r="AG278" s="4">
        <v>0</v>
      </c>
      <c r="AH278" s="4">
        <v>371185.24792787893</v>
      </c>
      <c r="AI278" s="4">
        <v>228421.69103254087</v>
      </c>
      <c r="AJ278" s="4">
        <v>950234.23469536984</v>
      </c>
      <c r="AK278" s="7">
        <v>2840423.7279896457</v>
      </c>
      <c r="AL278" s="57"/>
      <c r="AM278" s="3">
        <v>2028</v>
      </c>
      <c r="AN278" s="38">
        <v>0</v>
      </c>
      <c r="AO278" s="38">
        <v>0</v>
      </c>
      <c r="AP278" s="38">
        <v>0.85743792271340002</v>
      </c>
      <c r="AQ278" s="38">
        <v>2.7100063634946165</v>
      </c>
      <c r="AR278" s="38">
        <v>0</v>
      </c>
      <c r="AS278" s="38">
        <v>0</v>
      </c>
      <c r="AT278" s="38">
        <v>0</v>
      </c>
      <c r="AU278" s="38">
        <v>0</v>
      </c>
      <c r="AV278" s="38">
        <v>0.55677787189181838</v>
      </c>
      <c r="AW278" s="38">
        <v>0.11421084551627043</v>
      </c>
      <c r="AX278" s="38">
        <v>3.8009369387814792E-3</v>
      </c>
      <c r="AY278" s="36">
        <v>4.242233940554887</v>
      </c>
    </row>
    <row r="279" spans="2:51" x14ac:dyDescent="0.2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1">
        <v>2029</v>
      </c>
      <c r="Z279" s="4">
        <v>0</v>
      </c>
      <c r="AA279" s="4">
        <v>0</v>
      </c>
      <c r="AB279" s="4">
        <v>524227.78091968124</v>
      </c>
      <c r="AC279" s="4">
        <v>629073.33710361738</v>
      </c>
      <c r="AD279" s="4">
        <v>0</v>
      </c>
      <c r="AE279" s="4">
        <v>0</v>
      </c>
      <c r="AF279" s="4">
        <v>0</v>
      </c>
      <c r="AG279" s="4">
        <v>0</v>
      </c>
      <c r="AH279" s="4">
        <v>407732.71849308547</v>
      </c>
      <c r="AI279" s="4">
        <v>262113.89045984065</v>
      </c>
      <c r="AJ279" s="4">
        <v>1072191.4308087814</v>
      </c>
      <c r="AK279" s="7">
        <v>2895339.1577850059</v>
      </c>
      <c r="AL279" s="57"/>
      <c r="AM279" s="1">
        <v>2029</v>
      </c>
      <c r="AN279" s="38">
        <v>0</v>
      </c>
      <c r="AO279" s="38">
        <v>0</v>
      </c>
      <c r="AP279" s="38">
        <v>0.74964572671514418</v>
      </c>
      <c r="AQ279" s="38">
        <v>2.4672256281203877</v>
      </c>
      <c r="AR279" s="38">
        <v>0</v>
      </c>
      <c r="AS279" s="38">
        <v>0</v>
      </c>
      <c r="AT279" s="38">
        <v>0</v>
      </c>
      <c r="AU279" s="38">
        <v>0</v>
      </c>
      <c r="AV279" s="38">
        <v>0.61159907773962818</v>
      </c>
      <c r="AW279" s="38">
        <v>0.13105694522992034</v>
      </c>
      <c r="AX279" s="38">
        <v>4.2887657232351254E-3</v>
      </c>
      <c r="AY279" s="36">
        <v>3.9638161435283155</v>
      </c>
    </row>
    <row r="280" spans="2:51" x14ac:dyDescent="0.2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
        <v>2030</v>
      </c>
      <c r="Z280" s="5">
        <v>0</v>
      </c>
      <c r="AA280" s="5">
        <v>0</v>
      </c>
      <c r="AB280" s="5">
        <v>445593.61378172901</v>
      </c>
      <c r="AC280" s="5">
        <v>564418.57745685696</v>
      </c>
      <c r="AD280" s="5">
        <v>0</v>
      </c>
      <c r="AE280" s="5">
        <v>0</v>
      </c>
      <c r="AF280" s="5">
        <v>0</v>
      </c>
      <c r="AG280" s="5">
        <v>0</v>
      </c>
      <c r="AH280" s="5">
        <v>445593.61378172901</v>
      </c>
      <c r="AI280" s="5">
        <v>297062.4091878194</v>
      </c>
      <c r="AJ280" s="5">
        <v>1198646.8210728511</v>
      </c>
      <c r="AK280" s="8">
        <v>2951315.0352809858</v>
      </c>
      <c r="AL280" s="13">
        <v>1.2213398000057458</v>
      </c>
      <c r="AM280" s="6">
        <v>2030</v>
      </c>
      <c r="AN280" s="39">
        <v>0</v>
      </c>
      <c r="AO280" s="39">
        <v>0</v>
      </c>
      <c r="AP280" s="39">
        <v>0.63719886770787248</v>
      </c>
      <c r="AQ280" s="39">
        <v>2.2136496607857929</v>
      </c>
      <c r="AR280" s="39">
        <v>0</v>
      </c>
      <c r="AS280" s="39">
        <v>0</v>
      </c>
      <c r="AT280" s="39">
        <v>0</v>
      </c>
      <c r="AU280" s="39">
        <v>0</v>
      </c>
      <c r="AV280" s="39">
        <v>0.66839042067259347</v>
      </c>
      <c r="AW280" s="39">
        <v>0.1485312045939097</v>
      </c>
      <c r="AX280" s="39">
        <v>4.7945872842914041E-3</v>
      </c>
      <c r="AY280" s="37">
        <v>3.67256474104446</v>
      </c>
    </row>
    <row r="281" spans="2:51" x14ac:dyDescent="0.25">
      <c r="B281" s="65"/>
      <c r="C281" s="65"/>
      <c r="D281" s="65"/>
      <c r="E281" s="65"/>
      <c r="F281" s="65"/>
      <c r="G281" s="65"/>
      <c r="H281" s="65"/>
      <c r="I281" s="65"/>
      <c r="J281" s="65"/>
      <c r="K281" s="65"/>
      <c r="L281" s="65"/>
      <c r="M281" s="65"/>
      <c r="N281" s="65"/>
      <c r="O281" s="65"/>
      <c r="P281" s="65"/>
      <c r="Q281" s="65"/>
      <c r="R281" s="65"/>
      <c r="S281" s="65"/>
      <c r="T281" s="65"/>
      <c r="U281" s="65"/>
      <c r="V281" s="65"/>
      <c r="W281" s="65"/>
      <c r="X281" s="65">
        <v>1</v>
      </c>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row>
    <row r="282" spans="2:51" x14ac:dyDescent="0.25">
      <c r="B282" s="65"/>
      <c r="C282" s="65"/>
      <c r="D282" s="65"/>
      <c r="E282" s="65"/>
      <c r="F282" s="65"/>
      <c r="G282" s="65"/>
      <c r="H282" s="65"/>
      <c r="I282" s="65"/>
      <c r="J282" s="65"/>
      <c r="K282" s="65"/>
      <c r="L282" s="65"/>
      <c r="M282" s="65"/>
      <c r="N282" s="65"/>
      <c r="O282" s="65"/>
      <c r="P282" s="65"/>
      <c r="Q282" s="65"/>
      <c r="R282" s="65"/>
      <c r="S282" s="65"/>
      <c r="T282" s="65"/>
      <c r="U282" s="65"/>
      <c r="V282" s="65"/>
      <c r="W282" s="65"/>
      <c r="X282" s="65">
        <v>2</v>
      </c>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row>
    <row r="283" spans="2:51" x14ac:dyDescent="0.25">
      <c r="B283" s="65"/>
      <c r="C283" s="65"/>
      <c r="D283" s="65"/>
      <c r="E283" s="65"/>
      <c r="F283" s="65"/>
      <c r="G283" s="65"/>
      <c r="H283" s="65"/>
      <c r="I283" s="65"/>
      <c r="J283" s="65"/>
      <c r="K283" s="65"/>
      <c r="L283" s="65"/>
      <c r="M283" s="65"/>
      <c r="N283" s="65"/>
      <c r="O283" s="65"/>
      <c r="P283" s="65"/>
      <c r="Q283" s="65"/>
      <c r="R283" s="65"/>
      <c r="S283" s="65"/>
      <c r="T283" s="65"/>
      <c r="U283" s="65"/>
      <c r="V283" s="65"/>
      <c r="W283" s="65"/>
      <c r="X283" s="65">
        <v>3</v>
      </c>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row>
    <row r="284" spans="2:51" x14ac:dyDescent="0.25">
      <c r="B284" s="65"/>
      <c r="C284" s="65"/>
      <c r="D284" s="65"/>
      <c r="E284" s="65"/>
      <c r="F284" s="65"/>
      <c r="G284" s="65"/>
      <c r="H284" s="65"/>
      <c r="I284" s="65"/>
      <c r="J284" s="65"/>
      <c r="K284" s="65"/>
      <c r="L284" s="65"/>
      <c r="M284" s="65"/>
      <c r="N284" s="65"/>
      <c r="O284" s="65"/>
      <c r="P284" s="65"/>
      <c r="Q284" s="65"/>
      <c r="R284" s="65"/>
      <c r="S284" s="65"/>
      <c r="T284" s="65"/>
      <c r="U284" s="65"/>
      <c r="V284" s="65"/>
      <c r="W284" s="65"/>
      <c r="X284" s="65">
        <v>4</v>
      </c>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row>
    <row r="285" spans="2:51" x14ac:dyDescent="0.25">
      <c r="B285" s="65"/>
      <c r="C285" s="65"/>
      <c r="D285" s="65"/>
      <c r="E285" s="65"/>
      <c r="F285" s="65"/>
      <c r="G285" s="65"/>
      <c r="H285" s="65"/>
      <c r="I285" s="65"/>
      <c r="J285" s="65"/>
      <c r="K285" s="65"/>
      <c r="L285" s="65"/>
      <c r="M285" s="65"/>
      <c r="N285" s="65"/>
      <c r="O285" s="65"/>
      <c r="P285" s="65"/>
      <c r="Q285" s="65"/>
      <c r="R285" s="65"/>
      <c r="S285" s="65"/>
      <c r="T285" s="65"/>
      <c r="U285" s="65"/>
      <c r="V285" s="65"/>
      <c r="W285" s="65"/>
      <c r="X285" s="65">
        <v>5</v>
      </c>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row>
    <row r="286" spans="2:51" x14ac:dyDescent="0.25">
      <c r="B286" s="65"/>
      <c r="C286" s="65"/>
      <c r="D286" s="65"/>
      <c r="E286" s="65"/>
      <c r="F286" s="65"/>
      <c r="G286" s="65"/>
      <c r="H286" s="65"/>
      <c r="I286" s="65"/>
      <c r="J286" s="65"/>
      <c r="K286" s="65"/>
      <c r="L286" s="65"/>
      <c r="M286" s="65"/>
      <c r="N286" s="65"/>
      <c r="O286" s="65"/>
      <c r="P286" s="65"/>
      <c r="Q286" s="65"/>
      <c r="R286" s="65"/>
      <c r="S286" s="65"/>
      <c r="T286" s="65"/>
      <c r="U286" s="65"/>
      <c r="V286" s="65"/>
      <c r="W286" s="65"/>
      <c r="X286" s="65">
        <v>6</v>
      </c>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row>
    <row r="287" spans="2:51" x14ac:dyDescent="0.25">
      <c r="B287" s="65"/>
      <c r="C287" s="65"/>
      <c r="D287" s="65"/>
      <c r="E287" s="65"/>
      <c r="F287" s="65"/>
      <c r="G287" s="65"/>
      <c r="H287" s="65"/>
      <c r="I287" s="65"/>
      <c r="J287" s="65"/>
      <c r="K287" s="65"/>
      <c r="L287" s="65"/>
      <c r="M287" s="65"/>
      <c r="N287" s="65"/>
      <c r="O287" s="65"/>
      <c r="P287" s="65"/>
      <c r="Q287" s="65"/>
      <c r="R287" s="65"/>
      <c r="S287" s="65"/>
      <c r="T287" s="65"/>
      <c r="U287" s="65"/>
      <c r="V287" s="65"/>
      <c r="W287" s="65"/>
      <c r="X287" s="65">
        <v>7</v>
      </c>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row>
    <row r="288" spans="2:51" x14ac:dyDescent="0.25">
      <c r="B288" s="65"/>
      <c r="C288" s="65"/>
      <c r="D288" s="65"/>
      <c r="E288" s="65"/>
      <c r="F288" s="65"/>
      <c r="G288" s="65"/>
      <c r="H288" s="65"/>
      <c r="I288" s="65"/>
      <c r="J288" s="65"/>
      <c r="K288" s="65"/>
      <c r="L288" s="65"/>
      <c r="M288" s="65"/>
      <c r="N288" s="65"/>
      <c r="O288" s="65"/>
      <c r="P288" s="65"/>
      <c r="Q288" s="65"/>
      <c r="R288" s="65"/>
      <c r="S288" s="65"/>
      <c r="T288" s="65"/>
      <c r="U288" s="65"/>
      <c r="V288" s="65"/>
      <c r="W288" s="65"/>
      <c r="X288" s="65">
        <v>8</v>
      </c>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row>
    <row r="289" spans="2:52" x14ac:dyDescent="0.25">
      <c r="B289" s="65" t="s">
        <v>179</v>
      </c>
      <c r="C289" s="65"/>
      <c r="D289" s="65"/>
      <c r="E289" s="65"/>
      <c r="F289" s="65"/>
      <c r="G289" s="65"/>
      <c r="H289" s="65"/>
      <c r="I289" s="65"/>
      <c r="J289" s="65"/>
      <c r="K289" s="65"/>
      <c r="L289" s="65"/>
      <c r="M289" s="65"/>
      <c r="N289" s="65"/>
      <c r="O289" s="65"/>
      <c r="P289" s="65"/>
      <c r="Q289" s="65"/>
      <c r="R289" s="65"/>
      <c r="S289" s="65"/>
      <c r="T289" s="65"/>
      <c r="U289" s="65"/>
      <c r="V289" s="65"/>
      <c r="W289" s="65"/>
      <c r="X289" s="65">
        <v>9</v>
      </c>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13"/>
    </row>
    <row r="290" spans="2:52" x14ac:dyDescent="0.25">
      <c r="B290" s="15" t="s">
        <v>262</v>
      </c>
      <c r="C290" s="77" t="s">
        <v>30</v>
      </c>
      <c r="D290" s="65"/>
      <c r="E290" s="65"/>
      <c r="F290" s="65"/>
      <c r="G290" s="65"/>
      <c r="H290" s="65"/>
      <c r="I290" s="65"/>
      <c r="J290" s="65"/>
      <c r="K290" s="65"/>
      <c r="L290" s="65"/>
      <c r="M290" s="65"/>
      <c r="N290" s="65"/>
      <c r="O290" s="65"/>
      <c r="P290" s="65"/>
      <c r="Q290" s="65"/>
      <c r="R290" s="65"/>
      <c r="S290" s="65"/>
      <c r="T290" s="65"/>
      <c r="U290" s="65"/>
      <c r="V290" s="65"/>
      <c r="W290" s="65"/>
      <c r="X290" s="65"/>
      <c r="Y290" s="55" t="s">
        <v>21</v>
      </c>
      <c r="Z290" s="55"/>
      <c r="AA290" s="55"/>
      <c r="AB290" s="55"/>
      <c r="AC290" s="55"/>
      <c r="AD290" s="55"/>
      <c r="AE290" s="55"/>
      <c r="AF290" s="55"/>
      <c r="AG290" s="55"/>
      <c r="AH290" s="55"/>
      <c r="AI290" s="55"/>
      <c r="AJ290" s="55"/>
      <c r="AK290" s="55"/>
      <c r="AL290" s="55"/>
      <c r="AM290" s="55" t="s">
        <v>147</v>
      </c>
      <c r="AN290" s="55"/>
      <c r="AO290" s="55"/>
      <c r="AP290" s="55"/>
      <c r="AQ290" s="55"/>
      <c r="AR290" s="55"/>
      <c r="AS290" s="55"/>
      <c r="AT290" s="55"/>
      <c r="AU290" s="55"/>
      <c r="AV290" s="55"/>
      <c r="AW290" s="55"/>
      <c r="AX290" s="55"/>
      <c r="AY290" s="55"/>
    </row>
    <row r="291" spans="2:52" ht="15.75" x14ac:dyDescent="0.2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6"/>
      <c r="Z291" s="63" t="s">
        <v>2</v>
      </c>
      <c r="AA291" s="63" t="s">
        <v>3</v>
      </c>
      <c r="AB291" s="63" t="s">
        <v>4</v>
      </c>
      <c r="AC291" s="63" t="s">
        <v>5</v>
      </c>
      <c r="AD291" s="63" t="s">
        <v>6</v>
      </c>
      <c r="AE291" s="63" t="s">
        <v>7</v>
      </c>
      <c r="AF291" s="63" t="s">
        <v>8</v>
      </c>
      <c r="AG291" s="63" t="s">
        <v>9</v>
      </c>
      <c r="AH291" s="63" t="s">
        <v>18</v>
      </c>
      <c r="AI291" s="63" t="s">
        <v>19</v>
      </c>
      <c r="AJ291" s="63" t="s">
        <v>20</v>
      </c>
      <c r="AK291" s="63" t="s">
        <v>0</v>
      </c>
      <c r="AL291" s="55"/>
      <c r="AM291" s="62"/>
      <c r="AN291" s="63" t="s">
        <v>2</v>
      </c>
      <c r="AO291" s="63" t="s">
        <v>3</v>
      </c>
      <c r="AP291" s="63" t="s">
        <v>4</v>
      </c>
      <c r="AQ291" s="63" t="s">
        <v>5</v>
      </c>
      <c r="AR291" s="63" t="s">
        <v>6</v>
      </c>
      <c r="AS291" s="63" t="s">
        <v>7</v>
      </c>
      <c r="AT291" s="63" t="s">
        <v>8</v>
      </c>
      <c r="AU291" s="63" t="s">
        <v>9</v>
      </c>
      <c r="AV291" s="63" t="s">
        <v>18</v>
      </c>
      <c r="AW291" s="63" t="s">
        <v>19</v>
      </c>
      <c r="AX291" s="63" t="s">
        <v>20</v>
      </c>
      <c r="AY291" s="64" t="s">
        <v>0</v>
      </c>
    </row>
    <row r="292" spans="2:52" x14ac:dyDescent="0.2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3">
        <v>2020</v>
      </c>
      <c r="Z292" s="4">
        <v>4286.7689646067247</v>
      </c>
      <c r="AA292" s="4">
        <v>0</v>
      </c>
      <c r="AB292" s="4">
        <v>48860.108105751759</v>
      </c>
      <c r="AC292" s="4">
        <v>164097.03923785765</v>
      </c>
      <c r="AD292" s="4">
        <v>0</v>
      </c>
      <c r="AE292" s="4">
        <v>33239.549224705974</v>
      </c>
      <c r="AF292" s="4">
        <v>0</v>
      </c>
      <c r="AG292" s="4">
        <v>0</v>
      </c>
      <c r="AH292" s="4">
        <v>20511.426417628707</v>
      </c>
      <c r="AI292" s="4">
        <v>0</v>
      </c>
      <c r="AJ292" s="4">
        <v>0</v>
      </c>
      <c r="AK292" s="7">
        <v>270994.89195055084</v>
      </c>
      <c r="AL292" s="57"/>
      <c r="AM292" s="3">
        <v>2020</v>
      </c>
      <c r="AN292" s="38">
        <v>7.7590518259381715E-3</v>
      </c>
      <c r="AO292" s="38">
        <v>0</v>
      </c>
      <c r="AP292" s="38">
        <v>6.9869954591225011E-2</v>
      </c>
      <c r="AQ292" s="38">
        <v>0.64358858789087769</v>
      </c>
      <c r="AR292" s="38">
        <v>0</v>
      </c>
      <c r="AS292" s="38">
        <v>5.8966960324628399E-2</v>
      </c>
      <c r="AT292" s="38">
        <v>0</v>
      </c>
      <c r="AU292" s="38">
        <v>0</v>
      </c>
      <c r="AV292" s="38">
        <v>3.0767139626443063E-2</v>
      </c>
      <c r="AW292" s="38">
        <v>0</v>
      </c>
      <c r="AX292" s="38">
        <v>0</v>
      </c>
      <c r="AY292" s="36">
        <v>0.8109516942591124</v>
      </c>
    </row>
    <row r="293" spans="2:52" x14ac:dyDescent="0.2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1">
        <v>2021</v>
      </c>
      <c r="Z293" s="4">
        <v>7369.231092064816</v>
      </c>
      <c r="AA293" s="4">
        <v>0</v>
      </c>
      <c r="AB293" s="4">
        <v>51751.005223386805</v>
      </c>
      <c r="AC293" s="4">
        <v>160620.6513678559</v>
      </c>
      <c r="AD293" s="4">
        <v>0</v>
      </c>
      <c r="AE293" s="4">
        <v>33522.428948867964</v>
      </c>
      <c r="AF293" s="4">
        <v>0</v>
      </c>
      <c r="AG293" s="4">
        <v>0</v>
      </c>
      <c r="AH293" s="4">
        <v>21643.559992613937</v>
      </c>
      <c r="AI293" s="4">
        <v>238.46675069813799</v>
      </c>
      <c r="AJ293" s="4">
        <v>374.06748987404444</v>
      </c>
      <c r="AK293" s="7">
        <v>275519.41086536157</v>
      </c>
      <c r="AL293" s="57"/>
      <c r="AM293" s="1">
        <v>2021</v>
      </c>
      <c r="AN293" s="38">
        <v>1.3338308276637317E-2</v>
      </c>
      <c r="AO293" s="38">
        <v>0</v>
      </c>
      <c r="AP293" s="38">
        <v>7.4003937469443129E-2</v>
      </c>
      <c r="AQ293" s="38">
        <v>0.62995419466473079</v>
      </c>
      <c r="AR293" s="38">
        <v>0</v>
      </c>
      <c r="AS293" s="38">
        <v>5.9468788955291771E-2</v>
      </c>
      <c r="AT293" s="38">
        <v>0</v>
      </c>
      <c r="AU293" s="38">
        <v>0</v>
      </c>
      <c r="AV293" s="38">
        <v>3.2465339988920906E-2</v>
      </c>
      <c r="AW293" s="38">
        <v>1.1923337534906899E-4</v>
      </c>
      <c r="AX293" s="38">
        <v>1.4962699594961777E-6</v>
      </c>
      <c r="AY293" s="36">
        <v>0.80935129900033231</v>
      </c>
    </row>
    <row r="294" spans="2:52" x14ac:dyDescent="0.2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3">
        <v>2022</v>
      </c>
      <c r="Z294" s="4">
        <v>8235.7134753031896</v>
      </c>
      <c r="AA294" s="4">
        <v>0</v>
      </c>
      <c r="AB294" s="4">
        <v>54062.642979283606</v>
      </c>
      <c r="AC294" s="4">
        <v>155303.68715911079</v>
      </c>
      <c r="AD294" s="4">
        <v>0</v>
      </c>
      <c r="AE294" s="4">
        <v>33403.359077513807</v>
      </c>
      <c r="AF294" s="4">
        <v>0</v>
      </c>
      <c r="AG294" s="4">
        <v>0</v>
      </c>
      <c r="AH294" s="4">
        <v>26666.451456622526</v>
      </c>
      <c r="AI294" s="4">
        <v>717.63953323115538</v>
      </c>
      <c r="AJ294" s="4">
        <v>1122.8237534735313</v>
      </c>
      <c r="AK294" s="7">
        <v>279512.31743453856</v>
      </c>
      <c r="AL294" s="57"/>
      <c r="AM294" s="3">
        <v>2022</v>
      </c>
      <c r="AN294" s="38">
        <v>1.4906641390298772E-2</v>
      </c>
      <c r="AO294" s="38">
        <v>0</v>
      </c>
      <c r="AP294" s="38">
        <v>7.730957946037556E-2</v>
      </c>
      <c r="AQ294" s="38">
        <v>0.60910106103803252</v>
      </c>
      <c r="AR294" s="38">
        <v>0</v>
      </c>
      <c r="AS294" s="38">
        <v>5.9257559003509493E-2</v>
      </c>
      <c r="AT294" s="38">
        <v>0</v>
      </c>
      <c r="AU294" s="38">
        <v>0</v>
      </c>
      <c r="AV294" s="38">
        <v>3.9999677184933788E-2</v>
      </c>
      <c r="AW294" s="38">
        <v>3.5881976661557768E-4</v>
      </c>
      <c r="AX294" s="38">
        <v>4.4912950138941247E-6</v>
      </c>
      <c r="AY294" s="36">
        <v>0.80093782913877964</v>
      </c>
    </row>
    <row r="295" spans="2:52" x14ac:dyDescent="0.2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1">
        <v>2023</v>
      </c>
      <c r="Z295" s="4">
        <v>6864.1190283988944</v>
      </c>
      <c r="AA295" s="4">
        <v>0</v>
      </c>
      <c r="AB295" s="4">
        <v>55784.813988612128</v>
      </c>
      <c r="AC295" s="4">
        <v>148147.45312781102</v>
      </c>
      <c r="AD295" s="4">
        <v>0</v>
      </c>
      <c r="AE295" s="4">
        <v>32924.989340927539</v>
      </c>
      <c r="AF295" s="4">
        <v>0</v>
      </c>
      <c r="AG295" s="4">
        <v>0</v>
      </c>
      <c r="AH295" s="4">
        <v>35527.031030025151</v>
      </c>
      <c r="AI295" s="4">
        <v>1439.757180824229</v>
      </c>
      <c r="AJ295" s="4">
        <v>2246.6854361769801</v>
      </c>
      <c r="AK295" s="7">
        <v>282934.84913277591</v>
      </c>
      <c r="AL295" s="57"/>
      <c r="AM295" s="1">
        <v>2023</v>
      </c>
      <c r="AN295" s="38">
        <v>1.2424055441402E-2</v>
      </c>
      <c r="AO295" s="38">
        <v>0</v>
      </c>
      <c r="AP295" s="38">
        <v>7.9772284003715332E-2</v>
      </c>
      <c r="AQ295" s="38">
        <v>0.58103431116727489</v>
      </c>
      <c r="AR295" s="38">
        <v>0</v>
      </c>
      <c r="AS295" s="38">
        <v>5.8408931090805458E-2</v>
      </c>
      <c r="AT295" s="38">
        <v>0</v>
      </c>
      <c r="AU295" s="38">
        <v>0</v>
      </c>
      <c r="AV295" s="38">
        <v>5.3290546545037724E-2</v>
      </c>
      <c r="AW295" s="38">
        <v>7.1987859041211457E-4</v>
      </c>
      <c r="AX295" s="38">
        <v>8.9867417447079202E-6</v>
      </c>
      <c r="AY295" s="36">
        <v>0.78565899358039215</v>
      </c>
    </row>
    <row r="296" spans="2:52" x14ac:dyDescent="0.2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3">
        <v>2024</v>
      </c>
      <c r="Z296" s="4">
        <v>5721.1426378021497</v>
      </c>
      <c r="AA296" s="4">
        <v>0</v>
      </c>
      <c r="AB296" s="4">
        <v>56845.522961596856</v>
      </c>
      <c r="AC296" s="4">
        <v>139262.10753246024</v>
      </c>
      <c r="AD296" s="4">
        <v>0</v>
      </c>
      <c r="AE296" s="4">
        <v>32085.540787865211</v>
      </c>
      <c r="AF296" s="4">
        <v>0</v>
      </c>
      <c r="AG296" s="4">
        <v>0</v>
      </c>
      <c r="AH296" s="4">
        <v>45660.129541091927</v>
      </c>
      <c r="AI296" s="4">
        <v>2406.976273459426</v>
      </c>
      <c r="AJ296" s="4">
        <v>3745.6239994303769</v>
      </c>
      <c r="AK296" s="7">
        <v>285727.04373370623</v>
      </c>
      <c r="AL296" s="57"/>
      <c r="AM296" s="3">
        <v>2024</v>
      </c>
      <c r="AN296" s="38">
        <v>1.0355268174421891E-2</v>
      </c>
      <c r="AO296" s="38">
        <v>0</v>
      </c>
      <c r="AP296" s="38">
        <v>8.1289097835083493E-2</v>
      </c>
      <c r="AQ296" s="38">
        <v>0.54618598574230914</v>
      </c>
      <c r="AR296" s="38">
        <v>0</v>
      </c>
      <c r="AS296" s="38">
        <v>5.6919749357672883E-2</v>
      </c>
      <c r="AT296" s="38">
        <v>0</v>
      </c>
      <c r="AU296" s="38">
        <v>0</v>
      </c>
      <c r="AV296" s="38">
        <v>6.8490194311637886E-2</v>
      </c>
      <c r="AW296" s="38">
        <v>1.203488136729713E-3</v>
      </c>
      <c r="AX296" s="38">
        <v>1.4982495997721507E-5</v>
      </c>
      <c r="AY296" s="36">
        <v>0.76445876605385266</v>
      </c>
    </row>
    <row r="297" spans="2:52" x14ac:dyDescent="0.2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3">
        <v>2025</v>
      </c>
      <c r="Z297" s="4">
        <v>4768.1723219065843</v>
      </c>
      <c r="AA297" s="4">
        <v>0</v>
      </c>
      <c r="AB297" s="4">
        <v>57119.706981871059</v>
      </c>
      <c r="AC297" s="4">
        <v>128874.07964080448</v>
      </c>
      <c r="AD297" s="4">
        <v>0</v>
      </c>
      <c r="AE297" s="4">
        <v>30834.126301720276</v>
      </c>
      <c r="AF297" s="4">
        <v>0</v>
      </c>
      <c r="AG297" s="4">
        <v>0</v>
      </c>
      <c r="AH297" s="4">
        <v>56984.655566119087</v>
      </c>
      <c r="AI297" s="4">
        <v>3621.0118393889629</v>
      </c>
      <c r="AJ297" s="4">
        <v>5618.575852767065</v>
      </c>
      <c r="AK297" s="7">
        <v>287820.32850457751</v>
      </c>
      <c r="AL297" s="57"/>
      <c r="AM297" s="3">
        <v>2025</v>
      </c>
      <c r="AN297" s="38">
        <v>8.630391902650917E-3</v>
      </c>
      <c r="AO297" s="38">
        <v>0</v>
      </c>
      <c r="AP297" s="38">
        <v>8.1681180984075619E-2</v>
      </c>
      <c r="AQ297" s="38">
        <v>0.50544414035123519</v>
      </c>
      <c r="AR297" s="38">
        <v>0</v>
      </c>
      <c r="AS297" s="38">
        <v>5.4699740059251774E-2</v>
      </c>
      <c r="AT297" s="38">
        <v>0</v>
      </c>
      <c r="AU297" s="38">
        <v>0</v>
      </c>
      <c r="AV297" s="38">
        <v>8.5476983349178623E-2</v>
      </c>
      <c r="AW297" s="38">
        <v>1.8105059196944814E-3</v>
      </c>
      <c r="AX297" s="38">
        <v>2.2474303411068261E-5</v>
      </c>
      <c r="AY297" s="36">
        <v>0.7377654168694977</v>
      </c>
    </row>
    <row r="298" spans="2:52" x14ac:dyDescent="0.2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3">
        <v>2026</v>
      </c>
      <c r="Z298" s="4">
        <v>3968.9859736348008</v>
      </c>
      <c r="AA298" s="4">
        <v>0</v>
      </c>
      <c r="AB298" s="4">
        <v>56168.501240276812</v>
      </c>
      <c r="AC298" s="4">
        <v>118351.65722755887</v>
      </c>
      <c r="AD298" s="4">
        <v>0</v>
      </c>
      <c r="AE298" s="4">
        <v>29037.87155226307</v>
      </c>
      <c r="AF298" s="4">
        <v>0</v>
      </c>
      <c r="AG298" s="4">
        <v>0</v>
      </c>
      <c r="AH298" s="4">
        <v>68326.444622281735</v>
      </c>
      <c r="AI298" s="4">
        <v>5303.181261711974</v>
      </c>
      <c r="AJ298" s="4">
        <v>8060.0228607068912</v>
      </c>
      <c r="AK298" s="7">
        <v>289216.66473843413</v>
      </c>
      <c r="AL298" s="57"/>
      <c r="AM298" s="3">
        <v>2026</v>
      </c>
      <c r="AN298" s="38">
        <v>7.1838646122789895E-3</v>
      </c>
      <c r="AO298" s="38">
        <v>0</v>
      </c>
      <c r="AP298" s="38">
        <v>8.0320956773595839E-2</v>
      </c>
      <c r="AQ298" s="38">
        <v>0.46417519964648585</v>
      </c>
      <c r="AR298" s="38">
        <v>0</v>
      </c>
      <c r="AS298" s="38">
        <v>5.1513184133714682E-2</v>
      </c>
      <c r="AT298" s="38">
        <v>0</v>
      </c>
      <c r="AU298" s="38">
        <v>0</v>
      </c>
      <c r="AV298" s="38">
        <v>0.1024896669334226</v>
      </c>
      <c r="AW298" s="38">
        <v>2.6515906308559869E-3</v>
      </c>
      <c r="AX298" s="38">
        <v>3.2240091442827563E-5</v>
      </c>
      <c r="AY298" s="36">
        <v>0.7083667028217967</v>
      </c>
    </row>
    <row r="299" spans="2:52" x14ac:dyDescent="0.2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1">
        <v>2027</v>
      </c>
      <c r="Z299" s="4">
        <v>3293.7151327235506</v>
      </c>
      <c r="AA299" s="4">
        <v>0</v>
      </c>
      <c r="AB299" s="4">
        <v>54015.64019726574</v>
      </c>
      <c r="AC299" s="4">
        <v>107902.07173660854</v>
      </c>
      <c r="AD299" s="4">
        <v>0</v>
      </c>
      <c r="AE299" s="4">
        <v>26696.828956894031</v>
      </c>
      <c r="AF299" s="4">
        <v>0</v>
      </c>
      <c r="AG299" s="4">
        <v>0</v>
      </c>
      <c r="AH299" s="4">
        <v>79585.743833604793</v>
      </c>
      <c r="AI299" s="4">
        <v>7446.927783840064</v>
      </c>
      <c r="AJ299" s="4">
        <v>11057.515974104454</v>
      </c>
      <c r="AK299" s="7">
        <v>289998.44361504115</v>
      </c>
      <c r="AL299" s="57"/>
      <c r="AM299" s="1">
        <v>2027</v>
      </c>
      <c r="AN299" s="38">
        <v>5.9616243902296268E-3</v>
      </c>
      <c r="AO299" s="38">
        <v>0</v>
      </c>
      <c r="AP299" s="38">
        <v>7.7242365482090014E-2</v>
      </c>
      <c r="AQ299" s="38">
        <v>0.42319192535097871</v>
      </c>
      <c r="AR299" s="38">
        <v>0</v>
      </c>
      <c r="AS299" s="38">
        <v>4.7360174569530011E-2</v>
      </c>
      <c r="AT299" s="38">
        <v>0</v>
      </c>
      <c r="AU299" s="38">
        <v>0</v>
      </c>
      <c r="AV299" s="38">
        <v>0.11937861575040719</v>
      </c>
      <c r="AW299" s="38">
        <v>3.723463891920032E-3</v>
      </c>
      <c r="AX299" s="38">
        <v>4.4230063896417815E-5</v>
      </c>
      <c r="AY299" s="36">
        <v>0.67690239949905207</v>
      </c>
    </row>
    <row r="300" spans="2:52" x14ac:dyDescent="0.2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3">
        <v>2028</v>
      </c>
      <c r="Z300" s="4">
        <v>2719.3661627024385</v>
      </c>
      <c r="AA300" s="4">
        <v>0</v>
      </c>
      <c r="AB300" s="4">
        <v>50847.805066765752</v>
      </c>
      <c r="AC300" s="4">
        <v>97549.406610544553</v>
      </c>
      <c r="AD300" s="4">
        <v>0</v>
      </c>
      <c r="AE300" s="4">
        <v>23899.623690110631</v>
      </c>
      <c r="AF300" s="4">
        <v>0</v>
      </c>
      <c r="AG300" s="4">
        <v>0</v>
      </c>
      <c r="AH300" s="4">
        <v>90653.426501996088</v>
      </c>
      <c r="AI300" s="4">
        <v>10037.280864970155</v>
      </c>
      <c r="AJ300" s="4">
        <v>14588.746879541037</v>
      </c>
      <c r="AK300" s="7">
        <v>290295.65577663068</v>
      </c>
      <c r="AL300" s="57"/>
      <c r="AM300" s="3">
        <v>2028</v>
      </c>
      <c r="AN300" s="38">
        <v>4.9220527544914143E-3</v>
      </c>
      <c r="AO300" s="38">
        <v>0</v>
      </c>
      <c r="AP300" s="38">
        <v>7.2712361245475018E-2</v>
      </c>
      <c r="AQ300" s="38">
        <v>0.38258877272655578</v>
      </c>
      <c r="AR300" s="38">
        <v>0</v>
      </c>
      <c r="AS300" s="38">
        <v>4.2397932426256259E-2</v>
      </c>
      <c r="AT300" s="38">
        <v>0</v>
      </c>
      <c r="AU300" s="38">
        <v>0</v>
      </c>
      <c r="AV300" s="38">
        <v>0.13598013975299411</v>
      </c>
      <c r="AW300" s="38">
        <v>5.0186404324850777E-3</v>
      </c>
      <c r="AX300" s="38">
        <v>5.8354987518164149E-5</v>
      </c>
      <c r="AY300" s="36">
        <v>0.64367825432577586</v>
      </c>
    </row>
    <row r="301" spans="2:52" x14ac:dyDescent="0.2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1">
        <v>2029</v>
      </c>
      <c r="Z301" s="4">
        <v>2229.7739332500937</v>
      </c>
      <c r="AA301" s="4">
        <v>0</v>
      </c>
      <c r="AB301" s="4">
        <v>46912.250476627407</v>
      </c>
      <c r="AC301" s="4">
        <v>87243.339256759544</v>
      </c>
      <c r="AD301" s="4">
        <v>0</v>
      </c>
      <c r="AE301" s="4">
        <v>20774.799114964251</v>
      </c>
      <c r="AF301" s="4">
        <v>0</v>
      </c>
      <c r="AG301" s="4">
        <v>0</v>
      </c>
      <c r="AH301" s="4">
        <v>101416.91312000572</v>
      </c>
      <c r="AI301" s="4">
        <v>13047.24749356682</v>
      </c>
      <c r="AJ301" s="4">
        <v>18617.726781099209</v>
      </c>
      <c r="AK301" s="7">
        <v>290242.05017627304</v>
      </c>
      <c r="AL301" s="57"/>
      <c r="AM301" s="1">
        <v>2029</v>
      </c>
      <c r="AN301" s="38">
        <v>4.0358908191826699E-3</v>
      </c>
      <c r="AO301" s="38">
        <v>0</v>
      </c>
      <c r="AP301" s="38">
        <v>6.7084518181577193E-2</v>
      </c>
      <c r="AQ301" s="38">
        <v>0.34216837656501092</v>
      </c>
      <c r="AR301" s="38">
        <v>0</v>
      </c>
      <c r="AS301" s="38">
        <v>3.6854493629946583E-2</v>
      </c>
      <c r="AT301" s="38">
        <v>0</v>
      </c>
      <c r="AU301" s="38">
        <v>0</v>
      </c>
      <c r="AV301" s="38">
        <v>0.15212536968000856</v>
      </c>
      <c r="AW301" s="38">
        <v>6.5236237467834104E-3</v>
      </c>
      <c r="AX301" s="38">
        <v>7.4470907124396835E-5</v>
      </c>
      <c r="AY301" s="36">
        <v>0.60886674352963366</v>
      </c>
    </row>
    <row r="302" spans="2:52" x14ac:dyDescent="0.2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
        <v>2030</v>
      </c>
      <c r="Z302" s="5">
        <v>1812.2645773520708</v>
      </c>
      <c r="AA302" s="5">
        <v>0</v>
      </c>
      <c r="AB302" s="5">
        <v>42456.795148199104</v>
      </c>
      <c r="AC302" s="5">
        <v>76944.415115706681</v>
      </c>
      <c r="AD302" s="5">
        <v>0</v>
      </c>
      <c r="AE302" s="5">
        <v>17461.211603805117</v>
      </c>
      <c r="AF302" s="5">
        <v>0</v>
      </c>
      <c r="AG302" s="5">
        <v>0</v>
      </c>
      <c r="AH302" s="5">
        <v>111767.7063921543</v>
      </c>
      <c r="AI302" s="5">
        <v>16438.486469857919</v>
      </c>
      <c r="AJ302" s="5">
        <v>23095.377555717394</v>
      </c>
      <c r="AK302" s="8">
        <v>289976.25686279254</v>
      </c>
      <c r="AL302" s="13">
        <v>1.1191086058453854</v>
      </c>
      <c r="AM302" s="6">
        <v>2030</v>
      </c>
      <c r="AN302" s="39">
        <v>3.2801988850072483E-3</v>
      </c>
      <c r="AO302" s="39">
        <v>0</v>
      </c>
      <c r="AP302" s="39">
        <v>6.0713217061924715E-2</v>
      </c>
      <c r="AQ302" s="39">
        <v>0.30177599608380162</v>
      </c>
      <c r="AR302" s="39">
        <v>0</v>
      </c>
      <c r="AS302" s="39">
        <v>3.0976189385150277E-2</v>
      </c>
      <c r="AT302" s="39">
        <v>0</v>
      </c>
      <c r="AU302" s="39">
        <v>0</v>
      </c>
      <c r="AV302" s="39">
        <v>0.16765155958823144</v>
      </c>
      <c r="AW302" s="39">
        <v>8.2192432349289593E-3</v>
      </c>
      <c r="AX302" s="39">
        <v>9.2381510222869578E-5</v>
      </c>
      <c r="AY302" s="37">
        <v>0.57270878574926709</v>
      </c>
    </row>
    <row r="303" spans="2:52" x14ac:dyDescent="0.25">
      <c r="B303" s="65"/>
      <c r="C303" s="65"/>
      <c r="D303" s="65"/>
      <c r="E303" s="65"/>
      <c r="F303" s="65"/>
      <c r="G303" s="65"/>
      <c r="H303" s="65"/>
      <c r="I303" s="65"/>
      <c r="J303" s="65"/>
      <c r="K303" s="65"/>
      <c r="L303" s="65"/>
      <c r="M303" s="65"/>
      <c r="N303" s="65"/>
      <c r="O303" s="65"/>
      <c r="P303" s="65"/>
      <c r="Q303" s="65"/>
      <c r="R303" s="65"/>
      <c r="S303" s="65"/>
      <c r="T303" s="65"/>
      <c r="U303" s="65"/>
      <c r="V303" s="65"/>
      <c r="W303" s="65"/>
      <c r="X303" s="65">
        <v>1</v>
      </c>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row>
    <row r="304" spans="2:52" x14ac:dyDescent="0.25">
      <c r="B304" s="65"/>
      <c r="C304" s="65"/>
      <c r="D304" s="65"/>
      <c r="E304" s="65"/>
      <c r="F304" s="65"/>
      <c r="G304" s="65"/>
      <c r="H304" s="65"/>
      <c r="I304" s="65"/>
      <c r="J304" s="65"/>
      <c r="K304" s="65"/>
      <c r="L304" s="65"/>
      <c r="M304" s="65"/>
      <c r="N304" s="65"/>
      <c r="O304" s="65"/>
      <c r="P304" s="65"/>
      <c r="Q304" s="65"/>
      <c r="R304" s="65"/>
      <c r="S304" s="65"/>
      <c r="T304" s="65"/>
      <c r="U304" s="65"/>
      <c r="V304" s="65"/>
      <c r="W304" s="65"/>
      <c r="X304" s="65">
        <v>2</v>
      </c>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row>
    <row r="305" spans="2:52" x14ac:dyDescent="0.25">
      <c r="B305" s="65"/>
      <c r="C305" s="65"/>
      <c r="D305" s="65"/>
      <c r="E305" s="65"/>
      <c r="F305" s="65"/>
      <c r="G305" s="65"/>
      <c r="H305" s="65"/>
      <c r="I305" s="65"/>
      <c r="J305" s="65"/>
      <c r="K305" s="65"/>
      <c r="L305" s="65"/>
      <c r="M305" s="65"/>
      <c r="N305" s="65"/>
      <c r="O305" s="65"/>
      <c r="P305" s="65"/>
      <c r="Q305" s="65"/>
      <c r="R305" s="65"/>
      <c r="S305" s="65"/>
      <c r="T305" s="65"/>
      <c r="U305" s="65"/>
      <c r="V305" s="65"/>
      <c r="W305" s="65"/>
      <c r="X305" s="65">
        <v>3</v>
      </c>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row>
    <row r="306" spans="2:52" x14ac:dyDescent="0.25">
      <c r="B306" s="65"/>
      <c r="C306" s="65"/>
      <c r="D306" s="65"/>
      <c r="E306" s="65"/>
      <c r="F306" s="65"/>
      <c r="G306" s="65"/>
      <c r="H306" s="65"/>
      <c r="I306" s="65"/>
      <c r="J306" s="65"/>
      <c r="K306" s="65"/>
      <c r="L306" s="65"/>
      <c r="M306" s="65"/>
      <c r="N306" s="65"/>
      <c r="O306" s="65"/>
      <c r="P306" s="65"/>
      <c r="Q306" s="65"/>
      <c r="R306" s="65"/>
      <c r="S306" s="65"/>
      <c r="T306" s="65"/>
      <c r="U306" s="65"/>
      <c r="V306" s="65"/>
      <c r="W306" s="65"/>
      <c r="X306" s="65">
        <v>4</v>
      </c>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row>
    <row r="307" spans="2:52" x14ac:dyDescent="0.25">
      <c r="B307" s="65"/>
      <c r="C307" s="65"/>
      <c r="D307" s="65"/>
      <c r="E307" s="65"/>
      <c r="F307" s="65"/>
      <c r="G307" s="65"/>
      <c r="H307" s="65"/>
      <c r="I307" s="65"/>
      <c r="J307" s="65"/>
      <c r="K307" s="65"/>
      <c r="L307" s="65"/>
      <c r="M307" s="65"/>
      <c r="N307" s="65"/>
      <c r="O307" s="65"/>
      <c r="P307" s="65"/>
      <c r="Q307" s="65"/>
      <c r="R307" s="65"/>
      <c r="S307" s="65"/>
      <c r="T307" s="65"/>
      <c r="U307" s="65"/>
      <c r="V307" s="65"/>
      <c r="W307" s="65"/>
      <c r="X307" s="65">
        <v>5</v>
      </c>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row>
    <row r="308" spans="2:52" x14ac:dyDescent="0.25">
      <c r="B308" s="65"/>
      <c r="C308" s="65"/>
      <c r="D308" s="65"/>
      <c r="E308" s="65"/>
      <c r="F308" s="65"/>
      <c r="G308" s="65"/>
      <c r="H308" s="65"/>
      <c r="I308" s="65"/>
      <c r="J308" s="65"/>
      <c r="K308" s="65"/>
      <c r="L308" s="65"/>
      <c r="M308" s="65"/>
      <c r="N308" s="65"/>
      <c r="O308" s="65"/>
      <c r="P308" s="65"/>
      <c r="Q308" s="65"/>
      <c r="R308" s="65"/>
      <c r="S308" s="65"/>
      <c r="T308" s="65"/>
      <c r="U308" s="65"/>
      <c r="V308" s="65"/>
      <c r="W308" s="65"/>
      <c r="X308" s="65">
        <v>6</v>
      </c>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row>
    <row r="309" spans="2:52" x14ac:dyDescent="0.25">
      <c r="B309" s="65"/>
      <c r="C309" s="65"/>
      <c r="D309" s="65"/>
      <c r="E309" s="65"/>
      <c r="F309" s="65"/>
      <c r="G309" s="65"/>
      <c r="H309" s="65"/>
      <c r="I309" s="65"/>
      <c r="J309" s="65"/>
      <c r="K309" s="65"/>
      <c r="L309" s="65"/>
      <c r="M309" s="65"/>
      <c r="N309" s="65"/>
      <c r="O309" s="65"/>
      <c r="P309" s="65"/>
      <c r="Q309" s="65"/>
      <c r="R309" s="65"/>
      <c r="S309" s="65"/>
      <c r="T309" s="65"/>
      <c r="U309" s="65"/>
      <c r="V309" s="65"/>
      <c r="W309" s="65"/>
      <c r="X309" s="65">
        <v>7</v>
      </c>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row>
    <row r="310" spans="2:52" x14ac:dyDescent="0.25">
      <c r="B310" s="65"/>
      <c r="C310" s="65"/>
      <c r="D310" s="65"/>
      <c r="E310" s="65"/>
      <c r="F310" s="65"/>
      <c r="G310" s="65"/>
      <c r="H310" s="65"/>
      <c r="I310" s="65"/>
      <c r="J310" s="65"/>
      <c r="K310" s="65"/>
      <c r="L310" s="65"/>
      <c r="M310" s="65"/>
      <c r="N310" s="65"/>
      <c r="O310" s="65"/>
      <c r="P310" s="65"/>
      <c r="Q310" s="65"/>
      <c r="R310" s="65"/>
      <c r="S310" s="65"/>
      <c r="T310" s="65"/>
      <c r="U310" s="65"/>
      <c r="V310" s="65"/>
      <c r="W310" s="65"/>
      <c r="X310" s="65">
        <v>8</v>
      </c>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row>
    <row r="311" spans="2:52" x14ac:dyDescent="0.25">
      <c r="B311" s="65" t="s">
        <v>34</v>
      </c>
      <c r="C311" s="65"/>
      <c r="D311" s="65"/>
      <c r="E311" s="65"/>
      <c r="F311" s="65"/>
      <c r="G311" s="65"/>
      <c r="H311" s="65"/>
      <c r="I311" s="65"/>
      <c r="J311" s="65"/>
      <c r="K311" s="65"/>
      <c r="L311" s="65"/>
      <c r="M311" s="65"/>
      <c r="N311" s="65"/>
      <c r="O311" s="65"/>
      <c r="P311" s="65"/>
      <c r="Q311" s="65"/>
      <c r="R311" s="65"/>
      <c r="S311" s="65"/>
      <c r="T311" s="65"/>
      <c r="U311" s="65"/>
      <c r="V311" s="65"/>
      <c r="W311" s="65"/>
      <c r="X311" s="65">
        <v>9</v>
      </c>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row>
    <row r="312" spans="2:52" x14ac:dyDescent="0.25">
      <c r="B312" s="15" t="s">
        <v>262</v>
      </c>
      <c r="C312" s="77" t="s">
        <v>104</v>
      </c>
      <c r="D312" s="65"/>
      <c r="E312" s="65"/>
      <c r="F312" s="65"/>
      <c r="G312" s="65"/>
      <c r="H312" s="65"/>
      <c r="I312" s="65"/>
      <c r="J312" s="65"/>
      <c r="K312" s="65"/>
      <c r="L312" s="65"/>
      <c r="M312" s="65"/>
      <c r="N312" s="65"/>
      <c r="O312" s="65"/>
      <c r="P312" s="65"/>
      <c r="Q312" s="65"/>
      <c r="R312" s="65"/>
      <c r="S312" s="65"/>
      <c r="T312" s="65"/>
      <c r="U312" s="65"/>
      <c r="V312" s="65"/>
      <c r="W312" s="65"/>
      <c r="X312" s="55"/>
      <c r="Y312" s="55" t="s">
        <v>21</v>
      </c>
      <c r="Z312" s="55"/>
      <c r="AA312" s="55"/>
      <c r="AB312" s="55"/>
      <c r="AC312" s="55"/>
      <c r="AD312" s="55"/>
      <c r="AE312" s="55"/>
      <c r="AF312" s="55"/>
      <c r="AG312" s="55"/>
      <c r="AH312" s="55"/>
      <c r="AI312" s="55"/>
      <c r="AJ312" s="55"/>
      <c r="AK312" s="55"/>
      <c r="AL312" s="55"/>
      <c r="AM312" s="55" t="s">
        <v>147</v>
      </c>
      <c r="AN312" s="55"/>
      <c r="AO312" s="55"/>
      <c r="AP312" s="55"/>
      <c r="AQ312" s="55"/>
      <c r="AR312" s="55"/>
      <c r="AS312" s="55"/>
      <c r="AT312" s="55"/>
      <c r="AU312" s="55"/>
      <c r="AV312" s="55"/>
      <c r="AW312" s="55"/>
      <c r="AX312" s="55"/>
      <c r="AY312" s="55"/>
    </row>
    <row r="313" spans="2:52" ht="15.75" x14ac:dyDescent="0.2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6"/>
      <c r="Z313" s="63" t="s">
        <v>2</v>
      </c>
      <c r="AA313" s="63" t="s">
        <v>3</v>
      </c>
      <c r="AB313" s="63" t="s">
        <v>4</v>
      </c>
      <c r="AC313" s="63" t="s">
        <v>5</v>
      </c>
      <c r="AD313" s="63" t="s">
        <v>6</v>
      </c>
      <c r="AE313" s="63" t="s">
        <v>7</v>
      </c>
      <c r="AF313" s="63" t="s">
        <v>8</v>
      </c>
      <c r="AG313" s="63" t="s">
        <v>9</v>
      </c>
      <c r="AH313" s="63" t="s">
        <v>18</v>
      </c>
      <c r="AI313" s="63" t="s">
        <v>19</v>
      </c>
      <c r="AJ313" s="63" t="s">
        <v>20</v>
      </c>
      <c r="AK313" s="63" t="s">
        <v>0</v>
      </c>
      <c r="AL313" s="55"/>
      <c r="AM313" s="62"/>
      <c r="AN313" s="63" t="s">
        <v>2</v>
      </c>
      <c r="AO313" s="63" t="s">
        <v>3</v>
      </c>
      <c r="AP313" s="63" t="s">
        <v>4</v>
      </c>
      <c r="AQ313" s="63" t="s">
        <v>5</v>
      </c>
      <c r="AR313" s="63" t="s">
        <v>6</v>
      </c>
      <c r="AS313" s="63" t="s">
        <v>7</v>
      </c>
      <c r="AT313" s="63" t="s">
        <v>8</v>
      </c>
      <c r="AU313" s="63" t="s">
        <v>9</v>
      </c>
      <c r="AV313" s="63" t="s">
        <v>18</v>
      </c>
      <c r="AW313" s="63" t="s">
        <v>19</v>
      </c>
      <c r="AX313" s="63" t="s">
        <v>20</v>
      </c>
      <c r="AY313" s="64" t="s">
        <v>0</v>
      </c>
    </row>
    <row r="314" spans="2:52" x14ac:dyDescent="0.2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3">
        <v>2020</v>
      </c>
      <c r="Z314" s="4">
        <v>186073.58493651342</v>
      </c>
      <c r="AA314" s="4">
        <v>0</v>
      </c>
      <c r="AB314" s="4">
        <v>2075920.8709979854</v>
      </c>
      <c r="AC314" s="4">
        <v>4421334.6311115781</v>
      </c>
      <c r="AD314" s="4">
        <v>64147.490201293309</v>
      </c>
      <c r="AE314" s="4">
        <v>143662.85374354577</v>
      </c>
      <c r="AF314" s="4">
        <v>0</v>
      </c>
      <c r="AG314" s="4">
        <v>0</v>
      </c>
      <c r="AH314" s="4">
        <v>199003.25981440855</v>
      </c>
      <c r="AI314" s="4">
        <v>25466.24521773044</v>
      </c>
      <c r="AJ314" s="4">
        <v>297879.97648676316</v>
      </c>
      <c r="AK314" s="7">
        <v>7413488.9125098186</v>
      </c>
      <c r="AL314" s="57"/>
      <c r="AM314" s="3">
        <v>2020</v>
      </c>
      <c r="AN314" s="38">
        <v>0.33679318873508929</v>
      </c>
      <c r="AO314" s="38">
        <v>0</v>
      </c>
      <c r="AP314" s="38">
        <v>2.968566845527119</v>
      </c>
      <c r="AQ314" s="38">
        <v>17.340474423219607</v>
      </c>
      <c r="AR314" s="38">
        <v>0.13393995954030044</v>
      </c>
      <c r="AS314" s="38">
        <v>0.25485790254105017</v>
      </c>
      <c r="AT314" s="38">
        <v>0</v>
      </c>
      <c r="AU314" s="38">
        <v>0</v>
      </c>
      <c r="AV314" s="38">
        <v>0.29850488972161282</v>
      </c>
      <c r="AW314" s="38">
        <v>1.273312260886522E-2</v>
      </c>
      <c r="AX314" s="38">
        <v>1.1915199059470527E-3</v>
      </c>
      <c r="AY314" s="36">
        <v>21.347061851799591</v>
      </c>
    </row>
    <row r="315" spans="2:52" x14ac:dyDescent="0.2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1">
        <v>2021</v>
      </c>
      <c r="Z315" s="4">
        <v>140811.39806069629</v>
      </c>
      <c r="AA315" s="4">
        <v>0</v>
      </c>
      <c r="AB315" s="4">
        <v>2194504.5069239945</v>
      </c>
      <c r="AC315" s="4">
        <v>4261166.7757084668</v>
      </c>
      <c r="AD315" s="4">
        <v>74860.22082911458</v>
      </c>
      <c r="AE315" s="4">
        <v>149454.94007245181</v>
      </c>
      <c r="AF315" s="4">
        <v>0</v>
      </c>
      <c r="AG315" s="4">
        <v>0</v>
      </c>
      <c r="AH315" s="4">
        <v>249861.38463373869</v>
      </c>
      <c r="AI315" s="4">
        <v>54570.075661600655</v>
      </c>
      <c r="AJ315" s="4">
        <v>374914.87676302186</v>
      </c>
      <c r="AK315" s="7">
        <v>7500144.1786530847</v>
      </c>
      <c r="AL315" s="57"/>
      <c r="AM315" s="1">
        <v>2021</v>
      </c>
      <c r="AN315" s="38">
        <v>0.25486863048986025</v>
      </c>
      <c r="AO315" s="38">
        <v>0</v>
      </c>
      <c r="AP315" s="38">
        <v>3.1381414449013123</v>
      </c>
      <c r="AQ315" s="38">
        <v>16.712296094328607</v>
      </c>
      <c r="AR315" s="38">
        <v>0.15630814109119123</v>
      </c>
      <c r="AS315" s="38">
        <v>0.26513306368852951</v>
      </c>
      <c r="AT315" s="38">
        <v>0</v>
      </c>
      <c r="AU315" s="38">
        <v>0</v>
      </c>
      <c r="AV315" s="38">
        <v>0.37479207695060801</v>
      </c>
      <c r="AW315" s="38">
        <v>2.7285037830800329E-2</v>
      </c>
      <c r="AX315" s="38">
        <v>1.4996595070520874E-3</v>
      </c>
      <c r="AY315" s="36">
        <v>20.930324148787964</v>
      </c>
    </row>
    <row r="316" spans="2:52" x14ac:dyDescent="0.2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3">
        <v>2022</v>
      </c>
      <c r="Z316" s="4">
        <v>95827.508473631315</v>
      </c>
      <c r="AA316" s="4">
        <v>0</v>
      </c>
      <c r="AB316" s="4">
        <v>2300165.2316902312</v>
      </c>
      <c r="AC316" s="4">
        <v>4076955.9016911425</v>
      </c>
      <c r="AD316" s="4">
        <v>84962.814174629151</v>
      </c>
      <c r="AE316" s="4">
        <v>154312.22795919096</v>
      </c>
      <c r="AF316" s="4">
        <v>0</v>
      </c>
      <c r="AG316" s="4">
        <v>0</v>
      </c>
      <c r="AH316" s="4">
        <v>320971.79521368153</v>
      </c>
      <c r="AI316" s="4">
        <v>92916.835752506275</v>
      </c>
      <c r="AJ316" s="4">
        <v>457899.05814874388</v>
      </c>
      <c r="AK316" s="7">
        <v>7584011.3731037565</v>
      </c>
      <c r="AL316" s="57"/>
      <c r="AM316" s="3">
        <v>2022</v>
      </c>
      <c r="AN316" s="38">
        <v>0.17344779033727267</v>
      </c>
      <c r="AO316" s="38">
        <v>0</v>
      </c>
      <c r="AP316" s="38">
        <v>3.2892362813170308</v>
      </c>
      <c r="AQ316" s="38">
        <v>15.989821046432661</v>
      </c>
      <c r="AR316" s="38">
        <v>0.17740235599662565</v>
      </c>
      <c r="AS316" s="38">
        <v>0.27374989239960473</v>
      </c>
      <c r="AT316" s="38">
        <v>0</v>
      </c>
      <c r="AU316" s="38">
        <v>0</v>
      </c>
      <c r="AV316" s="38">
        <v>0.48145769282052231</v>
      </c>
      <c r="AW316" s="38">
        <v>4.6458417876253134E-2</v>
      </c>
      <c r="AX316" s="38">
        <v>1.8315962325949754E-3</v>
      </c>
      <c r="AY316" s="36">
        <v>20.433405073412565</v>
      </c>
      <c r="AZ316" s="101"/>
    </row>
    <row r="317" spans="2:52" x14ac:dyDescent="0.2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1">
        <v>2023</v>
      </c>
      <c r="Z317" s="4">
        <v>51173.446336822613</v>
      </c>
      <c r="AA317" s="4">
        <v>0</v>
      </c>
      <c r="AB317" s="4">
        <v>2392456.0936970236</v>
      </c>
      <c r="AC317" s="4">
        <v>3869412.453356809</v>
      </c>
      <c r="AD317" s="4">
        <v>94333.366092112352</v>
      </c>
      <c r="AE317" s="4">
        <v>158261.96174998785</v>
      </c>
      <c r="AF317" s="4">
        <v>0</v>
      </c>
      <c r="AG317" s="4">
        <v>0</v>
      </c>
      <c r="AH317" s="4">
        <v>412547.81305644242</v>
      </c>
      <c r="AI317" s="4">
        <v>140685.33199122621</v>
      </c>
      <c r="AJ317" s="4">
        <v>546857.73918098398</v>
      </c>
      <c r="AK317" s="7">
        <v>7665728.2054614089</v>
      </c>
      <c r="AL317" s="58"/>
      <c r="AM317" s="1">
        <v>2023</v>
      </c>
      <c r="AN317" s="38">
        <v>9.262393786964894E-2</v>
      </c>
      <c r="AO317" s="38">
        <v>0</v>
      </c>
      <c r="AP317" s="38">
        <v>3.421212213986744</v>
      </c>
      <c r="AQ317" s="38">
        <v>15.175835642065405</v>
      </c>
      <c r="AR317" s="38">
        <v>0.1969680684003306</v>
      </c>
      <c r="AS317" s="38">
        <v>0.28075672014447844</v>
      </c>
      <c r="AT317" s="38">
        <v>0</v>
      </c>
      <c r="AU317" s="38">
        <v>0</v>
      </c>
      <c r="AV317" s="38">
        <v>0.61882171958466359</v>
      </c>
      <c r="AW317" s="38">
        <v>7.0342665995613105E-2</v>
      </c>
      <c r="AX317" s="38">
        <v>2.1874309567239359E-3</v>
      </c>
      <c r="AY317" s="36">
        <v>19.858748399003606</v>
      </c>
    </row>
    <row r="318" spans="2:52" x14ac:dyDescent="0.2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3">
        <v>2024</v>
      </c>
      <c r="Z318" s="4">
        <v>35497.61974581128</v>
      </c>
      <c r="AA318" s="4">
        <v>0</v>
      </c>
      <c r="AB318" s="4">
        <v>2470727.7428484652</v>
      </c>
      <c r="AC318" s="4">
        <v>3612807.5164914932</v>
      </c>
      <c r="AD318" s="4">
        <v>102874.65414379688</v>
      </c>
      <c r="AE318" s="4">
        <v>161303.05602146397</v>
      </c>
      <c r="AF318" s="4">
        <v>0</v>
      </c>
      <c r="AG318" s="4">
        <v>0</v>
      </c>
      <c r="AH318" s="4">
        <v>522284.01077313739</v>
      </c>
      <c r="AI318" s="4">
        <v>198057.52245519782</v>
      </c>
      <c r="AJ318" s="4">
        <v>641787.07122166315</v>
      </c>
      <c r="AK318" s="7">
        <v>7745339.1937010288</v>
      </c>
      <c r="AL318" s="58"/>
      <c r="AM318" s="3">
        <v>2024</v>
      </c>
      <c r="AN318" s="38">
        <v>6.4250691739918417E-2</v>
      </c>
      <c r="AO318" s="38">
        <v>0</v>
      </c>
      <c r="AP318" s="38">
        <v>3.5331406722733054</v>
      </c>
      <c r="AQ318" s="38">
        <v>14.169431079679637</v>
      </c>
      <c r="AR318" s="38">
        <v>0.2148022778522479</v>
      </c>
      <c r="AS318" s="38">
        <v>0.28615162138207711</v>
      </c>
      <c r="AT318" s="38">
        <v>0</v>
      </c>
      <c r="AU318" s="38">
        <v>0</v>
      </c>
      <c r="AV318" s="38">
        <v>0.78342601615970608</v>
      </c>
      <c r="AW318" s="38">
        <v>9.9028761227598905E-2</v>
      </c>
      <c r="AX318" s="38">
        <v>2.5671482848866525E-3</v>
      </c>
      <c r="AY318" s="36">
        <v>19.152798268599376</v>
      </c>
    </row>
    <row r="319" spans="2:52" x14ac:dyDescent="0.2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3">
        <v>2025</v>
      </c>
      <c r="Z319" s="4">
        <v>23376.898196438</v>
      </c>
      <c r="AA319" s="4">
        <v>0</v>
      </c>
      <c r="AB319" s="4">
        <v>2534788.9537082571</v>
      </c>
      <c r="AC319" s="4">
        <v>3333610.4856238458</v>
      </c>
      <c r="AD319" s="4">
        <v>110551.0567635409</v>
      </c>
      <c r="AE319" s="4">
        <v>163408.69255184592</v>
      </c>
      <c r="AF319" s="4">
        <v>0</v>
      </c>
      <c r="AG319" s="4">
        <v>0</v>
      </c>
      <c r="AH319" s="4">
        <v>650345.68016092374</v>
      </c>
      <c r="AI319" s="4">
        <v>265218.37287590536</v>
      </c>
      <c r="AJ319" s="4">
        <v>742663.50617387518</v>
      </c>
      <c r="AK319" s="7">
        <v>7823963.6460546311</v>
      </c>
      <c r="AL319" s="58"/>
      <c r="AM319" s="3">
        <v>2025</v>
      </c>
      <c r="AN319" s="38">
        <v>4.2312185735552781E-2</v>
      </c>
      <c r="AO319" s="38">
        <v>0</v>
      </c>
      <c r="AP319" s="38">
        <v>3.6247482038028078</v>
      </c>
      <c r="AQ319" s="38">
        <v>13.074420324616725</v>
      </c>
      <c r="AR319" s="38">
        <v>0.23083060652227338</v>
      </c>
      <c r="AS319" s="38">
        <v>0.28988702058697469</v>
      </c>
      <c r="AT319" s="38">
        <v>0</v>
      </c>
      <c r="AU319" s="38">
        <v>0</v>
      </c>
      <c r="AV319" s="38">
        <v>0.97551852024138563</v>
      </c>
      <c r="AW319" s="38">
        <v>0.13260918643795269</v>
      </c>
      <c r="AX319" s="38">
        <v>2.9706540246955009E-3</v>
      </c>
      <c r="AY319" s="36">
        <v>18.373296701968368</v>
      </c>
    </row>
    <row r="320" spans="2:52" x14ac:dyDescent="0.2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3">
        <v>2026</v>
      </c>
      <c r="Z320" s="4">
        <v>14598.920653067697</v>
      </c>
      <c r="AA320" s="4">
        <v>0</v>
      </c>
      <c r="AB320" s="4">
        <v>2468999.3878018735</v>
      </c>
      <c r="AC320" s="4">
        <v>3117893.9189186962</v>
      </c>
      <c r="AD320" s="4">
        <v>115867.06317439718</v>
      </c>
      <c r="AE320" s="4">
        <v>163010.5008873647</v>
      </c>
      <c r="AF320" s="4">
        <v>0</v>
      </c>
      <c r="AG320" s="4">
        <v>0</v>
      </c>
      <c r="AH320" s="4">
        <v>787647.74962366919</v>
      </c>
      <c r="AI320" s="4">
        <v>350750.12455091148</v>
      </c>
      <c r="AJ320" s="4">
        <v>881142.38335742138</v>
      </c>
      <c r="AK320" s="7">
        <v>7899910.0489674015</v>
      </c>
      <c r="AL320" s="58"/>
      <c r="AM320" s="3">
        <v>2026</v>
      </c>
      <c r="AN320" s="38">
        <v>2.6424046382052528E-2</v>
      </c>
      <c r="AO320" s="38">
        <v>0</v>
      </c>
      <c r="AP320" s="38">
        <v>3.5306691245566793</v>
      </c>
      <c r="AQ320" s="38">
        <v>12.228379949999127</v>
      </c>
      <c r="AR320" s="38">
        <v>0.24193042790814132</v>
      </c>
      <c r="AS320" s="38">
        <v>0.28918062857418497</v>
      </c>
      <c r="AT320" s="38">
        <v>0</v>
      </c>
      <c r="AU320" s="38">
        <v>0</v>
      </c>
      <c r="AV320" s="38">
        <v>1.1814716244355037</v>
      </c>
      <c r="AW320" s="38">
        <v>0.17537506227545574</v>
      </c>
      <c r="AX320" s="38">
        <v>3.5245695334296854E-3</v>
      </c>
      <c r="AY320" s="36">
        <v>17.676955433664574</v>
      </c>
    </row>
    <row r="321" spans="2:51" x14ac:dyDescent="0.2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1">
        <v>2027</v>
      </c>
      <c r="Z321" s="4">
        <v>8858.3497020772629</v>
      </c>
      <c r="AA321" s="4">
        <v>0</v>
      </c>
      <c r="AB321" s="4">
        <v>2379040.7071892098</v>
      </c>
      <c r="AC321" s="4">
        <v>2888528.5956360302</v>
      </c>
      <c r="AD321" s="4">
        <v>118907.6407094575</v>
      </c>
      <c r="AE321" s="4">
        <v>160191.33287685591</v>
      </c>
      <c r="AF321" s="4">
        <v>0</v>
      </c>
      <c r="AG321" s="4">
        <v>0</v>
      </c>
      <c r="AH321" s="4">
        <v>941963.30633403221</v>
      </c>
      <c r="AI321" s="4">
        <v>449475.48773163516</v>
      </c>
      <c r="AJ321" s="4">
        <v>1027656.4611341886</v>
      </c>
      <c r="AK321" s="7">
        <v>7974621.8813134851</v>
      </c>
      <c r="AL321" s="58"/>
      <c r="AM321" s="1">
        <v>2027</v>
      </c>
      <c r="AN321" s="38">
        <v>1.6033612960759846E-2</v>
      </c>
      <c r="AO321" s="38">
        <v>0</v>
      </c>
      <c r="AP321" s="38">
        <v>3.40202821128057</v>
      </c>
      <c r="AQ321" s="38">
        <v>11.32880915208451</v>
      </c>
      <c r="AR321" s="38">
        <v>0.24827915380134727</v>
      </c>
      <c r="AS321" s="38">
        <v>0.28417942452354239</v>
      </c>
      <c r="AT321" s="38">
        <v>0</v>
      </c>
      <c r="AU321" s="38">
        <v>0</v>
      </c>
      <c r="AV321" s="38">
        <v>1.4129449595010484</v>
      </c>
      <c r="AW321" s="38">
        <v>0.22473774386581757</v>
      </c>
      <c r="AX321" s="38">
        <v>4.1106258445367545E-3</v>
      </c>
      <c r="AY321" s="36">
        <v>16.921122883862129</v>
      </c>
    </row>
    <row r="322" spans="2:51" x14ac:dyDescent="0.2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3">
        <v>2028</v>
      </c>
      <c r="Z322" s="4">
        <v>5831.2740318883853</v>
      </c>
      <c r="AA322" s="4">
        <v>0</v>
      </c>
      <c r="AB322" s="4">
        <v>2264639.7843744797</v>
      </c>
      <c r="AC322" s="4">
        <v>2646471.288031335</v>
      </c>
      <c r="AD322" s="4">
        <v>119802.12302335442</v>
      </c>
      <c r="AE322" s="4">
        <v>155131.51429395427</v>
      </c>
      <c r="AF322" s="4">
        <v>0</v>
      </c>
      <c r="AG322" s="4">
        <v>0</v>
      </c>
      <c r="AH322" s="4">
        <v>1113111.8703904534</v>
      </c>
      <c r="AI322" s="4">
        <v>561474.81185469124</v>
      </c>
      <c r="AJ322" s="4">
        <v>1182219.1560264588</v>
      </c>
      <c r="AK322" s="7">
        <v>8048681.822026615</v>
      </c>
      <c r="AL322" s="58"/>
      <c r="AM322" s="3">
        <v>2028</v>
      </c>
      <c r="AN322" s="38">
        <v>1.0554605997717976E-2</v>
      </c>
      <c r="AO322" s="38">
        <v>0</v>
      </c>
      <c r="AP322" s="38">
        <v>3.2384348916555061</v>
      </c>
      <c r="AQ322" s="38">
        <v>10.379460391658895</v>
      </c>
      <c r="AR322" s="38">
        <v>0.25014683287276401</v>
      </c>
      <c r="AS322" s="38">
        <v>0.27520330635747486</v>
      </c>
      <c r="AT322" s="38">
        <v>0</v>
      </c>
      <c r="AU322" s="38">
        <v>0</v>
      </c>
      <c r="AV322" s="38">
        <v>1.66966780558568</v>
      </c>
      <c r="AW322" s="38">
        <v>0.28073740592734564</v>
      </c>
      <c r="AX322" s="38">
        <v>4.7288766241058355E-3</v>
      </c>
      <c r="AY322" s="36">
        <v>16.108934116679492</v>
      </c>
    </row>
    <row r="323" spans="2:51" x14ac:dyDescent="0.2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1">
        <v>2029</v>
      </c>
      <c r="Z323" s="4">
        <v>5233.9976064983293</v>
      </c>
      <c r="AA323" s="4">
        <v>0</v>
      </c>
      <c r="AB323" s="4">
        <v>2125427.4462419874</v>
      </c>
      <c r="AC323" s="4">
        <v>2393082.1678458527</v>
      </c>
      <c r="AD323" s="4">
        <v>118634.58540373873</v>
      </c>
      <c r="AE323" s="4">
        <v>148035.30281745791</v>
      </c>
      <c r="AF323" s="4">
        <v>0</v>
      </c>
      <c r="AG323" s="4">
        <v>0</v>
      </c>
      <c r="AH323" s="4">
        <v>1300792.9683507029</v>
      </c>
      <c r="AI323" s="4">
        <v>686788.17163321027</v>
      </c>
      <c r="AJ323" s="4">
        <v>1344956.0557288826</v>
      </c>
      <c r="AK323" s="7">
        <v>8122950.695628331</v>
      </c>
      <c r="AL323" s="58"/>
      <c r="AM323" s="1">
        <v>2029</v>
      </c>
      <c r="AN323" s="38">
        <v>9.4735356677619759E-3</v>
      </c>
      <c r="AO323" s="38">
        <v>0</v>
      </c>
      <c r="AP323" s="38">
        <v>3.0393612481260419</v>
      </c>
      <c r="AQ323" s="38">
        <v>9.3856682622914338</v>
      </c>
      <c r="AR323" s="38">
        <v>0.24770901432300649</v>
      </c>
      <c r="AS323" s="38">
        <v>0.26261462719817036</v>
      </c>
      <c r="AT323" s="38">
        <v>0</v>
      </c>
      <c r="AU323" s="38">
        <v>0</v>
      </c>
      <c r="AV323" s="38">
        <v>1.9511894525260545</v>
      </c>
      <c r="AW323" s="38">
        <v>0.34339408581660513</v>
      </c>
      <c r="AX323" s="38">
        <v>5.3798242229155298E-3</v>
      </c>
      <c r="AY323" s="36">
        <v>15.244790050171991</v>
      </c>
    </row>
    <row r="324" spans="2:51" x14ac:dyDescent="0.2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
        <v>2030</v>
      </c>
      <c r="Z324" s="5">
        <v>6794.1613755072531</v>
      </c>
      <c r="AA324" s="5">
        <v>0</v>
      </c>
      <c r="AB324" s="5">
        <v>1960845.5872933771</v>
      </c>
      <c r="AC324" s="5">
        <v>2129889.9277421739</v>
      </c>
      <c r="AD324" s="5">
        <v>115406.5765331397</v>
      </c>
      <c r="AE324" s="5">
        <v>139083.81479869399</v>
      </c>
      <c r="AF324" s="5">
        <v>0</v>
      </c>
      <c r="AG324" s="5">
        <v>0</v>
      </c>
      <c r="AH324" s="5">
        <v>1504612.2649809562</v>
      </c>
      <c r="AI324" s="5">
        <v>825385.54093633103</v>
      </c>
      <c r="AJ324" s="5">
        <v>1516009.385111013</v>
      </c>
      <c r="AK324" s="8">
        <v>8198027.2587711923</v>
      </c>
      <c r="AL324" s="13">
        <v>1.1189210701143575</v>
      </c>
      <c r="AM324" s="6">
        <v>2030</v>
      </c>
      <c r="AN324" s="39">
        <v>1.2297432089668129E-2</v>
      </c>
      <c r="AO324" s="39">
        <v>0</v>
      </c>
      <c r="AP324" s="39">
        <v>2.8040091898295292</v>
      </c>
      <c r="AQ324" s="39">
        <v>8.3534282966048057</v>
      </c>
      <c r="AR324" s="39">
        <v>0.24096893180119569</v>
      </c>
      <c r="AS324" s="39">
        <v>0.24673468745288313</v>
      </c>
      <c r="AT324" s="39">
        <v>0</v>
      </c>
      <c r="AU324" s="39">
        <v>0</v>
      </c>
      <c r="AV324" s="39">
        <v>2.2569183974714342</v>
      </c>
      <c r="AW324" s="39">
        <v>0.41269277046816549</v>
      </c>
      <c r="AX324" s="39">
        <v>6.0640375404440519E-3</v>
      </c>
      <c r="AY324" s="37">
        <v>14.333113743258126</v>
      </c>
    </row>
    <row r="325" spans="2:51" x14ac:dyDescent="0.2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row>
    <row r="326" spans="2:51" x14ac:dyDescent="0.25">
      <c r="B326" s="65"/>
      <c r="C326" s="65"/>
      <c r="D326" s="65"/>
      <c r="E326" s="65"/>
      <c r="F326" s="65"/>
      <c r="G326" s="65"/>
      <c r="H326" s="65"/>
      <c r="I326" s="65"/>
      <c r="J326" s="65"/>
      <c r="K326" s="65"/>
      <c r="L326" s="65"/>
      <c r="M326" s="65"/>
      <c r="N326" s="65"/>
      <c r="O326" s="65"/>
      <c r="P326" s="65"/>
      <c r="Q326" s="65"/>
      <c r="R326" s="65"/>
      <c r="S326" s="65"/>
      <c r="T326" s="65"/>
      <c r="U326" s="65"/>
      <c r="V326" s="65"/>
      <c r="W326" s="65"/>
      <c r="X326" s="65"/>
    </row>
    <row r="327" spans="2:51" x14ac:dyDescent="0.25">
      <c r="B327" s="65"/>
      <c r="C327" s="65"/>
      <c r="D327" s="65"/>
      <c r="E327" s="65"/>
      <c r="F327" s="65"/>
      <c r="G327" s="65"/>
      <c r="H327" s="65"/>
      <c r="I327" s="65"/>
      <c r="J327" s="65"/>
      <c r="K327" s="65"/>
      <c r="L327" s="65"/>
      <c r="M327" s="65"/>
      <c r="N327" s="65"/>
      <c r="O327" s="65"/>
      <c r="P327" s="65"/>
      <c r="Q327" s="65"/>
      <c r="R327" s="65"/>
      <c r="S327" s="65"/>
      <c r="T327" s="65"/>
      <c r="U327" s="65"/>
      <c r="V327" s="65"/>
      <c r="W327" s="65"/>
      <c r="X327" s="65"/>
    </row>
    <row r="328" spans="2:51" x14ac:dyDescent="0.25">
      <c r="B328" s="65"/>
      <c r="C328" s="65"/>
      <c r="D328" s="65"/>
      <c r="E328" s="65"/>
      <c r="F328" s="65"/>
      <c r="G328" s="65"/>
      <c r="H328" s="65"/>
      <c r="I328" s="65"/>
      <c r="J328" s="65"/>
      <c r="K328" s="65"/>
      <c r="L328" s="65"/>
      <c r="M328" s="65"/>
      <c r="N328" s="65"/>
      <c r="O328" s="65"/>
      <c r="P328" s="65"/>
      <c r="Q328" s="65"/>
      <c r="R328" s="65"/>
      <c r="S328" s="65"/>
      <c r="T328" s="65"/>
      <c r="U328" s="65"/>
      <c r="V328" s="65"/>
      <c r="W328" s="65"/>
      <c r="X328" s="65"/>
    </row>
    <row r="329" spans="2:51" x14ac:dyDescent="0.25">
      <c r="B329" s="65"/>
      <c r="C329" s="65"/>
      <c r="D329" s="65"/>
      <c r="E329" s="65"/>
      <c r="F329" s="65"/>
      <c r="G329" s="65"/>
      <c r="H329" s="65"/>
      <c r="I329" s="65"/>
      <c r="J329" s="65"/>
      <c r="K329" s="65"/>
      <c r="L329" s="65"/>
      <c r="M329" s="65"/>
      <c r="N329" s="65"/>
      <c r="O329" s="65"/>
      <c r="P329" s="65"/>
      <c r="Q329" s="65"/>
      <c r="R329" s="65"/>
      <c r="S329" s="65"/>
      <c r="T329" s="65"/>
      <c r="U329" s="65"/>
      <c r="V329" s="65"/>
      <c r="W329" s="65"/>
      <c r="X329" s="65"/>
    </row>
    <row r="330" spans="2:51" x14ac:dyDescent="0.25">
      <c r="B330" s="65"/>
      <c r="C330" s="65"/>
      <c r="D330" s="65"/>
      <c r="E330" s="65"/>
      <c r="F330" s="65"/>
      <c r="G330" s="65"/>
      <c r="H330" s="65"/>
      <c r="I330" s="65"/>
      <c r="J330" s="65"/>
      <c r="K330" s="65"/>
      <c r="L330" s="65"/>
      <c r="M330" s="65"/>
      <c r="N330" s="65"/>
      <c r="O330" s="65"/>
      <c r="P330" s="65"/>
      <c r="Q330" s="65"/>
      <c r="R330" s="65"/>
      <c r="S330" s="65"/>
      <c r="T330" s="65"/>
      <c r="U330" s="65"/>
      <c r="V330" s="65"/>
      <c r="W330" s="65"/>
      <c r="X330" s="65"/>
    </row>
    <row r="331" spans="2:51" x14ac:dyDescent="0.25">
      <c r="B331" s="65"/>
      <c r="C331" s="65"/>
      <c r="D331" s="65"/>
      <c r="E331" s="65"/>
      <c r="F331" s="65"/>
      <c r="G331" s="65"/>
      <c r="H331" s="65"/>
      <c r="I331" s="65"/>
      <c r="J331" s="65"/>
      <c r="K331" s="65"/>
      <c r="L331" s="65"/>
      <c r="M331" s="65"/>
      <c r="N331" s="65"/>
      <c r="O331" s="65"/>
      <c r="P331" s="65"/>
      <c r="Q331" s="65"/>
      <c r="R331" s="65"/>
      <c r="S331" s="65"/>
      <c r="T331" s="65"/>
      <c r="U331" s="65"/>
      <c r="V331" s="65"/>
      <c r="W331" s="65"/>
      <c r="X331" s="65"/>
    </row>
    <row r="332" spans="2:51" x14ac:dyDescent="0.25">
      <c r="B332" s="65"/>
      <c r="C332" s="65"/>
      <c r="D332" s="65"/>
      <c r="E332" s="65"/>
      <c r="F332" s="65"/>
      <c r="G332" s="65"/>
      <c r="H332" s="65"/>
      <c r="I332" s="65"/>
      <c r="J332" s="65"/>
      <c r="K332" s="65"/>
      <c r="L332" s="65"/>
      <c r="M332" s="65"/>
      <c r="N332" s="65"/>
      <c r="O332" s="65"/>
      <c r="P332" s="65"/>
      <c r="Q332" s="65"/>
      <c r="R332" s="65"/>
      <c r="S332" s="65"/>
      <c r="T332" s="65"/>
      <c r="U332" s="65"/>
      <c r="V332" s="65"/>
      <c r="W332" s="65"/>
      <c r="X332" s="65"/>
    </row>
    <row r="333" spans="2:51" x14ac:dyDescent="0.25">
      <c r="X333" s="65"/>
    </row>
    <row r="334" spans="2:51" x14ac:dyDescent="0.25">
      <c r="X334" s="65"/>
    </row>
    <row r="335" spans="2:51" x14ac:dyDescent="0.25">
      <c r="X335" s="65"/>
    </row>
    <row r="336" spans="2:51" x14ac:dyDescent="0.25">
      <c r="X336" s="65"/>
    </row>
    <row r="337" spans="24:52" x14ac:dyDescent="0.25">
      <c r="X337" s="65"/>
    </row>
    <row r="338" spans="24:52" x14ac:dyDescent="0.25">
      <c r="X338" s="65"/>
    </row>
    <row r="339" spans="24:52" x14ac:dyDescent="0.25">
      <c r="X339" s="65"/>
    </row>
    <row r="340" spans="24:52" x14ac:dyDescent="0.25">
      <c r="X340" s="65"/>
    </row>
    <row r="341" spans="24:52" x14ac:dyDescent="0.25">
      <c r="X341" s="65"/>
    </row>
    <row r="342" spans="24:52" x14ac:dyDescent="0.25">
      <c r="X342" s="65"/>
    </row>
    <row r="343" spans="24:52" x14ac:dyDescent="0.25">
      <c r="X343" s="65"/>
      <c r="AZ343" s="101"/>
    </row>
    <row r="344" spans="24:52" x14ac:dyDescent="0.25">
      <c r="X344" s="65"/>
    </row>
    <row r="345" spans="24:52" x14ac:dyDescent="0.25">
      <c r="X345" s="65"/>
    </row>
    <row r="346" spans="24:52" x14ac:dyDescent="0.25">
      <c r="X346" s="65"/>
    </row>
    <row r="347" spans="24:52" x14ac:dyDescent="0.25">
      <c r="X347" s="65"/>
    </row>
    <row r="348" spans="24:52" x14ac:dyDescent="0.25">
      <c r="X348" s="65"/>
    </row>
    <row r="349" spans="24:52" x14ac:dyDescent="0.25">
      <c r="X349" s="65"/>
    </row>
    <row r="350" spans="24:52" x14ac:dyDescent="0.25">
      <c r="X350" s="65"/>
    </row>
    <row r="351" spans="24:52" x14ac:dyDescent="0.25">
      <c r="X351" s="65"/>
    </row>
    <row r="352" spans="24:52" x14ac:dyDescent="0.25">
      <c r="X352" s="65"/>
    </row>
    <row r="353" spans="24:24" x14ac:dyDescent="0.25">
      <c r="X353" s="65"/>
    </row>
    <row r="354" spans="24:24" x14ac:dyDescent="0.25">
      <c r="X354" s="65"/>
    </row>
    <row r="355" spans="24:24" x14ac:dyDescent="0.25">
      <c r="X355" s="65"/>
    </row>
    <row r="356" spans="24:24" x14ac:dyDescent="0.25">
      <c r="X356" s="65"/>
    </row>
    <row r="357" spans="24:24" x14ac:dyDescent="0.25">
      <c r="X357" s="65"/>
    </row>
    <row r="358" spans="24:24" x14ac:dyDescent="0.25">
      <c r="X358" s="65"/>
    </row>
    <row r="359" spans="24:24" x14ac:dyDescent="0.25">
      <c r="X359" s="65"/>
    </row>
    <row r="360" spans="24:24" x14ac:dyDescent="0.25">
      <c r="X360" s="65"/>
    </row>
    <row r="361" spans="24:24" x14ac:dyDescent="0.25">
      <c r="X361" s="65"/>
    </row>
    <row r="362" spans="24:24" x14ac:dyDescent="0.25">
      <c r="X362" s="65"/>
    </row>
    <row r="363" spans="24:24" x14ac:dyDescent="0.25">
      <c r="X363" s="65"/>
    </row>
    <row r="364" spans="24:24" x14ac:dyDescent="0.25">
      <c r="X364" s="65"/>
    </row>
    <row r="365" spans="24:24" x14ac:dyDescent="0.25">
      <c r="X365" s="65"/>
    </row>
    <row r="366" spans="24:24" x14ac:dyDescent="0.25">
      <c r="X366" s="65"/>
    </row>
    <row r="367" spans="24:24" x14ac:dyDescent="0.25">
      <c r="X367" s="65"/>
    </row>
    <row r="368" spans="24:24" x14ac:dyDescent="0.25">
      <c r="X368" s="65"/>
    </row>
    <row r="369" spans="24:52" x14ac:dyDescent="0.25">
      <c r="X369" s="65"/>
    </row>
    <row r="370" spans="24:52" x14ac:dyDescent="0.25">
      <c r="X370" s="65"/>
      <c r="AZ370" s="101"/>
    </row>
    <row r="371" spans="24:52" x14ac:dyDescent="0.25">
      <c r="X371" s="65">
        <v>1</v>
      </c>
    </row>
    <row r="372" spans="24:52" x14ac:dyDescent="0.25">
      <c r="X372" s="65">
        <v>2</v>
      </c>
    </row>
    <row r="373" spans="24:52" x14ac:dyDescent="0.25">
      <c r="X373" s="65">
        <v>3</v>
      </c>
    </row>
    <row r="374" spans="24:52" x14ac:dyDescent="0.25">
      <c r="X374" s="65">
        <v>4</v>
      </c>
    </row>
    <row r="375" spans="24:52" x14ac:dyDescent="0.25">
      <c r="X375" s="65">
        <v>5</v>
      </c>
    </row>
    <row r="376" spans="24:52" x14ac:dyDescent="0.25">
      <c r="X376" s="65">
        <v>6</v>
      </c>
    </row>
    <row r="377" spans="24:52" x14ac:dyDescent="0.25">
      <c r="X377" s="65"/>
    </row>
    <row r="378" spans="24:52" x14ac:dyDescent="0.25">
      <c r="X378" s="65"/>
    </row>
    <row r="379" spans="24:52" x14ac:dyDescent="0.25">
      <c r="X379" s="65"/>
    </row>
    <row r="380" spans="24:52" x14ac:dyDescent="0.25">
      <c r="X380" s="65"/>
    </row>
    <row r="381" spans="24:52" x14ac:dyDescent="0.25">
      <c r="X381" s="65"/>
    </row>
    <row r="382" spans="24:52" x14ac:dyDescent="0.25">
      <c r="X382" s="65"/>
    </row>
    <row r="383" spans="24:52" x14ac:dyDescent="0.25">
      <c r="X383" s="65"/>
    </row>
    <row r="384" spans="24:52" x14ac:dyDescent="0.25">
      <c r="X384" s="65"/>
    </row>
    <row r="385" spans="24:52" x14ac:dyDescent="0.25">
      <c r="X385" s="65"/>
    </row>
    <row r="386" spans="24:52" x14ac:dyDescent="0.25">
      <c r="X386" s="65"/>
    </row>
    <row r="387" spans="24:52" x14ac:dyDescent="0.25">
      <c r="X387" s="65"/>
    </row>
    <row r="388" spans="24:52" x14ac:dyDescent="0.25">
      <c r="X388" s="65"/>
    </row>
    <row r="389" spans="24:52" x14ac:dyDescent="0.25">
      <c r="X389" s="65"/>
    </row>
    <row r="390" spans="24:52" x14ac:dyDescent="0.25">
      <c r="X390" s="65"/>
    </row>
    <row r="391" spans="24:52" x14ac:dyDescent="0.25">
      <c r="X391" s="65"/>
    </row>
    <row r="392" spans="24:52" x14ac:dyDescent="0.25">
      <c r="X392" s="65"/>
    </row>
    <row r="393" spans="24:52" x14ac:dyDescent="0.25">
      <c r="X393" s="65"/>
    </row>
    <row r="394" spans="24:52" x14ac:dyDescent="0.25">
      <c r="X394" s="65"/>
    </row>
    <row r="395" spans="24:52" x14ac:dyDescent="0.25">
      <c r="X395" s="65"/>
    </row>
    <row r="396" spans="24:52" x14ac:dyDescent="0.25">
      <c r="X396" s="65"/>
    </row>
    <row r="397" spans="24:52" x14ac:dyDescent="0.25">
      <c r="X397" s="65"/>
      <c r="AZ397" s="101"/>
    </row>
    <row r="398" spans="24:52" x14ac:dyDescent="0.25">
      <c r="X398" s="65">
        <v>1</v>
      </c>
    </row>
    <row r="399" spans="24:52" x14ac:dyDescent="0.25">
      <c r="X399" s="65">
        <v>2</v>
      </c>
    </row>
    <row r="400" spans="24:52" x14ac:dyDescent="0.25">
      <c r="X400" s="65">
        <v>3</v>
      </c>
    </row>
    <row r="401" spans="24:24" x14ac:dyDescent="0.25">
      <c r="X401" s="65">
        <v>4</v>
      </c>
    </row>
    <row r="402" spans="24:24" x14ac:dyDescent="0.25">
      <c r="X402" s="65">
        <v>5</v>
      </c>
    </row>
    <row r="403" spans="24:24" x14ac:dyDescent="0.25">
      <c r="X403" s="65">
        <v>6</v>
      </c>
    </row>
  </sheetData>
  <pageMargins left="0.75" right="0.75" top="1" bottom="1" header="0.5" footer="0.5"/>
  <pageSetup paperSize="9" orientation="portrait" horizontalDpi="4294967292" verticalDpi="429496729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AE81A-40DF-4B4F-BD97-51BA48E4E9C7}">
  <dimension ref="B1:T45"/>
  <sheetViews>
    <sheetView zoomScaleNormal="100" workbookViewId="0"/>
  </sheetViews>
  <sheetFormatPr defaultColWidth="11.28515625" defaultRowHeight="15" x14ac:dyDescent="0.25"/>
  <cols>
    <col min="1" max="1" width="6.28515625" style="55" customWidth="1"/>
    <col min="2" max="2" width="51.140625" style="55" customWidth="1"/>
    <col min="3" max="16384" width="11.28515625" style="55"/>
  </cols>
  <sheetData>
    <row r="1" spans="2:18" ht="31.5" x14ac:dyDescent="0.25">
      <c r="B1" s="103" t="s">
        <v>399</v>
      </c>
    </row>
    <row r="2" spans="2:18" x14ac:dyDescent="0.25">
      <c r="B2" s="55" t="s">
        <v>409</v>
      </c>
    </row>
    <row r="3" spans="2:18" ht="16.5" thickBot="1" x14ac:dyDescent="0.3">
      <c r="B3" s="11" t="s">
        <v>363</v>
      </c>
    </row>
    <row r="4" spans="2:18" ht="15.75" thickBot="1" x14ac:dyDescent="0.3">
      <c r="B4" s="109"/>
      <c r="C4" s="110"/>
      <c r="D4" s="139">
        <v>2008</v>
      </c>
      <c r="E4" s="139">
        <v>2009</v>
      </c>
      <c r="F4" s="139">
        <v>2010</v>
      </c>
      <c r="G4" s="139">
        <v>2011</v>
      </c>
      <c r="H4" s="139">
        <v>2012</v>
      </c>
      <c r="I4" s="139">
        <v>2013</v>
      </c>
      <c r="J4" s="139">
        <v>2014</v>
      </c>
      <c r="K4" s="158">
        <v>2015</v>
      </c>
      <c r="L4" s="159">
        <v>2016</v>
      </c>
      <c r="M4" s="159">
        <v>2017</v>
      </c>
      <c r="N4" s="159">
        <v>2018</v>
      </c>
      <c r="O4" s="159">
        <v>2019</v>
      </c>
      <c r="P4" s="160">
        <v>2020</v>
      </c>
    </row>
    <row r="5" spans="2:18" ht="30" x14ac:dyDescent="0.25">
      <c r="B5" s="196" t="s">
        <v>40</v>
      </c>
      <c r="C5" s="141" t="s">
        <v>288</v>
      </c>
      <c r="D5" s="198" t="s">
        <v>289</v>
      </c>
      <c r="E5" s="199"/>
      <c r="F5" s="199"/>
      <c r="G5" s="200"/>
      <c r="H5" s="140">
        <v>9244</v>
      </c>
      <c r="I5" s="140">
        <v>315</v>
      </c>
      <c r="J5" s="140">
        <v>1017</v>
      </c>
      <c r="K5" s="161">
        <v>2438</v>
      </c>
      <c r="L5" s="161">
        <v>3013</v>
      </c>
      <c r="M5" s="161">
        <v>5689</v>
      </c>
      <c r="N5" s="140">
        <v>3712</v>
      </c>
      <c r="O5" s="140">
        <v>3567.7785000000003</v>
      </c>
      <c r="P5" s="162">
        <v>3231.0857000000001</v>
      </c>
      <c r="Q5" s="10"/>
    </row>
    <row r="6" spans="2:18" ht="30.75" thickBot="1" x14ac:dyDescent="0.3">
      <c r="B6" s="197"/>
      <c r="C6" s="142" t="s">
        <v>290</v>
      </c>
      <c r="D6" s="89">
        <v>7771</v>
      </c>
      <c r="E6" s="89">
        <v>8317</v>
      </c>
      <c r="F6" s="89">
        <v>7818</v>
      </c>
      <c r="G6" s="89">
        <v>6848</v>
      </c>
      <c r="H6" s="89">
        <v>20393</v>
      </c>
      <c r="I6" s="89">
        <v>1094</v>
      </c>
      <c r="J6" s="89">
        <v>1618</v>
      </c>
      <c r="K6" s="163">
        <v>5120</v>
      </c>
      <c r="L6" s="90">
        <v>5783</v>
      </c>
      <c r="M6" s="164">
        <v>14624</v>
      </c>
      <c r="N6" s="164">
        <v>7905</v>
      </c>
      <c r="O6" s="164">
        <v>7860.8675062000002</v>
      </c>
      <c r="P6" s="165">
        <v>7145.5975350999997</v>
      </c>
      <c r="Q6" s="10"/>
      <c r="R6" s="55" t="s">
        <v>400</v>
      </c>
    </row>
    <row r="7" spans="2:18" ht="15.75" thickBot="1" x14ac:dyDescent="0.3">
      <c r="B7" s="111"/>
      <c r="C7" s="143"/>
      <c r="D7" s="112"/>
      <c r="E7" s="112"/>
      <c r="F7" s="112"/>
      <c r="G7" s="112"/>
      <c r="H7" s="112"/>
      <c r="I7" s="112"/>
      <c r="J7" s="112"/>
      <c r="K7" s="114"/>
      <c r="L7" s="91"/>
      <c r="M7" s="91"/>
      <c r="N7" s="91"/>
      <c r="O7" s="91"/>
      <c r="P7" s="147"/>
    </row>
    <row r="8" spans="2:18" ht="30" x14ac:dyDescent="0.25">
      <c r="B8" s="201" t="s">
        <v>39</v>
      </c>
      <c r="C8" s="141" t="s">
        <v>288</v>
      </c>
      <c r="D8" s="140">
        <v>1765</v>
      </c>
      <c r="E8" s="140">
        <v>3343</v>
      </c>
      <c r="F8" s="140">
        <v>1283</v>
      </c>
      <c r="G8" s="140">
        <v>1297</v>
      </c>
      <c r="H8" s="140">
        <v>786</v>
      </c>
      <c r="I8" s="140">
        <v>770</v>
      </c>
      <c r="J8" s="140">
        <v>197</v>
      </c>
      <c r="K8" s="161">
        <v>192</v>
      </c>
      <c r="L8" s="166">
        <v>45</v>
      </c>
      <c r="M8" s="145">
        <v>45</v>
      </c>
      <c r="N8" s="146">
        <v>45</v>
      </c>
      <c r="O8" s="146">
        <v>45.393799999999999</v>
      </c>
      <c r="P8" s="167">
        <v>43.114700000000006</v>
      </c>
    </row>
    <row r="9" spans="2:18" ht="30.75" thickBot="1" x14ac:dyDescent="0.3">
      <c r="B9" s="202"/>
      <c r="C9" s="142" t="s">
        <v>290</v>
      </c>
      <c r="D9" s="89">
        <v>3019</v>
      </c>
      <c r="E9" s="89">
        <v>3197</v>
      </c>
      <c r="F9" s="89">
        <v>2257</v>
      </c>
      <c r="G9" s="89">
        <v>2342</v>
      </c>
      <c r="H9" s="89">
        <v>1372</v>
      </c>
      <c r="I9" s="89">
        <v>1361</v>
      </c>
      <c r="J9" s="90">
        <v>346</v>
      </c>
      <c r="K9" s="115">
        <v>345</v>
      </c>
      <c r="L9" s="90">
        <v>81</v>
      </c>
      <c r="M9" s="92">
        <v>79</v>
      </c>
      <c r="N9" s="92">
        <v>82</v>
      </c>
      <c r="O9" s="168">
        <v>82.162778000000003</v>
      </c>
      <c r="P9" s="169">
        <v>78.037606999999994</v>
      </c>
    </row>
    <row r="10" spans="2:18" ht="16.149999999999999" customHeight="1" thickBot="1" x14ac:dyDescent="0.3">
      <c r="B10" s="111"/>
      <c r="C10" s="144"/>
      <c r="D10" s="112"/>
      <c r="E10" s="112"/>
      <c r="F10" s="112"/>
      <c r="G10" s="112"/>
      <c r="H10" s="112"/>
      <c r="I10" s="112"/>
      <c r="J10" s="113"/>
      <c r="K10" s="116"/>
      <c r="L10" s="93"/>
      <c r="M10" s="94"/>
      <c r="N10" s="94"/>
      <c r="O10" s="94"/>
      <c r="P10" s="148"/>
    </row>
    <row r="11" spans="2:18" ht="30" x14ac:dyDescent="0.25">
      <c r="B11" s="201" t="s">
        <v>0</v>
      </c>
      <c r="C11" s="141" t="s">
        <v>288</v>
      </c>
      <c r="D11" s="198" t="s">
        <v>291</v>
      </c>
      <c r="E11" s="199"/>
      <c r="F11" s="199"/>
      <c r="G11" s="200"/>
      <c r="H11" s="140">
        <v>10030</v>
      </c>
      <c r="I11" s="140">
        <v>1085</v>
      </c>
      <c r="J11" s="140">
        <v>1215</v>
      </c>
      <c r="K11" s="140">
        <v>2632</v>
      </c>
      <c r="L11" s="140">
        <v>3058</v>
      </c>
      <c r="M11" s="140">
        <v>5734</v>
      </c>
      <c r="N11" s="140">
        <v>3757</v>
      </c>
      <c r="O11" s="140">
        <v>3613.1723000000002</v>
      </c>
      <c r="P11" s="162">
        <v>3274.2003999999997</v>
      </c>
      <c r="Q11" s="10"/>
    </row>
    <row r="12" spans="2:18" ht="30.75" thickBot="1" x14ac:dyDescent="0.3">
      <c r="B12" s="202"/>
      <c r="C12" s="142" t="s">
        <v>290</v>
      </c>
      <c r="D12" s="117">
        <v>10790</v>
      </c>
      <c r="E12" s="117">
        <v>11514</v>
      </c>
      <c r="F12" s="117">
        <v>10075</v>
      </c>
      <c r="G12" s="117">
        <v>9190</v>
      </c>
      <c r="H12" s="117">
        <v>21765</v>
      </c>
      <c r="I12" s="117">
        <v>2455</v>
      </c>
      <c r="J12" s="117">
        <v>1964</v>
      </c>
      <c r="K12" s="117">
        <v>5465</v>
      </c>
      <c r="L12" s="117">
        <v>5864</v>
      </c>
      <c r="M12" s="117">
        <f>M6+M9</f>
        <v>14703</v>
      </c>
      <c r="N12" s="117">
        <f>N6+N9</f>
        <v>7987</v>
      </c>
      <c r="O12" s="117">
        <v>7943.0302842000001</v>
      </c>
      <c r="P12" s="170">
        <v>7223.6351420999999</v>
      </c>
      <c r="Q12" s="10"/>
    </row>
    <row r="13" spans="2:18" x14ac:dyDescent="0.25">
      <c r="B13" s="55" t="s">
        <v>401</v>
      </c>
    </row>
    <row r="17" spans="2:20" ht="15.75" x14ac:dyDescent="0.25">
      <c r="B17" s="11" t="s">
        <v>364</v>
      </c>
    </row>
    <row r="18" spans="2:20" ht="15.75" x14ac:dyDescent="0.25">
      <c r="B18" s="79"/>
      <c r="C18" s="95">
        <v>2006</v>
      </c>
      <c r="D18" s="95">
        <v>2007</v>
      </c>
      <c r="E18" s="95">
        <v>2008</v>
      </c>
      <c r="F18" s="95">
        <v>2009</v>
      </c>
      <c r="G18" s="95">
        <v>2010</v>
      </c>
      <c r="H18" s="95">
        <v>2011</v>
      </c>
      <c r="I18" s="95">
        <v>2012</v>
      </c>
      <c r="J18" s="95">
        <v>2013</v>
      </c>
      <c r="K18" s="95">
        <v>2014</v>
      </c>
      <c r="L18" s="95">
        <v>2015</v>
      </c>
      <c r="M18" s="95">
        <v>2016</v>
      </c>
      <c r="N18" s="95">
        <v>2017</v>
      </c>
      <c r="O18" s="95">
        <v>2018</v>
      </c>
      <c r="P18" s="95">
        <v>2019</v>
      </c>
      <c r="Q18" s="95">
        <v>2020</v>
      </c>
    </row>
    <row r="19" spans="2:20" x14ac:dyDescent="0.25">
      <c r="B19" s="79" t="s">
        <v>2</v>
      </c>
      <c r="C19" s="40">
        <v>709.90264100000002</v>
      </c>
      <c r="D19" s="40">
        <v>604.33084299999996</v>
      </c>
      <c r="E19" s="40">
        <v>289.77172200000001</v>
      </c>
      <c r="F19" s="40">
        <v>248.93699699999999</v>
      </c>
      <c r="G19" s="40">
        <v>64.663694000000007</v>
      </c>
      <c r="H19" s="40">
        <v>10.060682999999999</v>
      </c>
      <c r="I19" s="40">
        <v>19.499205000000003</v>
      </c>
      <c r="J19" s="40">
        <v>2.410364</v>
      </c>
      <c r="K19" s="40">
        <v>2.9978099999999999</v>
      </c>
      <c r="L19" s="40">
        <v>0.80614599999999992</v>
      </c>
      <c r="M19" s="40">
        <v>2.2465999999999999</v>
      </c>
      <c r="N19" s="40">
        <v>0.33100000000000002</v>
      </c>
      <c r="O19" s="40">
        <v>0.27860000000000001</v>
      </c>
      <c r="P19" s="40">
        <v>0.2641</v>
      </c>
      <c r="Q19" s="40">
        <v>5.4980000000000002</v>
      </c>
    </row>
    <row r="20" spans="2:20" x14ac:dyDescent="0.25">
      <c r="B20" s="79" t="s">
        <v>292</v>
      </c>
      <c r="C20" s="96">
        <v>45.692267999999999</v>
      </c>
      <c r="D20" s="40">
        <v>26.194330999999998</v>
      </c>
      <c r="E20" s="40">
        <v>35.993316</v>
      </c>
      <c r="F20" s="40">
        <v>7.4965159999999997</v>
      </c>
      <c r="G20" s="40">
        <v>75.502143000000004</v>
      </c>
      <c r="H20" s="40">
        <v>18.277937999999999</v>
      </c>
      <c r="I20" s="40">
        <v>9.3325000000000727E-2</v>
      </c>
      <c r="J20" s="40">
        <v>1.0717999999998938E-2</v>
      </c>
      <c r="K20" s="40">
        <v>4.503899999999976E-2</v>
      </c>
      <c r="L20" s="40">
        <v>7.4359999999996946E-3</v>
      </c>
      <c r="M20" s="40">
        <v>2.5999999999999999E-3</v>
      </c>
      <c r="N20" s="40">
        <v>0</v>
      </c>
      <c r="O20" s="40">
        <v>0</v>
      </c>
      <c r="P20" s="40">
        <v>6.6000000000000005E-5</v>
      </c>
      <c r="Q20" s="40">
        <v>5.4616999999999999E-2</v>
      </c>
    </row>
    <row r="21" spans="2:20" x14ac:dyDescent="0.25">
      <c r="B21" s="79" t="s">
        <v>3</v>
      </c>
      <c r="C21" s="40">
        <v>0.50983999999999996</v>
      </c>
      <c r="D21" s="40">
        <v>0</v>
      </c>
      <c r="E21" s="40">
        <v>6.9927999999999999</v>
      </c>
      <c r="F21" s="40">
        <v>10.401999999999999</v>
      </c>
      <c r="G21" s="40">
        <v>20.60201</v>
      </c>
      <c r="H21" s="40">
        <v>15.842091</v>
      </c>
      <c r="I21" s="40">
        <v>14.332129999999999</v>
      </c>
      <c r="J21" s="40">
        <v>14.466492000000001</v>
      </c>
      <c r="K21" s="40">
        <v>4.7467799999999993</v>
      </c>
      <c r="L21" s="40">
        <v>9.2804269999999995</v>
      </c>
      <c r="M21" s="40">
        <v>0</v>
      </c>
      <c r="N21" s="40">
        <v>0</v>
      </c>
      <c r="O21" s="40">
        <v>0</v>
      </c>
      <c r="P21" s="40">
        <v>0</v>
      </c>
      <c r="Q21" s="40">
        <v>0</v>
      </c>
    </row>
    <row r="22" spans="2:20" x14ac:dyDescent="0.25">
      <c r="B22" s="79" t="s">
        <v>4</v>
      </c>
      <c r="C22" s="40">
        <v>595.34632799999997</v>
      </c>
      <c r="D22" s="40">
        <v>679.89271799999995</v>
      </c>
      <c r="E22" s="40">
        <v>811.55354699999998</v>
      </c>
      <c r="F22" s="40">
        <v>683.54130299999997</v>
      </c>
      <c r="G22" s="40">
        <v>727.79577600000005</v>
      </c>
      <c r="H22" s="40">
        <v>708.77540499999998</v>
      </c>
      <c r="I22" s="40">
        <v>803.80178999999987</v>
      </c>
      <c r="J22" s="40">
        <v>807.02768500000002</v>
      </c>
      <c r="K22" s="40">
        <v>772.11647699999992</v>
      </c>
      <c r="L22" s="40">
        <v>863.78467599999999</v>
      </c>
      <c r="M22" s="40">
        <v>957.61737799999992</v>
      </c>
      <c r="N22" s="40">
        <v>1033.975788</v>
      </c>
      <c r="O22" s="40">
        <v>933.20388400000002</v>
      </c>
      <c r="P22" s="40">
        <v>875.95294799999999</v>
      </c>
      <c r="Q22" s="40">
        <v>782.408683</v>
      </c>
    </row>
    <row r="23" spans="2:20" x14ac:dyDescent="0.25">
      <c r="B23" s="79" t="s">
        <v>5</v>
      </c>
      <c r="C23" s="96">
        <v>22.080563000000001</v>
      </c>
      <c r="D23" s="40">
        <v>25.376815000000001</v>
      </c>
      <c r="E23" s="40">
        <v>25.163830999999998</v>
      </c>
      <c r="F23" s="40">
        <v>20.042003000000001</v>
      </c>
      <c r="G23" s="40">
        <v>28.554079999999999</v>
      </c>
      <c r="H23" s="40">
        <v>38.125830999999998</v>
      </c>
      <c r="I23" s="40">
        <v>30.792000000000002</v>
      </c>
      <c r="J23" s="40">
        <v>36.889924999999998</v>
      </c>
      <c r="K23" s="40">
        <v>39.451031999999998</v>
      </c>
      <c r="L23" s="40">
        <v>33.304996000000003</v>
      </c>
      <c r="M23" s="40">
        <v>32.877040000000001</v>
      </c>
      <c r="N23" s="40">
        <v>27.972873</v>
      </c>
      <c r="O23" s="40">
        <v>21.429877000000001</v>
      </c>
      <c r="P23" s="40">
        <v>17.807815999999999</v>
      </c>
      <c r="Q23" s="40">
        <v>15.134632</v>
      </c>
    </row>
    <row r="24" spans="2:20" x14ac:dyDescent="0.25">
      <c r="B24" s="79" t="s">
        <v>7</v>
      </c>
      <c r="C24" s="40">
        <v>138.404349</v>
      </c>
      <c r="D24" s="40">
        <v>73.548376000000005</v>
      </c>
      <c r="E24" s="40">
        <v>68.23433</v>
      </c>
      <c r="F24" s="40">
        <v>64.484678000000002</v>
      </c>
      <c r="G24" s="40">
        <v>52.733440999999999</v>
      </c>
      <c r="H24" s="40">
        <v>30.808347999999999</v>
      </c>
      <c r="I24" s="40">
        <v>28.773043000000001</v>
      </c>
      <c r="J24" s="40">
        <v>39.249368000000004</v>
      </c>
      <c r="K24" s="40">
        <v>36.334182999999996</v>
      </c>
      <c r="L24" s="40">
        <v>32.046700999999999</v>
      </c>
      <c r="M24" s="40">
        <v>39.632447999999997</v>
      </c>
      <c r="N24" s="40">
        <v>27.223376999999999</v>
      </c>
      <c r="O24" s="40">
        <v>36.514856000000002</v>
      </c>
      <c r="P24" s="40">
        <v>23.115973</v>
      </c>
      <c r="Q24" s="40">
        <v>13.006852</v>
      </c>
    </row>
    <row r="25" spans="2:20" x14ac:dyDescent="0.25">
      <c r="B25" s="79" t="s">
        <v>6</v>
      </c>
      <c r="C25" s="40">
        <v>844.53744700000004</v>
      </c>
      <c r="D25" s="40">
        <v>1181.779342</v>
      </c>
      <c r="E25" s="40">
        <v>1374.59158</v>
      </c>
      <c r="F25" s="40">
        <v>1348.3200830000001</v>
      </c>
      <c r="G25" s="40">
        <v>1964.1473900000001</v>
      </c>
      <c r="H25" s="40">
        <v>1686.7123690000001</v>
      </c>
      <c r="I25" s="40">
        <v>1656.4714609999999</v>
      </c>
      <c r="J25" s="40">
        <v>1717.7105670000001</v>
      </c>
      <c r="K25" s="40">
        <v>1722.632533</v>
      </c>
      <c r="L25" s="40">
        <v>1821.4377509999999</v>
      </c>
      <c r="M25" s="40">
        <v>1804.9579709999998</v>
      </c>
      <c r="N25" s="40">
        <v>1994.8076550000001</v>
      </c>
      <c r="O25" s="40">
        <v>1954.3131289999999</v>
      </c>
      <c r="P25" s="40">
        <v>1370.726228</v>
      </c>
      <c r="Q25" s="40">
        <v>1087.7426399999999</v>
      </c>
      <c r="S25" s="171"/>
      <c r="T25" s="171"/>
    </row>
    <row r="26" spans="2:20" x14ac:dyDescent="0.25">
      <c r="B26" s="15" t="s">
        <v>8</v>
      </c>
      <c r="C26" s="40">
        <v>0</v>
      </c>
      <c r="D26" s="40">
        <v>0</v>
      </c>
      <c r="E26" s="40">
        <v>0</v>
      </c>
      <c r="F26" s="40">
        <v>0</v>
      </c>
      <c r="G26" s="40">
        <v>0</v>
      </c>
      <c r="H26" s="40">
        <v>0</v>
      </c>
      <c r="I26" s="40">
        <v>9.130000000000001E-3</v>
      </c>
      <c r="J26" s="40">
        <v>67.163479999999993</v>
      </c>
      <c r="K26" s="40">
        <v>189.22283300000001</v>
      </c>
      <c r="L26" s="40">
        <v>345.02333500000003</v>
      </c>
      <c r="M26" s="40">
        <v>438.66665</v>
      </c>
      <c r="N26" s="40">
        <v>611.00494500000002</v>
      </c>
      <c r="O26" s="40">
        <v>710.52746500000001</v>
      </c>
      <c r="P26" s="40">
        <v>886.44018400000004</v>
      </c>
      <c r="Q26" s="40">
        <v>1156.864875</v>
      </c>
      <c r="S26" s="171"/>
      <c r="T26" s="171"/>
    </row>
    <row r="27" spans="2:20" x14ac:dyDescent="0.25">
      <c r="B27" s="15" t="s">
        <v>365</v>
      </c>
      <c r="C27" s="40">
        <v>0</v>
      </c>
      <c r="D27" s="40">
        <v>0</v>
      </c>
      <c r="E27" s="40">
        <v>0</v>
      </c>
      <c r="F27" s="40">
        <v>0</v>
      </c>
      <c r="G27" s="40">
        <v>0</v>
      </c>
      <c r="H27" s="40">
        <v>0</v>
      </c>
      <c r="I27" s="40">
        <v>9.130000000000001E-3</v>
      </c>
      <c r="J27" s="40">
        <v>9.130000000000001E-3</v>
      </c>
      <c r="K27" s="40">
        <v>9.130000000000001E-3</v>
      </c>
      <c r="L27" s="40">
        <v>9.130000000000001E-3</v>
      </c>
      <c r="M27" s="40">
        <v>9.130000000000001E-3</v>
      </c>
      <c r="N27" s="40">
        <v>9.8214999999999997E-2</v>
      </c>
      <c r="O27" s="40">
        <v>3.6260699999999999</v>
      </c>
      <c r="P27" s="40">
        <v>14.485391999999999</v>
      </c>
      <c r="Q27" s="40">
        <v>9.8842739999999996</v>
      </c>
    </row>
    <row r="28" spans="2:20" x14ac:dyDescent="0.25">
      <c r="B28" s="79" t="s">
        <v>9</v>
      </c>
      <c r="C28" s="40">
        <v>4.6204830000000001</v>
      </c>
      <c r="D28" s="40">
        <v>3.3409930000000001</v>
      </c>
      <c r="E28" s="40">
        <v>2.7066520000000001</v>
      </c>
      <c r="F28" s="40">
        <v>0.49245699999999998</v>
      </c>
      <c r="G28" s="40">
        <v>52.045878999999999</v>
      </c>
      <c r="H28" s="40">
        <v>32.555754999999998</v>
      </c>
      <c r="I28" s="40">
        <v>14.091485</v>
      </c>
      <c r="J28" s="40">
        <v>14.355386999999999</v>
      </c>
      <c r="K28" s="40">
        <v>26.049983999999998</v>
      </c>
      <c r="L28" s="40">
        <v>44.518415999999988</v>
      </c>
      <c r="M28" s="40">
        <v>27.754750000000001</v>
      </c>
      <c r="N28" s="40">
        <v>25.700925999999999</v>
      </c>
      <c r="O28" s="40">
        <v>33.740834999999997</v>
      </c>
      <c r="P28" s="40">
        <v>41.037832999999999</v>
      </c>
      <c r="Q28" s="40">
        <v>37.899645999999997</v>
      </c>
    </row>
    <row r="29" spans="2:20" x14ac:dyDescent="0.25">
      <c r="B29" s="15"/>
      <c r="C29" s="40">
        <v>2361.0939190000004</v>
      </c>
      <c r="D29" s="40">
        <v>2594.4634179999998</v>
      </c>
      <c r="E29" s="40">
        <v>2615.0077780000001</v>
      </c>
      <c r="F29" s="40">
        <v>2383.7160369999997</v>
      </c>
      <c r="G29" s="40">
        <v>2986.0444130000001</v>
      </c>
      <c r="H29" s="40">
        <v>2541.1584199999998</v>
      </c>
      <c r="I29" s="40">
        <v>2567.8635689999996</v>
      </c>
      <c r="J29" s="40">
        <v>2699.2839860000004</v>
      </c>
      <c r="K29" s="40">
        <v>2793.5966709999998</v>
      </c>
      <c r="L29" s="40">
        <v>3150.2098839999999</v>
      </c>
      <c r="M29" s="40">
        <v>3303.7554369999998</v>
      </c>
      <c r="N29" s="40">
        <v>3721.016564</v>
      </c>
      <c r="O29" s="40">
        <v>3693.634716</v>
      </c>
      <c r="P29" s="40">
        <v>3229.8305399999999</v>
      </c>
      <c r="Q29" s="40">
        <f>SUM(Q19:Q28)</f>
        <v>3108.4942190000002</v>
      </c>
    </row>
    <row r="32" spans="2:20" ht="15.75" x14ac:dyDescent="0.25">
      <c r="B32" s="11" t="s">
        <v>366</v>
      </c>
    </row>
    <row r="33" spans="2:17" ht="15.75" x14ac:dyDescent="0.25">
      <c r="B33" s="79"/>
      <c r="C33" s="118"/>
      <c r="D33" s="118"/>
      <c r="E33" s="118"/>
      <c r="F33" s="118"/>
      <c r="G33" s="118"/>
      <c r="H33" s="118"/>
      <c r="I33" s="118"/>
      <c r="J33" s="95">
        <v>2013</v>
      </c>
      <c r="K33" s="95" t="s">
        <v>277</v>
      </c>
      <c r="L33" s="95" t="s">
        <v>278</v>
      </c>
      <c r="M33" s="95" t="s">
        <v>279</v>
      </c>
      <c r="N33" s="95" t="s">
        <v>328</v>
      </c>
      <c r="O33" s="95" t="s">
        <v>329</v>
      </c>
      <c r="P33" s="95">
        <v>2019</v>
      </c>
      <c r="Q33" s="95">
        <v>2020</v>
      </c>
    </row>
    <row r="34" spans="2:17" x14ac:dyDescent="0.25">
      <c r="B34" s="15" t="s">
        <v>367</v>
      </c>
      <c r="C34" s="119"/>
      <c r="D34" s="119"/>
      <c r="E34" s="119"/>
      <c r="F34" s="119"/>
      <c r="G34" s="119"/>
      <c r="H34" s="119"/>
      <c r="I34" s="119"/>
      <c r="J34" s="40">
        <v>1082527</v>
      </c>
      <c r="K34" s="40">
        <v>1134038</v>
      </c>
      <c r="L34" s="40">
        <v>1283224</v>
      </c>
      <c r="M34" s="40">
        <v>1258256</v>
      </c>
      <c r="N34" s="40">
        <v>1579496</v>
      </c>
      <c r="O34" s="40">
        <v>1523541</v>
      </c>
      <c r="P34" s="40">
        <v>1402526</v>
      </c>
      <c r="Q34" s="40">
        <v>1355710</v>
      </c>
    </row>
    <row r="35" spans="2:17" x14ac:dyDescent="0.25">
      <c r="B35" s="15" t="s">
        <v>368</v>
      </c>
      <c r="C35" s="119"/>
      <c r="D35" s="119"/>
      <c r="E35" s="119"/>
      <c r="F35" s="119"/>
      <c r="G35" s="119"/>
      <c r="H35" s="119"/>
      <c r="I35" s="119"/>
      <c r="J35" s="40">
        <v>986923</v>
      </c>
      <c r="K35" s="40">
        <v>919906</v>
      </c>
      <c r="L35" s="40">
        <v>995687</v>
      </c>
      <c r="M35" s="40">
        <v>924854</v>
      </c>
      <c r="N35" s="40">
        <v>1122283</v>
      </c>
      <c r="O35" s="40">
        <v>1134812</v>
      </c>
      <c r="P35" s="40">
        <v>707812</v>
      </c>
      <c r="Q35" s="40">
        <v>797494</v>
      </c>
    </row>
    <row r="36" spans="2:17" x14ac:dyDescent="0.25">
      <c r="B36" s="15" t="s">
        <v>369</v>
      </c>
      <c r="C36" s="119"/>
      <c r="D36" s="119"/>
      <c r="E36" s="119"/>
      <c r="F36" s="119"/>
      <c r="G36" s="119"/>
      <c r="H36" s="119"/>
      <c r="I36" s="119"/>
      <c r="J36" s="40">
        <v>68219</v>
      </c>
      <c r="K36" s="40">
        <v>62719</v>
      </c>
      <c r="L36" s="40">
        <v>105626</v>
      </c>
      <c r="M36" s="40">
        <v>148672</v>
      </c>
      <c r="N36" s="40">
        <v>80676</v>
      </c>
      <c r="O36" s="40">
        <v>10060</v>
      </c>
      <c r="P36" s="40">
        <v>265331</v>
      </c>
      <c r="Q36" s="40">
        <v>16757</v>
      </c>
    </row>
    <row r="37" spans="2:17" x14ac:dyDescent="0.25">
      <c r="B37" s="15" t="s">
        <v>370</v>
      </c>
      <c r="C37" s="119"/>
      <c r="D37" s="119"/>
      <c r="E37" s="119"/>
      <c r="F37" s="119"/>
      <c r="G37" s="119"/>
      <c r="H37" s="119"/>
      <c r="I37" s="119"/>
      <c r="J37" s="40">
        <v>555036</v>
      </c>
      <c r="K37" s="40">
        <v>411070</v>
      </c>
      <c r="L37" s="40">
        <v>374586</v>
      </c>
      <c r="M37" s="40">
        <v>366166</v>
      </c>
      <c r="N37" s="40">
        <v>333089</v>
      </c>
      <c r="O37" s="40">
        <v>299960</v>
      </c>
      <c r="P37" s="40">
        <v>237528</v>
      </c>
      <c r="Q37" s="40">
        <v>413281</v>
      </c>
    </row>
    <row r="38" spans="2:17" x14ac:dyDescent="0.25">
      <c r="B38" s="15" t="s">
        <v>276</v>
      </c>
      <c r="C38" s="119"/>
      <c r="D38" s="119"/>
      <c r="E38" s="119"/>
      <c r="F38" s="119"/>
      <c r="G38" s="119"/>
      <c r="H38" s="119"/>
      <c r="I38" s="119"/>
      <c r="J38" s="40">
        <v>17124</v>
      </c>
      <c r="K38" s="40">
        <v>23083</v>
      </c>
      <c r="L38" s="40">
        <v>25815</v>
      </c>
      <c r="M38" s="40">
        <v>35125</v>
      </c>
      <c r="N38" s="40">
        <v>52845</v>
      </c>
      <c r="O38" s="40">
        <v>63810</v>
      </c>
      <c r="P38" s="40">
        <v>67524</v>
      </c>
      <c r="Q38" s="40">
        <v>83977</v>
      </c>
    </row>
    <row r="41" spans="2:17" x14ac:dyDescent="0.25">
      <c r="B41" s="55" t="s">
        <v>402</v>
      </c>
    </row>
    <row r="42" spans="2:17" x14ac:dyDescent="0.25">
      <c r="B42" s="55" t="s">
        <v>25</v>
      </c>
    </row>
    <row r="43" spans="2:17" x14ac:dyDescent="0.25">
      <c r="B43" s="55" t="s">
        <v>411</v>
      </c>
    </row>
    <row r="44" spans="2:17" x14ac:dyDescent="0.25">
      <c r="B44" s="55" t="s">
        <v>403</v>
      </c>
    </row>
    <row r="45" spans="2:17" x14ac:dyDescent="0.25">
      <c r="B45" s="55" t="s">
        <v>394</v>
      </c>
    </row>
  </sheetData>
  <mergeCells count="5">
    <mergeCell ref="B5:B6"/>
    <mergeCell ref="D5:G5"/>
    <mergeCell ref="B8:B9"/>
    <mergeCell ref="B11:B12"/>
    <mergeCell ref="D11:G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1FD3-3722-8B48-B704-4BD07A5B0F04}">
  <dimension ref="B1:W63"/>
  <sheetViews>
    <sheetView zoomScaleNormal="100" workbookViewId="0"/>
  </sheetViews>
  <sheetFormatPr defaultColWidth="11" defaultRowHeight="15.75" x14ac:dyDescent="0.25"/>
  <cols>
    <col min="1" max="1" width="6.28515625" style="172" customWidth="1"/>
    <col min="2" max="2" width="18.28515625" style="172" customWidth="1"/>
    <col min="3" max="21" width="11" style="172"/>
    <col min="22" max="22" width="24.28515625" style="172" customWidth="1"/>
    <col min="23" max="23" width="62.7109375" style="172" customWidth="1"/>
    <col min="24" max="16384" width="11" style="172"/>
  </cols>
  <sheetData>
    <row r="1" spans="2:23" ht="31.5" x14ac:dyDescent="0.25">
      <c r="B1" s="103" t="s">
        <v>338</v>
      </c>
    </row>
    <row r="2" spans="2:23" x14ac:dyDescent="0.25">
      <c r="B2" s="55" t="s">
        <v>409</v>
      </c>
    </row>
    <row r="3" spans="2:23" x14ac:dyDescent="0.25">
      <c r="B3" s="173" t="s">
        <v>407</v>
      </c>
      <c r="V3" s="173" t="s">
        <v>371</v>
      </c>
    </row>
    <row r="4" spans="2:23" ht="25.15" customHeight="1" x14ac:dyDescent="0.25">
      <c r="B4" s="209"/>
      <c r="C4" s="210" t="s">
        <v>327</v>
      </c>
      <c r="D4" s="210"/>
      <c r="E4" s="210" t="s">
        <v>301</v>
      </c>
      <c r="F4" s="210"/>
      <c r="G4" s="210" t="s">
        <v>277</v>
      </c>
      <c r="H4" s="210"/>
      <c r="I4" s="210" t="s">
        <v>278</v>
      </c>
      <c r="J4" s="210"/>
      <c r="K4" s="210" t="s">
        <v>279</v>
      </c>
      <c r="L4" s="210"/>
      <c r="M4" s="210" t="s">
        <v>328</v>
      </c>
      <c r="N4" s="210"/>
      <c r="O4" s="210" t="s">
        <v>329</v>
      </c>
      <c r="P4" s="210"/>
      <c r="Q4" s="210">
        <v>2019</v>
      </c>
      <c r="R4" s="210"/>
      <c r="S4" s="210">
        <v>2020</v>
      </c>
      <c r="T4" s="210"/>
      <c r="V4" s="222" t="s">
        <v>372</v>
      </c>
      <c r="W4" s="222" t="s">
        <v>373</v>
      </c>
    </row>
    <row r="5" spans="2:23" ht="45" customHeight="1" x14ac:dyDescent="0.25">
      <c r="B5" s="209"/>
      <c r="C5" s="120" t="s">
        <v>330</v>
      </c>
      <c r="D5" s="120" t="s">
        <v>300</v>
      </c>
      <c r="E5" s="120" t="s">
        <v>330</v>
      </c>
      <c r="F5" s="120" t="s">
        <v>300</v>
      </c>
      <c r="G5" s="120" t="s">
        <v>330</v>
      </c>
      <c r="H5" s="120" t="s">
        <v>300</v>
      </c>
      <c r="I5" s="120" t="s">
        <v>330</v>
      </c>
      <c r="J5" s="120" t="s">
        <v>300</v>
      </c>
      <c r="K5" s="120" t="s">
        <v>330</v>
      </c>
      <c r="L5" s="120" t="s">
        <v>300</v>
      </c>
      <c r="M5" s="120" t="s">
        <v>330</v>
      </c>
      <c r="N5" s="120" t="s">
        <v>300</v>
      </c>
      <c r="O5" s="120" t="s">
        <v>330</v>
      </c>
      <c r="P5" s="120" t="s">
        <v>300</v>
      </c>
      <c r="Q5" s="120" t="s">
        <v>330</v>
      </c>
      <c r="R5" s="120" t="s">
        <v>300</v>
      </c>
      <c r="S5" s="120" t="s">
        <v>330</v>
      </c>
      <c r="T5" s="120" t="s">
        <v>300</v>
      </c>
      <c r="V5" s="222"/>
      <c r="W5" s="222"/>
    </row>
    <row r="6" spans="2:23" ht="19.899999999999999" customHeight="1" x14ac:dyDescent="0.25">
      <c r="B6" s="203" t="s">
        <v>404</v>
      </c>
      <c r="C6" s="204"/>
      <c r="D6" s="204"/>
      <c r="E6" s="204"/>
      <c r="F6" s="204"/>
      <c r="G6" s="204"/>
      <c r="H6" s="204"/>
      <c r="I6" s="204"/>
      <c r="J6" s="204"/>
      <c r="K6" s="204"/>
      <c r="L6" s="204"/>
      <c r="M6" s="204"/>
      <c r="N6" s="204"/>
      <c r="O6" s="204"/>
      <c r="P6" s="204"/>
      <c r="Q6" s="204"/>
      <c r="R6" s="204"/>
      <c r="S6" s="204"/>
      <c r="T6" s="205"/>
      <c r="V6" s="215" t="s">
        <v>374</v>
      </c>
      <c r="W6" s="121" t="s">
        <v>177</v>
      </c>
    </row>
    <row r="7" spans="2:23" ht="19.899999999999999" customHeight="1" x14ac:dyDescent="0.25">
      <c r="B7" s="122" t="s">
        <v>8</v>
      </c>
      <c r="C7" s="123">
        <v>0</v>
      </c>
      <c r="D7" s="124">
        <v>0</v>
      </c>
      <c r="E7" s="123">
        <v>2.1299999999999999E-3</v>
      </c>
      <c r="F7" s="124">
        <v>3</v>
      </c>
      <c r="G7" s="123">
        <v>21.29646</v>
      </c>
      <c r="H7" s="124">
        <v>39454</v>
      </c>
      <c r="I7" s="123">
        <v>25.845610000000001</v>
      </c>
      <c r="J7" s="124">
        <v>48525</v>
      </c>
      <c r="K7" s="123">
        <v>14.000970000000001</v>
      </c>
      <c r="L7" s="124">
        <v>28197</v>
      </c>
      <c r="M7" s="123">
        <v>30.073129999999999</v>
      </c>
      <c r="N7" s="124">
        <v>61018</v>
      </c>
      <c r="O7" s="123">
        <v>20.78688</v>
      </c>
      <c r="P7" s="124">
        <v>42761</v>
      </c>
      <c r="Q7" s="123">
        <v>26.182395</v>
      </c>
      <c r="R7" s="124">
        <v>54225</v>
      </c>
      <c r="S7" s="123">
        <v>33.047669999999997</v>
      </c>
      <c r="T7" s="124">
        <v>67161</v>
      </c>
      <c r="U7" s="174"/>
      <c r="V7" s="215"/>
      <c r="W7" s="215" t="s">
        <v>375</v>
      </c>
    </row>
    <row r="8" spans="2:23" ht="19.899999999999999" customHeight="1" x14ac:dyDescent="0.25">
      <c r="B8" s="122" t="s">
        <v>7</v>
      </c>
      <c r="C8" s="123">
        <v>6.000273</v>
      </c>
      <c r="D8" s="124">
        <v>11495</v>
      </c>
      <c r="E8" s="123">
        <v>2.9148900000000002</v>
      </c>
      <c r="F8" s="124">
        <v>6437</v>
      </c>
      <c r="G8" s="123">
        <v>1.995795</v>
      </c>
      <c r="H8" s="124">
        <v>5335</v>
      </c>
      <c r="I8" s="123">
        <v>1.837688</v>
      </c>
      <c r="J8" s="124">
        <v>3917</v>
      </c>
      <c r="K8" s="123">
        <v>0.66224899999999998</v>
      </c>
      <c r="L8" s="124">
        <v>1571</v>
      </c>
      <c r="M8" s="123">
        <v>0.252807</v>
      </c>
      <c r="N8" s="124">
        <v>375</v>
      </c>
      <c r="O8" s="123">
        <v>3.4029219999999998</v>
      </c>
      <c r="P8" s="124">
        <v>11751</v>
      </c>
      <c r="Q8" s="123">
        <v>1.64195</v>
      </c>
      <c r="R8" s="124">
        <v>2553</v>
      </c>
      <c r="S8" s="123">
        <v>0.94280799999999998</v>
      </c>
      <c r="T8" s="124">
        <v>1575</v>
      </c>
      <c r="V8" s="215"/>
      <c r="W8" s="215"/>
    </row>
    <row r="9" spans="2:23" ht="19.899999999999999" customHeight="1" x14ac:dyDescent="0.25">
      <c r="B9" s="122" t="s">
        <v>6</v>
      </c>
      <c r="C9" s="123">
        <v>63.858296000000003</v>
      </c>
      <c r="D9" s="124">
        <v>113010</v>
      </c>
      <c r="E9" s="123">
        <v>68.011962999999994</v>
      </c>
      <c r="F9" s="124">
        <v>125820</v>
      </c>
      <c r="G9" s="123">
        <v>60.802436999999998</v>
      </c>
      <c r="H9" s="124">
        <v>114961</v>
      </c>
      <c r="I9" s="123">
        <v>61.090736999999997</v>
      </c>
      <c r="J9" s="124">
        <v>118028</v>
      </c>
      <c r="K9" s="123">
        <v>48.898457000000001</v>
      </c>
      <c r="L9" s="124">
        <v>95046</v>
      </c>
      <c r="M9" s="123">
        <v>74.948583999999997</v>
      </c>
      <c r="N9" s="124">
        <v>151043</v>
      </c>
      <c r="O9" s="123">
        <v>51.903168000000001</v>
      </c>
      <c r="P9" s="124">
        <v>113360</v>
      </c>
      <c r="Q9" s="123">
        <v>62.152014000000001</v>
      </c>
      <c r="R9" s="124">
        <v>145062</v>
      </c>
      <c r="S9" s="123">
        <v>25.133372999999999</v>
      </c>
      <c r="T9" s="124">
        <v>56236</v>
      </c>
      <c r="V9" s="211"/>
      <c r="W9" s="211"/>
    </row>
    <row r="10" spans="2:23" ht="19.899999999999999" customHeight="1" x14ac:dyDescent="0.25">
      <c r="B10" s="125" t="s">
        <v>0</v>
      </c>
      <c r="C10" s="126">
        <v>69.858569000000003</v>
      </c>
      <c r="D10" s="127">
        <v>124505</v>
      </c>
      <c r="E10" s="126">
        <v>70.928982999999988</v>
      </c>
      <c r="F10" s="127">
        <v>132260</v>
      </c>
      <c r="G10" s="126">
        <v>84.094691999999995</v>
      </c>
      <c r="H10" s="127">
        <v>159750</v>
      </c>
      <c r="I10" s="126">
        <v>88.774034999999998</v>
      </c>
      <c r="J10" s="127">
        <v>170470</v>
      </c>
      <c r="K10" s="126">
        <v>63.561675999999999</v>
      </c>
      <c r="L10" s="127">
        <v>124814</v>
      </c>
      <c r="M10" s="126">
        <v>105.27452099999999</v>
      </c>
      <c r="N10" s="127">
        <v>212436</v>
      </c>
      <c r="O10" s="126">
        <v>76.092970000000008</v>
      </c>
      <c r="P10" s="127">
        <v>167872</v>
      </c>
      <c r="Q10" s="126">
        <v>89.976359000000002</v>
      </c>
      <c r="R10" s="127">
        <v>201840</v>
      </c>
      <c r="S10" s="126">
        <v>59.123850999999995</v>
      </c>
      <c r="T10" s="127">
        <v>124972</v>
      </c>
      <c r="V10" s="216" t="s">
        <v>332</v>
      </c>
      <c r="W10" s="128" t="s">
        <v>178</v>
      </c>
    </row>
    <row r="11" spans="2:23" ht="19.899999999999999" customHeight="1" x14ac:dyDescent="0.25">
      <c r="B11" s="122" t="s">
        <v>331</v>
      </c>
      <c r="C11" s="129">
        <v>0</v>
      </c>
      <c r="D11" s="129">
        <v>0</v>
      </c>
      <c r="E11" s="129">
        <v>3.0030037227518125E-5</v>
      </c>
      <c r="F11" s="129">
        <v>2.2682594888855286E-5</v>
      </c>
      <c r="G11" s="129">
        <v>0.25324380758776072</v>
      </c>
      <c r="H11" s="129">
        <v>0.2469733959311424</v>
      </c>
      <c r="I11" s="129">
        <v>0.2911392954032111</v>
      </c>
      <c r="J11" s="129">
        <v>0.28465419135331732</v>
      </c>
      <c r="K11" s="129">
        <v>0.22027376999939399</v>
      </c>
      <c r="L11" s="129">
        <v>0.2259121572900476</v>
      </c>
      <c r="M11" s="129">
        <v>0.28566389772507256</v>
      </c>
      <c r="N11" s="129">
        <v>0.2872300363403566</v>
      </c>
      <c r="O11" s="129">
        <v>0.27317740390472334</v>
      </c>
      <c r="P11" s="129">
        <v>0.25472383720930231</v>
      </c>
      <c r="Q11" s="129">
        <v>0.29099193711539273</v>
      </c>
      <c r="R11" s="129">
        <v>0.26865338882282996</v>
      </c>
      <c r="S11" s="129">
        <v>0.55895665524223037</v>
      </c>
      <c r="T11" s="129">
        <v>0.53740837947700282</v>
      </c>
      <c r="V11" s="217"/>
      <c r="W11" s="219" t="s">
        <v>376</v>
      </c>
    </row>
    <row r="12" spans="2:23" ht="19.899999999999999" customHeight="1" x14ac:dyDescent="0.25">
      <c r="B12" s="203" t="s">
        <v>405</v>
      </c>
      <c r="C12" s="204"/>
      <c r="D12" s="204"/>
      <c r="E12" s="204"/>
      <c r="F12" s="204"/>
      <c r="G12" s="204"/>
      <c r="H12" s="204"/>
      <c r="I12" s="204"/>
      <c r="J12" s="204"/>
      <c r="K12" s="204"/>
      <c r="L12" s="204"/>
      <c r="M12" s="204"/>
      <c r="N12" s="204"/>
      <c r="O12" s="204"/>
      <c r="P12" s="204"/>
      <c r="Q12" s="204"/>
      <c r="R12" s="204"/>
      <c r="S12" s="204"/>
      <c r="T12" s="205"/>
      <c r="V12" s="217"/>
      <c r="W12" s="214"/>
    </row>
    <row r="13" spans="2:23" ht="19.899999999999999" customHeight="1" x14ac:dyDescent="0.25">
      <c r="B13" s="122" t="s">
        <v>8</v>
      </c>
      <c r="C13" s="123">
        <v>0</v>
      </c>
      <c r="D13" s="124">
        <v>0</v>
      </c>
      <c r="E13" s="123">
        <v>0</v>
      </c>
      <c r="F13" s="124">
        <v>0</v>
      </c>
      <c r="G13" s="123">
        <v>0</v>
      </c>
      <c r="H13" s="124">
        <v>0</v>
      </c>
      <c r="I13" s="123">
        <v>0</v>
      </c>
      <c r="J13" s="124">
        <v>0</v>
      </c>
      <c r="K13" s="123">
        <v>0</v>
      </c>
      <c r="L13" s="124">
        <v>0</v>
      </c>
      <c r="M13" s="123">
        <v>8.9568399999999997</v>
      </c>
      <c r="N13" s="124">
        <v>14333</v>
      </c>
      <c r="O13" s="123">
        <v>18.561969999999999</v>
      </c>
      <c r="P13" s="124">
        <v>29414</v>
      </c>
      <c r="Q13" s="123">
        <v>103.24059</v>
      </c>
      <c r="R13" s="124">
        <v>147019</v>
      </c>
      <c r="S13" s="123">
        <v>147.7056</v>
      </c>
      <c r="T13" s="124">
        <v>208583</v>
      </c>
      <c r="V13" s="217"/>
      <c r="W13" s="214"/>
    </row>
    <row r="14" spans="2:23" ht="19.899999999999999" customHeight="1" x14ac:dyDescent="0.25">
      <c r="B14" s="122" t="s">
        <v>6</v>
      </c>
      <c r="C14" s="123">
        <v>7.0905199999999997</v>
      </c>
      <c r="D14" s="124">
        <v>9517</v>
      </c>
      <c r="E14" s="123">
        <v>7.7249080000000001</v>
      </c>
      <c r="F14" s="124">
        <v>10485</v>
      </c>
      <c r="G14" s="123">
        <v>12.565083</v>
      </c>
      <c r="H14" s="124">
        <v>17533</v>
      </c>
      <c r="I14" s="123">
        <v>13.07685</v>
      </c>
      <c r="J14" s="124">
        <v>18858</v>
      </c>
      <c r="K14" s="123">
        <v>12.886414</v>
      </c>
      <c r="L14" s="124">
        <v>17886</v>
      </c>
      <c r="M14" s="123">
        <v>46.676389999999998</v>
      </c>
      <c r="N14" s="124">
        <v>66981</v>
      </c>
      <c r="O14" s="123">
        <v>53.133360000000003</v>
      </c>
      <c r="P14" s="124">
        <v>76320</v>
      </c>
      <c r="Q14" s="123">
        <v>11.84638</v>
      </c>
      <c r="R14" s="124">
        <v>19655</v>
      </c>
      <c r="S14" s="123">
        <v>9.8319200000000002</v>
      </c>
      <c r="T14" s="124">
        <v>16208</v>
      </c>
      <c r="V14" s="217"/>
      <c r="W14" s="220" t="s">
        <v>377</v>
      </c>
    </row>
    <row r="15" spans="2:23" ht="19.899999999999999" customHeight="1" x14ac:dyDescent="0.25">
      <c r="B15" s="125" t="s">
        <v>0</v>
      </c>
      <c r="C15" s="126">
        <v>7.0905199999999997</v>
      </c>
      <c r="D15" s="127">
        <v>9517</v>
      </c>
      <c r="E15" s="126">
        <v>7.7249080000000001</v>
      </c>
      <c r="F15" s="127">
        <v>10485</v>
      </c>
      <c r="G15" s="126">
        <v>12.565083</v>
      </c>
      <c r="H15" s="127">
        <v>17533</v>
      </c>
      <c r="I15" s="126">
        <v>13.07685</v>
      </c>
      <c r="J15" s="127">
        <v>18858</v>
      </c>
      <c r="K15" s="126">
        <v>12.886414</v>
      </c>
      <c r="L15" s="127">
        <v>17886</v>
      </c>
      <c r="M15" s="126">
        <v>55.633229999999998</v>
      </c>
      <c r="N15" s="127">
        <v>81314</v>
      </c>
      <c r="O15" s="126">
        <v>71.695329999999998</v>
      </c>
      <c r="P15" s="127">
        <v>105734</v>
      </c>
      <c r="Q15" s="126">
        <v>115.08696999999999</v>
      </c>
      <c r="R15" s="127">
        <v>166674</v>
      </c>
      <c r="S15" s="126">
        <v>157.53752</v>
      </c>
      <c r="T15" s="127">
        <v>224791</v>
      </c>
      <c r="V15" s="217"/>
      <c r="W15" s="220"/>
    </row>
    <row r="16" spans="2:23" ht="19.899999999999999" customHeight="1" x14ac:dyDescent="0.25">
      <c r="B16" s="122" t="s">
        <v>331</v>
      </c>
      <c r="C16" s="129">
        <v>0</v>
      </c>
      <c r="D16" s="129">
        <v>0</v>
      </c>
      <c r="E16" s="129">
        <v>0</v>
      </c>
      <c r="F16" s="129">
        <v>0</v>
      </c>
      <c r="G16" s="129">
        <v>0</v>
      </c>
      <c r="H16" s="129">
        <v>0</v>
      </c>
      <c r="I16" s="129">
        <v>0</v>
      </c>
      <c r="J16" s="129">
        <v>0</v>
      </c>
      <c r="K16" s="129">
        <v>0</v>
      </c>
      <c r="L16" s="129">
        <v>0</v>
      </c>
      <c r="M16" s="129">
        <v>0.16099802222520604</v>
      </c>
      <c r="N16" s="129">
        <v>0.17626730944240845</v>
      </c>
      <c r="O16" s="129">
        <v>0.25890068432630131</v>
      </c>
      <c r="P16" s="129">
        <v>0.27818866211436244</v>
      </c>
      <c r="Q16" s="129">
        <v>0.89706584507351272</v>
      </c>
      <c r="R16" s="129">
        <v>0.88207518869169754</v>
      </c>
      <c r="S16" s="129">
        <v>0.93758997856510629</v>
      </c>
      <c r="T16" s="129">
        <v>0.92789746920472793</v>
      </c>
      <c r="V16" s="218"/>
      <c r="W16" s="221"/>
    </row>
    <row r="17" spans="2:23" ht="19.899999999999999" customHeight="1" x14ac:dyDescent="0.25">
      <c r="B17" s="203" t="s">
        <v>332</v>
      </c>
      <c r="C17" s="204"/>
      <c r="D17" s="204"/>
      <c r="E17" s="204"/>
      <c r="F17" s="204"/>
      <c r="G17" s="204"/>
      <c r="H17" s="204"/>
      <c r="I17" s="204"/>
      <c r="J17" s="204"/>
      <c r="K17" s="204"/>
      <c r="L17" s="204"/>
      <c r="M17" s="204"/>
      <c r="N17" s="204"/>
      <c r="O17" s="204"/>
      <c r="P17" s="204"/>
      <c r="Q17" s="204"/>
      <c r="R17" s="204"/>
      <c r="S17" s="204"/>
      <c r="T17" s="205"/>
      <c r="V17" s="130" t="s">
        <v>378</v>
      </c>
      <c r="W17" s="131" t="s">
        <v>99</v>
      </c>
    </row>
    <row r="18" spans="2:23" ht="19.899999999999999" customHeight="1" x14ac:dyDescent="0.25">
      <c r="B18" s="122" t="s">
        <v>8</v>
      </c>
      <c r="C18" s="123">
        <v>9.7000000000000005E-4</v>
      </c>
      <c r="D18" s="124">
        <v>1</v>
      </c>
      <c r="E18" s="123">
        <v>67.160929999999993</v>
      </c>
      <c r="F18" s="124">
        <v>67728</v>
      </c>
      <c r="G18" s="123">
        <v>167.92637300000001</v>
      </c>
      <c r="H18" s="124">
        <v>154913</v>
      </c>
      <c r="I18" s="123">
        <v>308.39119499999998</v>
      </c>
      <c r="J18" s="124">
        <v>268523</v>
      </c>
      <c r="K18" s="123">
        <v>399.81049000000002</v>
      </c>
      <c r="L18" s="124">
        <v>343620</v>
      </c>
      <c r="M18" s="123">
        <v>513.59271999999999</v>
      </c>
      <c r="N18" s="124">
        <v>442124</v>
      </c>
      <c r="O18" s="123">
        <v>580.28844700000002</v>
      </c>
      <c r="P18" s="124">
        <v>487443</v>
      </c>
      <c r="Q18" s="123">
        <v>640.88164900000004</v>
      </c>
      <c r="R18" s="124">
        <v>535336</v>
      </c>
      <c r="S18" s="123">
        <v>732.56114699999989</v>
      </c>
      <c r="T18" s="124">
        <v>609568</v>
      </c>
      <c r="V18" s="132" t="s">
        <v>379</v>
      </c>
      <c r="W18" s="211" t="s">
        <v>380</v>
      </c>
    </row>
    <row r="19" spans="2:23" ht="19.899999999999999" customHeight="1" x14ac:dyDescent="0.25">
      <c r="B19" s="122" t="s">
        <v>6</v>
      </c>
      <c r="C19" s="123">
        <v>1028.4927929999999</v>
      </c>
      <c r="D19" s="124">
        <v>716752</v>
      </c>
      <c r="E19" s="123">
        <v>1018.993739</v>
      </c>
      <c r="F19" s="124">
        <v>721506</v>
      </c>
      <c r="G19" s="123">
        <v>873.93586300000004</v>
      </c>
      <c r="H19" s="124">
        <v>588989</v>
      </c>
      <c r="I19" s="123">
        <v>870.86359400000003</v>
      </c>
      <c r="J19" s="124">
        <v>599307</v>
      </c>
      <c r="K19" s="123">
        <v>755.66274199999998</v>
      </c>
      <c r="L19" s="124">
        <v>523495</v>
      </c>
      <c r="M19" s="123">
        <v>816.92055100000005</v>
      </c>
      <c r="N19" s="124">
        <v>566120</v>
      </c>
      <c r="O19" s="123">
        <v>621.221585</v>
      </c>
      <c r="P19" s="124">
        <v>420680</v>
      </c>
      <c r="Q19" s="123">
        <v>375.24370399999998</v>
      </c>
      <c r="R19" s="124">
        <v>255131</v>
      </c>
      <c r="S19" s="123">
        <v>236.383308</v>
      </c>
      <c r="T19" s="124">
        <v>162767</v>
      </c>
      <c r="V19" s="132" t="s">
        <v>381</v>
      </c>
      <c r="W19" s="207"/>
    </row>
    <row r="20" spans="2:23" ht="19.899999999999999" customHeight="1" x14ac:dyDescent="0.25">
      <c r="B20" s="125" t="s">
        <v>0</v>
      </c>
      <c r="C20" s="126">
        <v>1028.4937629999999</v>
      </c>
      <c r="D20" s="127">
        <v>716753</v>
      </c>
      <c r="E20" s="126">
        <v>1086.154669</v>
      </c>
      <c r="F20" s="127">
        <v>789234</v>
      </c>
      <c r="G20" s="126">
        <v>1041.8622359999999</v>
      </c>
      <c r="H20" s="127">
        <v>743902</v>
      </c>
      <c r="I20" s="126">
        <v>1179.2547890000001</v>
      </c>
      <c r="J20" s="127">
        <v>867830</v>
      </c>
      <c r="K20" s="126">
        <v>1155.4732320000001</v>
      </c>
      <c r="L20" s="127">
        <v>867115</v>
      </c>
      <c r="M20" s="126">
        <v>1330.513271</v>
      </c>
      <c r="N20" s="127">
        <v>1008244</v>
      </c>
      <c r="O20" s="126">
        <v>1201.5100320000001</v>
      </c>
      <c r="P20" s="127">
        <v>908123</v>
      </c>
      <c r="Q20" s="126">
        <v>1016.125353</v>
      </c>
      <c r="R20" s="127">
        <v>790467</v>
      </c>
      <c r="S20" s="126">
        <v>968.94445499999983</v>
      </c>
      <c r="T20" s="127">
        <v>772335</v>
      </c>
      <c r="V20" s="132" t="s">
        <v>336</v>
      </c>
      <c r="W20" s="207"/>
    </row>
    <row r="21" spans="2:23" ht="19.899999999999999" customHeight="1" x14ac:dyDescent="0.25">
      <c r="B21" s="122" t="s">
        <v>331</v>
      </c>
      <c r="C21" s="129">
        <v>9.4312676935504183E-7</v>
      </c>
      <c r="D21" s="129">
        <v>1.3951807665960239E-6</v>
      </c>
      <c r="E21" s="129">
        <v>6.1833670578273776E-2</v>
      </c>
      <c r="F21" s="129">
        <v>8.5814853389489049E-2</v>
      </c>
      <c r="G21" s="129">
        <v>0.16117905726645421</v>
      </c>
      <c r="H21" s="129">
        <v>0.20824382781602954</v>
      </c>
      <c r="I21" s="129">
        <v>0.26151362527983762</v>
      </c>
      <c r="J21" s="129">
        <v>0.30941889540578221</v>
      </c>
      <c r="K21" s="129">
        <v>0.34601449772053222</v>
      </c>
      <c r="L21" s="129">
        <v>0.39627961689049318</v>
      </c>
      <c r="M21" s="129">
        <v>0.38601097125020706</v>
      </c>
      <c r="N21" s="129">
        <v>0.43850893236161087</v>
      </c>
      <c r="O21" s="129">
        <v>0.48296596078691745</v>
      </c>
      <c r="P21" s="129">
        <v>0.53675878708060476</v>
      </c>
      <c r="Q21" s="129">
        <v>0.63071120812788151</v>
      </c>
      <c r="R21" s="129">
        <v>0.67724016309346247</v>
      </c>
      <c r="S21" s="129">
        <v>0.75604039346094409</v>
      </c>
      <c r="T21" s="129">
        <v>0.78925336803330159</v>
      </c>
      <c r="V21" s="212"/>
      <c r="W21" s="207"/>
    </row>
    <row r="22" spans="2:23" ht="19.899999999999999" customHeight="1" x14ac:dyDescent="0.25">
      <c r="B22" s="203" t="s">
        <v>333</v>
      </c>
      <c r="C22" s="204"/>
      <c r="D22" s="204"/>
      <c r="E22" s="204"/>
      <c r="F22" s="204"/>
      <c r="G22" s="204"/>
      <c r="H22" s="204"/>
      <c r="I22" s="204"/>
      <c r="J22" s="204"/>
      <c r="K22" s="204"/>
      <c r="L22" s="204"/>
      <c r="M22" s="204"/>
      <c r="N22" s="204"/>
      <c r="O22" s="204"/>
      <c r="P22" s="204"/>
      <c r="Q22" s="204"/>
      <c r="R22" s="204"/>
      <c r="S22" s="204"/>
      <c r="T22" s="205"/>
      <c r="V22" s="212"/>
      <c r="W22" s="214" t="s">
        <v>382</v>
      </c>
    </row>
    <row r="23" spans="2:23" ht="19.899999999999999" customHeight="1" x14ac:dyDescent="0.25">
      <c r="B23" s="122" t="s">
        <v>8</v>
      </c>
      <c r="C23" s="123">
        <v>0</v>
      </c>
      <c r="D23" s="124">
        <v>0</v>
      </c>
      <c r="E23" s="123">
        <v>0</v>
      </c>
      <c r="F23" s="124">
        <v>0</v>
      </c>
      <c r="G23" s="123">
        <v>0</v>
      </c>
      <c r="H23" s="124">
        <v>0</v>
      </c>
      <c r="I23" s="123">
        <v>10.786199999999999</v>
      </c>
      <c r="J23" s="124">
        <v>4141</v>
      </c>
      <c r="K23" s="123">
        <v>23.860199999999999</v>
      </c>
      <c r="L23" s="124">
        <v>9158</v>
      </c>
      <c r="M23" s="123">
        <v>21.544550000000001</v>
      </c>
      <c r="N23" s="124">
        <v>8250</v>
      </c>
      <c r="O23" s="123">
        <v>33.90775</v>
      </c>
      <c r="P23" s="124">
        <v>12243</v>
      </c>
      <c r="Q23" s="123">
        <v>66.091530000000006</v>
      </c>
      <c r="R23" s="124">
        <v>23040</v>
      </c>
      <c r="S23" s="123">
        <v>181.52695</v>
      </c>
      <c r="T23" s="124">
        <v>58881</v>
      </c>
      <c r="V23" s="212"/>
      <c r="W23" s="214"/>
    </row>
    <row r="24" spans="2:23" ht="19.899999999999999" customHeight="1" x14ac:dyDescent="0.25">
      <c r="B24" s="122" t="s">
        <v>7</v>
      </c>
      <c r="C24" s="123">
        <v>7.8100000000000003E-2</v>
      </c>
      <c r="D24" s="124">
        <v>25</v>
      </c>
      <c r="E24" s="123">
        <v>8.8398000000000004E-2</v>
      </c>
      <c r="F24" s="124">
        <v>30</v>
      </c>
      <c r="G24" s="123">
        <v>0.80459800000000004</v>
      </c>
      <c r="H24" s="124">
        <v>233</v>
      </c>
      <c r="I24" s="123">
        <v>0.112124</v>
      </c>
      <c r="J24" s="124">
        <v>35</v>
      </c>
      <c r="K24" s="123">
        <v>9.3754000000000004E-2</v>
      </c>
      <c r="L24" s="124">
        <v>29</v>
      </c>
      <c r="M24" s="123">
        <v>5.6947999999999999E-2</v>
      </c>
      <c r="N24" s="124">
        <v>18</v>
      </c>
      <c r="O24" s="123">
        <v>0.1797</v>
      </c>
      <c r="P24" s="124">
        <v>53</v>
      </c>
      <c r="Q24" s="123">
        <v>7.46E-2</v>
      </c>
      <c r="R24" s="124">
        <v>26</v>
      </c>
      <c r="S24" s="123">
        <v>9.2999999999999992E-3</v>
      </c>
      <c r="T24" s="124">
        <v>3</v>
      </c>
      <c r="V24" s="212"/>
      <c r="W24" s="214" t="s">
        <v>383</v>
      </c>
    </row>
    <row r="25" spans="2:23" ht="19.899999999999999" customHeight="1" x14ac:dyDescent="0.25">
      <c r="B25" s="122" t="s">
        <v>6</v>
      </c>
      <c r="C25" s="123">
        <v>246.003489</v>
      </c>
      <c r="D25" s="124">
        <v>75033</v>
      </c>
      <c r="E25" s="123">
        <v>262.39395500000001</v>
      </c>
      <c r="F25" s="124">
        <v>81653</v>
      </c>
      <c r="G25" s="123">
        <v>456.33072499999997</v>
      </c>
      <c r="H25" s="124">
        <v>152914</v>
      </c>
      <c r="I25" s="123">
        <v>450.91045200000002</v>
      </c>
      <c r="J25" s="124">
        <v>146441</v>
      </c>
      <c r="K25" s="123">
        <v>470.31902000000002</v>
      </c>
      <c r="L25" s="124">
        <v>145508</v>
      </c>
      <c r="M25" s="123">
        <v>499.07678800000002</v>
      </c>
      <c r="N25" s="124">
        <v>153243</v>
      </c>
      <c r="O25" s="123">
        <v>504.46225500000003</v>
      </c>
      <c r="P25" s="124">
        <v>145092</v>
      </c>
      <c r="Q25" s="123">
        <v>361.85912300000001</v>
      </c>
      <c r="R25" s="124">
        <v>112649</v>
      </c>
      <c r="S25" s="123">
        <v>206.88843300000002</v>
      </c>
      <c r="T25" s="124">
        <v>65828</v>
      </c>
      <c r="V25" s="212"/>
      <c r="W25" s="214"/>
    </row>
    <row r="26" spans="2:23" ht="19.899999999999999" customHeight="1" x14ac:dyDescent="0.25">
      <c r="B26" s="125" t="s">
        <v>0</v>
      </c>
      <c r="C26" s="126">
        <v>246.08158900000001</v>
      </c>
      <c r="D26" s="127">
        <v>75058</v>
      </c>
      <c r="E26" s="126">
        <v>262.48235299999999</v>
      </c>
      <c r="F26" s="127">
        <v>81683</v>
      </c>
      <c r="G26" s="126">
        <v>457.13532299999997</v>
      </c>
      <c r="H26" s="127">
        <v>153147</v>
      </c>
      <c r="I26" s="126">
        <v>461.80877600000002</v>
      </c>
      <c r="J26" s="127">
        <v>150617</v>
      </c>
      <c r="K26" s="126">
        <v>494.27297400000003</v>
      </c>
      <c r="L26" s="127">
        <v>154695</v>
      </c>
      <c r="M26" s="126">
        <v>520.67828600000007</v>
      </c>
      <c r="N26" s="127">
        <v>161511</v>
      </c>
      <c r="O26" s="126">
        <v>538.54970500000002</v>
      </c>
      <c r="P26" s="127">
        <v>157388</v>
      </c>
      <c r="Q26" s="126">
        <v>428.02525300000002</v>
      </c>
      <c r="R26" s="127">
        <v>135715</v>
      </c>
      <c r="S26" s="126">
        <v>388.42468300000002</v>
      </c>
      <c r="T26" s="127">
        <v>124712</v>
      </c>
      <c r="V26" s="212"/>
      <c r="W26" s="214"/>
    </row>
    <row r="27" spans="2:23" ht="19.899999999999999" customHeight="1" x14ac:dyDescent="0.25">
      <c r="B27" s="122" t="s">
        <v>331</v>
      </c>
      <c r="C27" s="175">
        <v>0</v>
      </c>
      <c r="D27" s="175">
        <v>0</v>
      </c>
      <c r="E27" s="175">
        <v>0</v>
      </c>
      <c r="F27" s="175">
        <v>0</v>
      </c>
      <c r="G27" s="175">
        <v>0</v>
      </c>
      <c r="H27" s="175">
        <v>0</v>
      </c>
      <c r="I27" s="175">
        <v>2.3356420580452543E-2</v>
      </c>
      <c r="J27" s="175">
        <v>2.7493576422316205E-2</v>
      </c>
      <c r="K27" s="175">
        <v>4.8273325176787833E-2</v>
      </c>
      <c r="L27" s="175">
        <v>5.9200362002650379E-2</v>
      </c>
      <c r="M27" s="175">
        <v>4.1377853809713122E-2</v>
      </c>
      <c r="N27" s="175">
        <v>5.1080112190500959E-2</v>
      </c>
      <c r="O27" s="175">
        <v>6.2961226577962756E-2</v>
      </c>
      <c r="P27" s="175">
        <v>7.7788649706457921E-2</v>
      </c>
      <c r="Q27" s="175">
        <v>0.15441035204527992</v>
      </c>
      <c r="R27" s="175">
        <v>0.16976752753932875</v>
      </c>
      <c r="S27" s="175">
        <v>0.46734143823707514</v>
      </c>
      <c r="T27" s="175">
        <v>0.4721358008852396</v>
      </c>
      <c r="V27" s="212"/>
      <c r="W27" s="214" t="s">
        <v>384</v>
      </c>
    </row>
    <row r="28" spans="2:23" ht="19.899999999999999" customHeight="1" x14ac:dyDescent="0.25">
      <c r="B28" s="203" t="s">
        <v>334</v>
      </c>
      <c r="C28" s="204"/>
      <c r="D28" s="204"/>
      <c r="E28" s="204"/>
      <c r="F28" s="204"/>
      <c r="G28" s="204"/>
      <c r="H28" s="204"/>
      <c r="I28" s="204"/>
      <c r="J28" s="204"/>
      <c r="K28" s="204"/>
      <c r="L28" s="204"/>
      <c r="M28" s="204"/>
      <c r="N28" s="204"/>
      <c r="O28" s="204"/>
      <c r="P28" s="204"/>
      <c r="Q28" s="204"/>
      <c r="R28" s="204"/>
      <c r="S28" s="204"/>
      <c r="T28" s="205"/>
      <c r="V28" s="212"/>
      <c r="W28" s="214"/>
    </row>
    <row r="29" spans="2:23" ht="19.899999999999999" customHeight="1" x14ac:dyDescent="0.25">
      <c r="B29" s="122" t="s">
        <v>8</v>
      </c>
      <c r="C29" s="123">
        <v>0</v>
      </c>
      <c r="D29" s="124">
        <v>0</v>
      </c>
      <c r="E29" s="123">
        <v>0</v>
      </c>
      <c r="F29" s="124">
        <v>0</v>
      </c>
      <c r="G29" s="123">
        <v>0</v>
      </c>
      <c r="H29" s="124">
        <v>0</v>
      </c>
      <c r="I29" s="123">
        <v>0</v>
      </c>
      <c r="J29" s="124">
        <v>0</v>
      </c>
      <c r="K29" s="123">
        <v>0</v>
      </c>
      <c r="L29" s="124">
        <v>0</v>
      </c>
      <c r="M29" s="123">
        <v>0</v>
      </c>
      <c r="N29" s="124">
        <v>0</v>
      </c>
      <c r="O29" s="123">
        <v>0</v>
      </c>
      <c r="P29" s="124">
        <v>0</v>
      </c>
      <c r="Q29" s="123">
        <v>45.282649999999997</v>
      </c>
      <c r="R29" s="124">
        <v>11099</v>
      </c>
      <c r="S29" s="123">
        <v>39.475080000000005</v>
      </c>
      <c r="T29" s="124">
        <v>9536</v>
      </c>
      <c r="V29" s="212"/>
      <c r="W29" s="214"/>
    </row>
    <row r="30" spans="2:23" ht="19.899999999999999" customHeight="1" x14ac:dyDescent="0.25">
      <c r="B30" s="122" t="s">
        <v>7</v>
      </c>
      <c r="C30" s="123">
        <v>0.2114</v>
      </c>
      <c r="D30" s="124">
        <v>45</v>
      </c>
      <c r="E30" s="123">
        <v>8.0549999999999997E-2</v>
      </c>
      <c r="F30" s="124">
        <v>17</v>
      </c>
      <c r="G30" s="123">
        <v>0.18185999999999999</v>
      </c>
      <c r="H30" s="124">
        <v>37</v>
      </c>
      <c r="I30" s="123">
        <v>0.28924800000000001</v>
      </c>
      <c r="J30" s="124">
        <v>59</v>
      </c>
      <c r="K30" s="123">
        <v>9.6348000000000003E-2</v>
      </c>
      <c r="L30" s="124">
        <v>17</v>
      </c>
      <c r="M30" s="123">
        <v>2.46E-2</v>
      </c>
      <c r="N30" s="124">
        <v>5</v>
      </c>
      <c r="O30" s="123">
        <v>0.14235</v>
      </c>
      <c r="P30" s="124">
        <v>29</v>
      </c>
      <c r="Q30" s="123">
        <v>7.1999999999999995E-2</v>
      </c>
      <c r="R30" s="124">
        <v>14</v>
      </c>
      <c r="S30" s="123">
        <v>7.0300000000000001E-2</v>
      </c>
      <c r="T30" s="124">
        <v>15</v>
      </c>
      <c r="V30" s="212"/>
      <c r="W30" s="207" t="s">
        <v>385</v>
      </c>
    </row>
    <row r="31" spans="2:23" ht="19.899999999999999" customHeight="1" x14ac:dyDescent="0.25">
      <c r="B31" s="122" t="s">
        <v>6</v>
      </c>
      <c r="C31" s="123">
        <v>125.358192</v>
      </c>
      <c r="D31" s="124">
        <v>25971</v>
      </c>
      <c r="E31" s="123">
        <v>144.59908200000001</v>
      </c>
      <c r="F31" s="124">
        <v>30914</v>
      </c>
      <c r="G31" s="123">
        <v>123.458241</v>
      </c>
      <c r="H31" s="124">
        <v>25391</v>
      </c>
      <c r="I31" s="123">
        <v>166.78232299999999</v>
      </c>
      <c r="J31" s="124">
        <v>34802</v>
      </c>
      <c r="K31" s="123">
        <v>204.41751400000001</v>
      </c>
      <c r="L31" s="124">
        <v>44149</v>
      </c>
      <c r="M31" s="123">
        <v>263.52432399999998</v>
      </c>
      <c r="N31" s="124">
        <v>56715</v>
      </c>
      <c r="O31" s="123">
        <v>368.73931199999998</v>
      </c>
      <c r="P31" s="124">
        <v>78921</v>
      </c>
      <c r="Q31" s="123">
        <v>231.239709</v>
      </c>
      <c r="R31" s="124">
        <v>52888</v>
      </c>
      <c r="S31" s="123">
        <v>203.52709999999999</v>
      </c>
      <c r="T31" s="124">
        <v>47012</v>
      </c>
      <c r="V31" s="212"/>
      <c r="W31" s="207"/>
    </row>
    <row r="32" spans="2:23" ht="19.899999999999999" customHeight="1" x14ac:dyDescent="0.25">
      <c r="B32" s="125" t="s">
        <v>0</v>
      </c>
      <c r="C32" s="126">
        <v>125.569592</v>
      </c>
      <c r="D32" s="127">
        <v>26016</v>
      </c>
      <c r="E32" s="126">
        <v>144.679632</v>
      </c>
      <c r="F32" s="127">
        <v>30931</v>
      </c>
      <c r="G32" s="126">
        <v>123.640101</v>
      </c>
      <c r="H32" s="127">
        <v>25428</v>
      </c>
      <c r="I32" s="126">
        <v>167.07157099999998</v>
      </c>
      <c r="J32" s="127">
        <v>34861</v>
      </c>
      <c r="K32" s="126">
        <v>204.51386200000002</v>
      </c>
      <c r="L32" s="127">
        <v>44166</v>
      </c>
      <c r="M32" s="126">
        <v>263.548924</v>
      </c>
      <c r="N32" s="127">
        <v>56720</v>
      </c>
      <c r="O32" s="126">
        <v>368.88166200000001</v>
      </c>
      <c r="P32" s="127">
        <v>78950</v>
      </c>
      <c r="Q32" s="126">
        <v>276.594359</v>
      </c>
      <c r="R32" s="127">
        <v>64001</v>
      </c>
      <c r="S32" s="126">
        <v>243.07247999999998</v>
      </c>
      <c r="T32" s="127">
        <v>56563</v>
      </c>
      <c r="V32" s="212"/>
      <c r="W32" s="207"/>
    </row>
    <row r="33" spans="2:23" ht="19.899999999999999" customHeight="1" x14ac:dyDescent="0.25">
      <c r="B33" s="122" t="s">
        <v>331</v>
      </c>
      <c r="C33" s="175">
        <v>0</v>
      </c>
      <c r="D33" s="175">
        <v>0</v>
      </c>
      <c r="E33" s="175">
        <v>0</v>
      </c>
      <c r="F33" s="175">
        <v>0</v>
      </c>
      <c r="G33" s="175">
        <v>0</v>
      </c>
      <c r="H33" s="175">
        <v>0</v>
      </c>
      <c r="I33" s="175">
        <v>0</v>
      </c>
      <c r="J33" s="175">
        <v>0</v>
      </c>
      <c r="K33" s="175">
        <v>0</v>
      </c>
      <c r="L33" s="175">
        <v>0</v>
      </c>
      <c r="M33" s="175">
        <v>0</v>
      </c>
      <c r="N33" s="175">
        <v>0</v>
      </c>
      <c r="O33" s="175">
        <v>0</v>
      </c>
      <c r="P33" s="175">
        <v>0</v>
      </c>
      <c r="Q33" s="175">
        <v>0.16371501632829755</v>
      </c>
      <c r="R33" s="175">
        <v>0.1734191653255418</v>
      </c>
      <c r="S33" s="175">
        <v>0.16240044944618992</v>
      </c>
      <c r="T33" s="175">
        <v>0.16859077488817778</v>
      </c>
      <c r="V33" s="212"/>
      <c r="W33" s="207"/>
    </row>
    <row r="34" spans="2:23" ht="19.899999999999999" customHeight="1" x14ac:dyDescent="0.25">
      <c r="B34" s="203" t="s">
        <v>335</v>
      </c>
      <c r="C34" s="204"/>
      <c r="D34" s="204"/>
      <c r="E34" s="204"/>
      <c r="F34" s="204"/>
      <c r="G34" s="204"/>
      <c r="H34" s="204"/>
      <c r="I34" s="204"/>
      <c r="J34" s="204"/>
      <c r="K34" s="204"/>
      <c r="L34" s="204"/>
      <c r="M34" s="204"/>
      <c r="N34" s="204"/>
      <c r="O34" s="204"/>
      <c r="P34" s="204"/>
      <c r="Q34" s="204"/>
      <c r="R34" s="204"/>
      <c r="S34" s="204"/>
      <c r="T34" s="205"/>
      <c r="V34" s="213"/>
      <c r="W34" s="208"/>
    </row>
    <row r="35" spans="2:23" ht="19.899999999999999" customHeight="1" x14ac:dyDescent="0.25">
      <c r="B35" s="122" t="s">
        <v>8</v>
      </c>
      <c r="C35" s="123">
        <v>0</v>
      </c>
      <c r="D35" s="124">
        <v>0</v>
      </c>
      <c r="E35" s="123">
        <v>0</v>
      </c>
      <c r="F35" s="124">
        <v>0</v>
      </c>
      <c r="G35" s="123">
        <v>0</v>
      </c>
      <c r="H35" s="124">
        <v>0</v>
      </c>
      <c r="I35" s="123">
        <v>0</v>
      </c>
      <c r="J35" s="124">
        <v>0</v>
      </c>
      <c r="K35" s="123">
        <v>0</v>
      </c>
      <c r="L35" s="124">
        <v>0</v>
      </c>
      <c r="M35" s="123">
        <v>0</v>
      </c>
      <c r="N35" s="124">
        <v>0</v>
      </c>
      <c r="O35" s="123">
        <v>0</v>
      </c>
      <c r="P35" s="124">
        <v>0</v>
      </c>
      <c r="Q35" s="123">
        <v>0</v>
      </c>
      <c r="R35" s="124">
        <v>1</v>
      </c>
      <c r="S35" s="123">
        <v>0.55215799999999993</v>
      </c>
      <c r="T35" s="124">
        <v>252</v>
      </c>
    </row>
    <row r="36" spans="2:23" ht="19.899999999999999" customHeight="1" x14ac:dyDescent="0.25">
      <c r="B36" s="122" t="s">
        <v>7</v>
      </c>
      <c r="C36" s="123">
        <v>0.4219</v>
      </c>
      <c r="D36" s="124">
        <v>48</v>
      </c>
      <c r="E36" s="123">
        <v>0.6552</v>
      </c>
      <c r="F36" s="124">
        <v>83</v>
      </c>
      <c r="G36" s="123">
        <v>0.30518000000000001</v>
      </c>
      <c r="H36" s="124">
        <v>37</v>
      </c>
      <c r="I36" s="123">
        <v>0.39407999999999999</v>
      </c>
      <c r="J36" s="124">
        <v>51</v>
      </c>
      <c r="K36" s="123">
        <v>0.10986</v>
      </c>
      <c r="L36" s="124">
        <v>13</v>
      </c>
      <c r="M36" s="123">
        <v>0.1048</v>
      </c>
      <c r="N36" s="124">
        <v>15</v>
      </c>
      <c r="O36" s="123">
        <v>2.0199999999999999E-2</v>
      </c>
      <c r="P36" s="124">
        <v>3</v>
      </c>
      <c r="Q36" s="123">
        <v>0</v>
      </c>
      <c r="R36" s="124">
        <v>495</v>
      </c>
      <c r="S36" s="123">
        <v>2.75E-2</v>
      </c>
      <c r="T36" s="124">
        <v>4</v>
      </c>
    </row>
    <row r="37" spans="2:23" ht="19.899999999999999" customHeight="1" x14ac:dyDescent="0.25">
      <c r="B37" s="122" t="s">
        <v>6</v>
      </c>
      <c r="C37" s="123">
        <v>146.27603999999999</v>
      </c>
      <c r="D37" s="124">
        <v>15868</v>
      </c>
      <c r="E37" s="123">
        <v>177.678954</v>
      </c>
      <c r="F37" s="124">
        <v>19368</v>
      </c>
      <c r="G37" s="123">
        <v>151.87680499999999</v>
      </c>
      <c r="H37" s="124">
        <v>16792</v>
      </c>
      <c r="I37" s="123">
        <v>209.23135500000001</v>
      </c>
      <c r="J37" s="124">
        <v>23810</v>
      </c>
      <c r="K37" s="123">
        <v>233.35566800000001</v>
      </c>
      <c r="L37" s="124">
        <v>25802</v>
      </c>
      <c r="M37" s="123">
        <v>262.34165999999999</v>
      </c>
      <c r="N37" s="124">
        <v>29190</v>
      </c>
      <c r="O37" s="123">
        <v>449.62076300000001</v>
      </c>
      <c r="P37" s="124">
        <v>46703</v>
      </c>
      <c r="Q37" s="123">
        <v>256.83737200000002</v>
      </c>
      <c r="R37" s="124">
        <v>29105</v>
      </c>
      <c r="S37" s="123">
        <v>252.03912600000001</v>
      </c>
      <c r="T37" s="124">
        <v>29217</v>
      </c>
      <c r="V37" s="133" t="s">
        <v>337</v>
      </c>
      <c r="W37" s="128" t="s">
        <v>100</v>
      </c>
    </row>
    <row r="38" spans="2:23" ht="19.899999999999999" customHeight="1" x14ac:dyDescent="0.25">
      <c r="B38" s="125" t="s">
        <v>0</v>
      </c>
      <c r="C38" s="126">
        <v>146.69793999999999</v>
      </c>
      <c r="D38" s="127">
        <v>15916</v>
      </c>
      <c r="E38" s="126">
        <v>178.33415400000001</v>
      </c>
      <c r="F38" s="127">
        <v>19451</v>
      </c>
      <c r="G38" s="126">
        <v>152.181985</v>
      </c>
      <c r="H38" s="127">
        <v>16829</v>
      </c>
      <c r="I38" s="126">
        <v>209.62543500000001</v>
      </c>
      <c r="J38" s="127">
        <v>23861</v>
      </c>
      <c r="K38" s="126">
        <v>233.46552800000001</v>
      </c>
      <c r="L38" s="127">
        <v>25815</v>
      </c>
      <c r="M38" s="126">
        <v>262.44646</v>
      </c>
      <c r="N38" s="127">
        <v>29205</v>
      </c>
      <c r="O38" s="126">
        <v>449.640963</v>
      </c>
      <c r="P38" s="127">
        <v>46706</v>
      </c>
      <c r="Q38" s="126">
        <v>256.83737200000002</v>
      </c>
      <c r="R38" s="127">
        <v>29601</v>
      </c>
      <c r="S38" s="126">
        <v>252.61878400000001</v>
      </c>
      <c r="T38" s="127">
        <v>29473</v>
      </c>
      <c r="V38" s="134"/>
      <c r="W38" s="135" t="s">
        <v>386</v>
      </c>
    </row>
    <row r="39" spans="2:23" ht="19.899999999999999" customHeight="1" x14ac:dyDescent="0.25">
      <c r="B39" s="122" t="s">
        <v>331</v>
      </c>
      <c r="C39" s="175">
        <v>0</v>
      </c>
      <c r="D39" s="175">
        <v>0</v>
      </c>
      <c r="E39" s="175">
        <v>0</v>
      </c>
      <c r="F39" s="175">
        <v>0</v>
      </c>
      <c r="G39" s="175">
        <v>0</v>
      </c>
      <c r="H39" s="175">
        <v>0</v>
      </c>
      <c r="I39" s="175">
        <v>0</v>
      </c>
      <c r="J39" s="175">
        <v>0</v>
      </c>
      <c r="K39" s="175">
        <v>0</v>
      </c>
      <c r="L39" s="175">
        <v>0</v>
      </c>
      <c r="M39" s="175">
        <v>0</v>
      </c>
      <c r="N39" s="175">
        <v>0</v>
      </c>
      <c r="O39" s="175">
        <v>0</v>
      </c>
      <c r="P39" s="175">
        <v>0</v>
      </c>
      <c r="Q39" s="175">
        <v>0</v>
      </c>
      <c r="R39" s="175">
        <v>3.3782642478294649E-5</v>
      </c>
      <c r="S39" s="175">
        <v>2.1857361169152012E-3</v>
      </c>
      <c r="T39" s="175">
        <v>8.5501984867505845E-3</v>
      </c>
      <c r="V39" s="134"/>
      <c r="W39" s="207" t="s">
        <v>387</v>
      </c>
    </row>
    <row r="40" spans="2:23" x14ac:dyDescent="0.25">
      <c r="B40" s="55"/>
      <c r="C40" s="55"/>
      <c r="D40" s="55"/>
      <c r="E40" s="55"/>
      <c r="F40" s="55"/>
      <c r="G40" s="55"/>
      <c r="H40" s="55"/>
      <c r="I40" s="55"/>
      <c r="J40" s="55"/>
      <c r="K40" s="55"/>
      <c r="L40" s="55"/>
      <c r="M40" s="55"/>
      <c r="N40" s="55"/>
      <c r="O40" s="55"/>
      <c r="P40" s="55"/>
      <c r="Q40" s="55"/>
      <c r="R40" s="55"/>
      <c r="S40" s="55"/>
      <c r="T40" s="55"/>
      <c r="V40" s="134"/>
      <c r="W40" s="207"/>
    </row>
    <row r="41" spans="2:23" x14ac:dyDescent="0.25">
      <c r="B41" s="60" t="s">
        <v>408</v>
      </c>
      <c r="C41" s="55"/>
      <c r="D41" s="55"/>
      <c r="E41" s="55"/>
      <c r="F41" s="55"/>
      <c r="G41" s="55"/>
      <c r="H41" s="55"/>
      <c r="I41" s="55"/>
      <c r="J41" s="55"/>
      <c r="K41" s="55"/>
      <c r="L41" s="55"/>
      <c r="M41" s="55"/>
      <c r="N41" s="55"/>
      <c r="O41" s="55"/>
      <c r="P41" s="55"/>
      <c r="Q41" s="55"/>
      <c r="R41" s="55"/>
      <c r="S41" s="55"/>
      <c r="T41" s="55"/>
      <c r="V41" s="176"/>
      <c r="W41" s="207" t="s">
        <v>388</v>
      </c>
    </row>
    <row r="42" spans="2:23" ht="25.15" customHeight="1" x14ac:dyDescent="0.25">
      <c r="B42" s="209"/>
      <c r="C42" s="210" t="s">
        <v>327</v>
      </c>
      <c r="D42" s="210"/>
      <c r="E42" s="210" t="s">
        <v>301</v>
      </c>
      <c r="F42" s="210"/>
      <c r="G42" s="210" t="s">
        <v>277</v>
      </c>
      <c r="H42" s="210"/>
      <c r="I42" s="210" t="s">
        <v>278</v>
      </c>
      <c r="J42" s="210"/>
      <c r="K42" s="210" t="s">
        <v>279</v>
      </c>
      <c r="L42" s="210"/>
      <c r="M42" s="210" t="s">
        <v>328</v>
      </c>
      <c r="N42" s="210"/>
      <c r="O42" s="210" t="s">
        <v>329</v>
      </c>
      <c r="P42" s="210"/>
      <c r="Q42" s="210">
        <v>2019</v>
      </c>
      <c r="R42" s="210"/>
      <c r="S42" s="210">
        <v>2020</v>
      </c>
      <c r="T42" s="210"/>
      <c r="V42" s="177"/>
      <c r="W42" s="208"/>
    </row>
    <row r="43" spans="2:23" ht="45" customHeight="1" x14ac:dyDescent="0.25">
      <c r="B43" s="209"/>
      <c r="C43" s="120" t="s">
        <v>330</v>
      </c>
      <c r="D43" s="120" t="s">
        <v>300</v>
      </c>
      <c r="E43" s="120" t="s">
        <v>330</v>
      </c>
      <c r="F43" s="120" t="s">
        <v>300</v>
      </c>
      <c r="G43" s="120" t="s">
        <v>330</v>
      </c>
      <c r="H43" s="120" t="s">
        <v>300</v>
      </c>
      <c r="I43" s="120" t="s">
        <v>330</v>
      </c>
      <c r="J43" s="120" t="s">
        <v>300</v>
      </c>
      <c r="K43" s="120" t="s">
        <v>330</v>
      </c>
      <c r="L43" s="120" t="s">
        <v>300</v>
      </c>
      <c r="M43" s="120" t="s">
        <v>330</v>
      </c>
      <c r="N43" s="120" t="s">
        <v>300</v>
      </c>
      <c r="O43" s="120" t="s">
        <v>330</v>
      </c>
      <c r="P43" s="120" t="s">
        <v>300</v>
      </c>
      <c r="Q43" s="120" t="s">
        <v>330</v>
      </c>
      <c r="R43" s="120" t="s">
        <v>300</v>
      </c>
      <c r="S43" s="120" t="s">
        <v>330</v>
      </c>
      <c r="T43" s="120" t="s">
        <v>300</v>
      </c>
    </row>
    <row r="44" spans="2:23" ht="19.899999999999999" customHeight="1" x14ac:dyDescent="0.25">
      <c r="B44" s="203" t="s">
        <v>336</v>
      </c>
      <c r="C44" s="204"/>
      <c r="D44" s="204"/>
      <c r="E44" s="204"/>
      <c r="F44" s="204"/>
      <c r="G44" s="204"/>
      <c r="H44" s="204"/>
      <c r="I44" s="204"/>
      <c r="J44" s="204"/>
      <c r="K44" s="204"/>
      <c r="L44" s="204"/>
      <c r="M44" s="204"/>
      <c r="N44" s="204"/>
      <c r="O44" s="204"/>
      <c r="P44" s="204"/>
      <c r="Q44" s="204"/>
      <c r="R44" s="204"/>
      <c r="S44" s="204"/>
      <c r="T44" s="205"/>
      <c r="V44" s="172" t="s">
        <v>25</v>
      </c>
    </row>
    <row r="45" spans="2:23" ht="19.899999999999999" customHeight="1" x14ac:dyDescent="0.25">
      <c r="B45" s="136" t="s">
        <v>8</v>
      </c>
      <c r="C45" s="123">
        <v>0</v>
      </c>
      <c r="D45" s="124">
        <v>0</v>
      </c>
      <c r="E45" s="123">
        <v>0</v>
      </c>
      <c r="F45" s="124">
        <v>0</v>
      </c>
      <c r="G45" s="123">
        <v>0</v>
      </c>
      <c r="H45" s="124">
        <v>0</v>
      </c>
      <c r="I45" s="123">
        <v>0</v>
      </c>
      <c r="J45" s="124">
        <v>0</v>
      </c>
      <c r="K45" s="123">
        <v>0</v>
      </c>
      <c r="L45" s="124">
        <v>0</v>
      </c>
      <c r="M45" s="123">
        <v>0</v>
      </c>
      <c r="N45" s="124">
        <v>0</v>
      </c>
      <c r="O45" s="123">
        <v>0</v>
      </c>
      <c r="P45" s="124">
        <v>0</v>
      </c>
      <c r="Q45" s="137">
        <v>0.03</v>
      </c>
      <c r="R45" s="124">
        <v>2</v>
      </c>
      <c r="S45" s="137">
        <v>1.3975850000000001</v>
      </c>
      <c r="T45" s="124">
        <v>5</v>
      </c>
      <c r="V45" s="172" t="s">
        <v>389</v>
      </c>
    </row>
    <row r="46" spans="2:23" ht="19.899999999999999" customHeight="1" x14ac:dyDescent="0.25">
      <c r="B46" s="122" t="s">
        <v>7</v>
      </c>
      <c r="C46" s="123">
        <v>0.54952999999999996</v>
      </c>
      <c r="D46" s="124">
        <v>33</v>
      </c>
      <c r="E46" s="123">
        <v>0.78917000000000004</v>
      </c>
      <c r="F46" s="124">
        <v>57</v>
      </c>
      <c r="G46" s="123">
        <v>0.78347999999999995</v>
      </c>
      <c r="H46" s="124">
        <v>51</v>
      </c>
      <c r="I46" s="123">
        <v>0.73597800000000002</v>
      </c>
      <c r="J46" s="124">
        <v>46</v>
      </c>
      <c r="K46" s="123">
        <v>0.26157999999999998</v>
      </c>
      <c r="L46" s="124">
        <v>16</v>
      </c>
      <c r="M46" s="123">
        <v>0.94762999999999997</v>
      </c>
      <c r="N46" s="124">
        <v>58</v>
      </c>
      <c r="O46" s="123">
        <v>4.82E-2</v>
      </c>
      <c r="P46" s="124">
        <v>3</v>
      </c>
      <c r="Q46" s="137">
        <v>0.161</v>
      </c>
      <c r="R46" s="124">
        <v>10</v>
      </c>
      <c r="S46" s="137">
        <v>0.13439999999999999</v>
      </c>
      <c r="T46" s="124">
        <v>9</v>
      </c>
      <c r="V46" s="206" t="s">
        <v>390</v>
      </c>
      <c r="W46" s="206"/>
    </row>
    <row r="47" spans="2:23" ht="19.899999999999999" customHeight="1" x14ac:dyDescent="0.25">
      <c r="B47" s="122" t="s">
        <v>6</v>
      </c>
      <c r="C47" s="123">
        <v>4.2095019999999996</v>
      </c>
      <c r="D47" s="124">
        <v>302</v>
      </c>
      <c r="E47" s="123">
        <v>6.0646750000000003</v>
      </c>
      <c r="F47" s="124">
        <v>417</v>
      </c>
      <c r="G47" s="123">
        <v>4.4378929999999999</v>
      </c>
      <c r="H47" s="124">
        <v>290</v>
      </c>
      <c r="I47" s="123">
        <v>8.8647489999999998</v>
      </c>
      <c r="J47" s="124">
        <v>644</v>
      </c>
      <c r="K47" s="123">
        <v>11.69018</v>
      </c>
      <c r="L47" s="124">
        <v>824</v>
      </c>
      <c r="M47" s="123">
        <v>14.395244</v>
      </c>
      <c r="N47" s="124">
        <v>1053</v>
      </c>
      <c r="O47" s="123">
        <v>8.8114000000000008</v>
      </c>
      <c r="P47" s="124">
        <v>584</v>
      </c>
      <c r="Q47" s="123">
        <v>10.817874</v>
      </c>
      <c r="R47" s="124">
        <v>921</v>
      </c>
      <c r="S47" s="123">
        <v>8.7239710000000006</v>
      </c>
      <c r="T47" s="124">
        <v>617</v>
      </c>
      <c r="V47" s="206"/>
      <c r="W47" s="206"/>
    </row>
    <row r="48" spans="2:23" ht="19.899999999999999" customHeight="1" x14ac:dyDescent="0.25">
      <c r="B48" s="122" t="s">
        <v>4</v>
      </c>
      <c r="C48" s="123">
        <v>3.5000000000000003E-2</v>
      </c>
      <c r="D48" s="124">
        <v>2</v>
      </c>
      <c r="E48" s="123">
        <v>4.53E-2</v>
      </c>
      <c r="F48" s="124">
        <v>3</v>
      </c>
      <c r="G48" s="123">
        <v>4.1099999999999998E-2</v>
      </c>
      <c r="H48" s="124">
        <v>3</v>
      </c>
      <c r="I48" s="123">
        <v>0.1111</v>
      </c>
      <c r="J48" s="124">
        <v>8</v>
      </c>
      <c r="K48" s="123">
        <v>3.6400000000000002E-2</v>
      </c>
      <c r="L48" s="124">
        <v>2</v>
      </c>
      <c r="M48" s="123">
        <v>1.0003</v>
      </c>
      <c r="N48" s="124">
        <v>81</v>
      </c>
      <c r="O48" s="123">
        <v>1.4419999999999999</v>
      </c>
      <c r="P48" s="124">
        <v>119</v>
      </c>
      <c r="Q48" s="123">
        <v>1.89795</v>
      </c>
      <c r="R48" s="124">
        <v>150</v>
      </c>
      <c r="S48" s="123">
        <v>1.1974</v>
      </c>
      <c r="T48" s="124">
        <v>99</v>
      </c>
      <c r="V48" s="206"/>
      <c r="W48" s="206"/>
    </row>
    <row r="49" spans="2:23" ht="19.899999999999999" customHeight="1" x14ac:dyDescent="0.25">
      <c r="B49" s="122" t="s">
        <v>365</v>
      </c>
      <c r="C49" s="123">
        <v>0</v>
      </c>
      <c r="D49" s="124">
        <v>0</v>
      </c>
      <c r="E49" s="123">
        <v>0</v>
      </c>
      <c r="F49" s="124">
        <v>0</v>
      </c>
      <c r="G49" s="123">
        <v>0</v>
      </c>
      <c r="H49" s="124">
        <v>0</v>
      </c>
      <c r="I49" s="123">
        <v>0</v>
      </c>
      <c r="J49" s="124">
        <v>0</v>
      </c>
      <c r="K49" s="123">
        <v>0</v>
      </c>
      <c r="L49" s="124">
        <v>0</v>
      </c>
      <c r="M49" s="123">
        <v>0</v>
      </c>
      <c r="N49" s="124">
        <v>0</v>
      </c>
      <c r="O49" s="123">
        <v>0</v>
      </c>
      <c r="P49" s="124">
        <v>0</v>
      </c>
      <c r="Q49" s="123">
        <v>0</v>
      </c>
      <c r="R49" s="124">
        <v>0</v>
      </c>
      <c r="S49" s="123">
        <v>0</v>
      </c>
      <c r="T49" s="124">
        <v>0</v>
      </c>
      <c r="V49" s="206" t="s">
        <v>391</v>
      </c>
      <c r="W49" s="206"/>
    </row>
    <row r="50" spans="2:23" ht="19.899999999999999" customHeight="1" x14ac:dyDescent="0.25">
      <c r="B50" s="125" t="s">
        <v>0</v>
      </c>
      <c r="C50" s="126">
        <v>4.7940319999999996</v>
      </c>
      <c r="D50" s="127">
        <v>337</v>
      </c>
      <c r="E50" s="126">
        <v>6.8991450000000007</v>
      </c>
      <c r="F50" s="127">
        <v>477</v>
      </c>
      <c r="G50" s="126">
        <v>5.262473</v>
      </c>
      <c r="H50" s="127">
        <v>344</v>
      </c>
      <c r="I50" s="126">
        <v>9.7118269999999995</v>
      </c>
      <c r="J50" s="127">
        <v>698</v>
      </c>
      <c r="K50" s="126">
        <v>11.988160000000001</v>
      </c>
      <c r="L50" s="127">
        <v>842</v>
      </c>
      <c r="M50" s="126">
        <v>16.343174000000001</v>
      </c>
      <c r="N50" s="127">
        <v>1192</v>
      </c>
      <c r="O50" s="126">
        <v>10.301600000000001</v>
      </c>
      <c r="P50" s="127">
        <v>706</v>
      </c>
      <c r="Q50" s="126">
        <v>12.906824</v>
      </c>
      <c r="R50" s="127">
        <v>1083</v>
      </c>
      <c r="S50" s="126">
        <v>11.453356000000001</v>
      </c>
      <c r="T50" s="127">
        <v>730</v>
      </c>
      <c r="V50" s="206"/>
      <c r="W50" s="206"/>
    </row>
    <row r="51" spans="2:23" ht="19.899999999999999" customHeight="1" x14ac:dyDescent="0.25">
      <c r="B51" s="203" t="s">
        <v>337</v>
      </c>
      <c r="C51" s="204"/>
      <c r="D51" s="204"/>
      <c r="E51" s="204"/>
      <c r="F51" s="204"/>
      <c r="G51" s="204"/>
      <c r="H51" s="204"/>
      <c r="I51" s="204"/>
      <c r="J51" s="204"/>
      <c r="K51" s="204"/>
      <c r="L51" s="204"/>
      <c r="M51" s="204"/>
      <c r="N51" s="204"/>
      <c r="O51" s="204"/>
      <c r="P51" s="204"/>
      <c r="Q51" s="204"/>
      <c r="R51" s="204"/>
      <c r="S51" s="204"/>
      <c r="T51" s="205"/>
      <c r="V51" s="206"/>
      <c r="W51" s="206"/>
    </row>
    <row r="52" spans="2:23" ht="19.899999999999999" customHeight="1" x14ac:dyDescent="0.25">
      <c r="B52" s="136" t="s">
        <v>8</v>
      </c>
      <c r="C52" s="123">
        <v>0</v>
      </c>
      <c r="D52" s="124">
        <v>0</v>
      </c>
      <c r="E52" s="123">
        <v>0</v>
      </c>
      <c r="F52" s="124">
        <v>0</v>
      </c>
      <c r="G52" s="123">
        <v>0</v>
      </c>
      <c r="H52" s="124">
        <v>0</v>
      </c>
      <c r="I52" s="123">
        <v>0</v>
      </c>
      <c r="J52" s="124">
        <v>0</v>
      </c>
      <c r="K52" s="123">
        <v>0</v>
      </c>
      <c r="L52" s="124">
        <v>0</v>
      </c>
      <c r="M52" s="123">
        <v>0</v>
      </c>
      <c r="N52" s="124">
        <v>0</v>
      </c>
      <c r="O52" s="123">
        <v>0</v>
      </c>
      <c r="P52" s="124">
        <v>0</v>
      </c>
      <c r="Q52" s="138">
        <v>1.0396099999999999</v>
      </c>
      <c r="R52" s="124">
        <v>21</v>
      </c>
      <c r="S52" s="138">
        <v>7.6337860000000006</v>
      </c>
      <c r="T52" s="124">
        <v>30</v>
      </c>
      <c r="V52" s="206"/>
      <c r="W52" s="206"/>
    </row>
    <row r="53" spans="2:23" ht="19.899999999999999" customHeight="1" x14ac:dyDescent="0.25">
      <c r="B53" s="122" t="s">
        <v>7</v>
      </c>
      <c r="C53" s="123">
        <v>3.0167519999999999</v>
      </c>
      <c r="D53" s="124">
        <v>57</v>
      </c>
      <c r="E53" s="123">
        <v>6.96767</v>
      </c>
      <c r="F53" s="124">
        <v>104</v>
      </c>
      <c r="G53" s="123">
        <v>6.4661460000000002</v>
      </c>
      <c r="H53" s="124">
        <v>100</v>
      </c>
      <c r="I53" s="123">
        <v>3.6556009999999999</v>
      </c>
      <c r="J53" s="124">
        <v>61</v>
      </c>
      <c r="K53" s="123">
        <v>9.3599960000000006</v>
      </c>
      <c r="L53" s="124">
        <v>83</v>
      </c>
      <c r="M53" s="123">
        <v>3.0370499999999998</v>
      </c>
      <c r="N53" s="124">
        <v>66</v>
      </c>
      <c r="O53" s="123">
        <v>1.9935</v>
      </c>
      <c r="P53" s="124">
        <v>45</v>
      </c>
      <c r="Q53" s="138">
        <v>0.754</v>
      </c>
      <c r="R53" s="124">
        <v>10</v>
      </c>
      <c r="S53" s="138">
        <v>2.2869000000000002</v>
      </c>
      <c r="T53" s="124">
        <v>39</v>
      </c>
    </row>
    <row r="54" spans="2:23" x14ac:dyDescent="0.25">
      <c r="B54" s="122" t="s">
        <v>6</v>
      </c>
      <c r="C54" s="123">
        <v>17.758973000000001</v>
      </c>
      <c r="D54" s="124">
        <v>317</v>
      </c>
      <c r="E54" s="123">
        <v>16.636938000000001</v>
      </c>
      <c r="F54" s="124">
        <v>408</v>
      </c>
      <c r="G54" s="123">
        <v>16.20656</v>
      </c>
      <c r="H54" s="124">
        <v>349</v>
      </c>
      <c r="I54" s="123">
        <v>18.203939999999999</v>
      </c>
      <c r="J54" s="124">
        <v>393</v>
      </c>
      <c r="K54" s="123">
        <v>32.962201999999998</v>
      </c>
      <c r="L54" s="124">
        <v>586</v>
      </c>
      <c r="M54" s="123">
        <v>18.827099</v>
      </c>
      <c r="N54" s="124">
        <v>413</v>
      </c>
      <c r="O54" s="123">
        <v>20.749790999999998</v>
      </c>
      <c r="P54" s="124">
        <v>504</v>
      </c>
      <c r="Q54" s="138">
        <v>21.106770000000001</v>
      </c>
      <c r="R54" s="124">
        <v>502</v>
      </c>
      <c r="S54" s="138">
        <v>27.441181</v>
      </c>
      <c r="T54" s="124">
        <v>429</v>
      </c>
    </row>
    <row r="55" spans="2:23" x14ac:dyDescent="0.25">
      <c r="B55" s="122" t="s">
        <v>4</v>
      </c>
      <c r="C55" s="123">
        <v>28.962579999999999</v>
      </c>
      <c r="D55" s="124">
        <v>162</v>
      </c>
      <c r="E55" s="123">
        <v>71.771325000000004</v>
      </c>
      <c r="F55" s="124">
        <v>376</v>
      </c>
      <c r="G55" s="123">
        <v>87.186199999999999</v>
      </c>
      <c r="H55" s="124">
        <v>379</v>
      </c>
      <c r="I55" s="123">
        <v>85.053493000000003</v>
      </c>
      <c r="J55" s="124">
        <v>418</v>
      </c>
      <c r="K55" s="123">
        <v>96.843025999999995</v>
      </c>
      <c r="L55" s="124">
        <v>467</v>
      </c>
      <c r="M55" s="123">
        <v>64.475560000000002</v>
      </c>
      <c r="N55" s="124">
        <v>344</v>
      </c>
      <c r="O55" s="123">
        <v>70.660820000000001</v>
      </c>
      <c r="P55" s="124">
        <v>328</v>
      </c>
      <c r="Q55" s="138">
        <v>38.562274000000002</v>
      </c>
      <c r="R55" s="124">
        <v>207</v>
      </c>
      <c r="S55" s="138">
        <v>41.348999999999997</v>
      </c>
      <c r="T55" s="124">
        <v>201</v>
      </c>
    </row>
    <row r="56" spans="2:23" x14ac:dyDescent="0.25">
      <c r="B56" s="122" t="s">
        <v>365</v>
      </c>
      <c r="C56" s="123">
        <v>0</v>
      </c>
      <c r="D56" s="124">
        <v>0</v>
      </c>
      <c r="E56" s="123">
        <v>0</v>
      </c>
      <c r="F56" s="124">
        <v>0</v>
      </c>
      <c r="G56" s="123">
        <v>0</v>
      </c>
      <c r="H56" s="124">
        <v>0</v>
      </c>
      <c r="I56" s="123">
        <v>0</v>
      </c>
      <c r="J56" s="124">
        <v>0</v>
      </c>
      <c r="K56" s="123">
        <v>0</v>
      </c>
      <c r="L56" s="124">
        <v>0</v>
      </c>
      <c r="M56" s="123">
        <v>8.7999999999999995E-2</v>
      </c>
      <c r="N56" s="124">
        <v>1</v>
      </c>
      <c r="O56" s="123">
        <v>0.08</v>
      </c>
      <c r="P56" s="124">
        <v>1</v>
      </c>
      <c r="Q56" s="138">
        <v>8.4740000000000002</v>
      </c>
      <c r="R56" s="124">
        <v>18</v>
      </c>
      <c r="S56" s="138">
        <v>0</v>
      </c>
      <c r="T56" s="124">
        <v>0</v>
      </c>
    </row>
    <row r="57" spans="2:23" x14ac:dyDescent="0.25">
      <c r="B57" s="125" t="s">
        <v>0</v>
      </c>
      <c r="C57" s="126">
        <v>49.738304999999997</v>
      </c>
      <c r="D57" s="127">
        <v>536</v>
      </c>
      <c r="E57" s="126">
        <v>95.375933000000003</v>
      </c>
      <c r="F57" s="127">
        <v>888</v>
      </c>
      <c r="G57" s="126">
        <v>109.85890599999999</v>
      </c>
      <c r="H57" s="127">
        <v>828</v>
      </c>
      <c r="I57" s="126">
        <v>106.91303400000001</v>
      </c>
      <c r="J57" s="127">
        <v>872</v>
      </c>
      <c r="K57" s="126">
        <v>139.16522399999999</v>
      </c>
      <c r="L57" s="127">
        <v>1136</v>
      </c>
      <c r="M57" s="126">
        <v>86.339708999999999</v>
      </c>
      <c r="N57" s="127">
        <v>823</v>
      </c>
      <c r="O57" s="126">
        <v>93.404111</v>
      </c>
      <c r="P57" s="127">
        <v>877</v>
      </c>
      <c r="Q57" s="126">
        <v>61.462654000000001</v>
      </c>
      <c r="R57" s="127">
        <v>740</v>
      </c>
      <c r="S57" s="126">
        <v>78.710867000000007</v>
      </c>
      <c r="T57" s="127">
        <v>699</v>
      </c>
    </row>
    <row r="59" spans="2:23" x14ac:dyDescent="0.25">
      <c r="B59" s="178"/>
    </row>
    <row r="60" spans="2:23" x14ac:dyDescent="0.25">
      <c r="B60" s="55" t="s">
        <v>406</v>
      </c>
    </row>
    <row r="61" spans="2:23" x14ac:dyDescent="0.25">
      <c r="B61" s="55" t="s">
        <v>25</v>
      </c>
    </row>
    <row r="62" spans="2:23" x14ac:dyDescent="0.25">
      <c r="B62" s="172" t="s">
        <v>412</v>
      </c>
    </row>
    <row r="63" spans="2:23" x14ac:dyDescent="0.25">
      <c r="B63" s="172" t="s">
        <v>392</v>
      </c>
    </row>
  </sheetData>
  <mergeCells count="45">
    <mergeCell ref="W4:W5"/>
    <mergeCell ref="B4:B5"/>
    <mergeCell ref="C4:D4"/>
    <mergeCell ref="E4:F4"/>
    <mergeCell ref="G4:H4"/>
    <mergeCell ref="I4:J4"/>
    <mergeCell ref="K4:L4"/>
    <mergeCell ref="M4:N4"/>
    <mergeCell ref="O4:P4"/>
    <mergeCell ref="Q4:R4"/>
    <mergeCell ref="S4:T4"/>
    <mergeCell ref="V4:V5"/>
    <mergeCell ref="B6:T6"/>
    <mergeCell ref="V6:V9"/>
    <mergeCell ref="W7:W9"/>
    <mergeCell ref="V10:V16"/>
    <mergeCell ref="W11:W13"/>
    <mergeCell ref="B12:T12"/>
    <mergeCell ref="W14:W16"/>
    <mergeCell ref="B17:T17"/>
    <mergeCell ref="W18:W21"/>
    <mergeCell ref="V21:V34"/>
    <mergeCell ref="B22:T22"/>
    <mergeCell ref="W22:W23"/>
    <mergeCell ref="W24:W26"/>
    <mergeCell ref="W27:W29"/>
    <mergeCell ref="B28:T28"/>
    <mergeCell ref="W30:W34"/>
    <mergeCell ref="B34:T34"/>
    <mergeCell ref="B44:T44"/>
    <mergeCell ref="V46:W48"/>
    <mergeCell ref="V49:W52"/>
    <mergeCell ref="B51:T51"/>
    <mergeCell ref="W39:W40"/>
    <mergeCell ref="W41:W42"/>
    <mergeCell ref="B42:B43"/>
    <mergeCell ref="C42:D42"/>
    <mergeCell ref="E42:F42"/>
    <mergeCell ref="G42:H42"/>
    <mergeCell ref="I42:J42"/>
    <mergeCell ref="K42:L42"/>
    <mergeCell ref="M42:N42"/>
    <mergeCell ref="O42:P42"/>
    <mergeCell ref="Q42:R42"/>
    <mergeCell ref="S42:T4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A410"/>
  <sheetViews>
    <sheetView showGridLines="0" zoomScaleNormal="100" workbookViewId="0"/>
  </sheetViews>
  <sheetFormatPr defaultColWidth="11.140625" defaultRowHeight="15" x14ac:dyDescent="0.25"/>
  <cols>
    <col min="1" max="1" width="6.28515625" style="55" customWidth="1"/>
    <col min="2" max="2" width="14.7109375" style="55" customWidth="1"/>
    <col min="3" max="3" width="11.140625" style="55" customWidth="1"/>
    <col min="4" max="4" width="14" style="55" customWidth="1"/>
    <col min="5" max="5" width="13.28515625" style="55" customWidth="1"/>
    <col min="6" max="48" width="11.140625" style="55" customWidth="1"/>
    <col min="49" max="51" width="11.140625" style="55"/>
    <col min="52" max="53" width="15.7109375" style="55" customWidth="1"/>
    <col min="54" max="54" width="11.140625" style="55" customWidth="1"/>
    <col min="55" max="16384" width="11.140625" style="55"/>
  </cols>
  <sheetData>
    <row r="1" spans="2:53" ht="31.5" x14ac:dyDescent="0.25">
      <c r="B1" s="43" t="s">
        <v>307</v>
      </c>
      <c r="AK1" s="61"/>
    </row>
    <row r="2" spans="2:53" x14ac:dyDescent="0.25">
      <c r="B2" s="46" t="s">
        <v>108</v>
      </c>
      <c r="C2" s="46" t="s">
        <v>76</v>
      </c>
      <c r="D2" s="46" t="s">
        <v>114</v>
      </c>
      <c r="E2" s="46" t="s">
        <v>115</v>
      </c>
      <c r="F2" s="80" t="s">
        <v>409</v>
      </c>
      <c r="AK2" s="61"/>
    </row>
    <row r="3" spans="2:53" x14ac:dyDescent="0.25">
      <c r="B3" s="55" t="s">
        <v>308</v>
      </c>
      <c r="AK3" s="61"/>
    </row>
    <row r="4" spans="2:53" x14ac:dyDescent="0.25">
      <c r="B4" s="55" t="s">
        <v>111</v>
      </c>
      <c r="M4" s="55" t="s">
        <v>110</v>
      </c>
      <c r="Y4" s="55" t="s">
        <v>306</v>
      </c>
      <c r="AM4" s="55" t="s">
        <v>305</v>
      </c>
    </row>
    <row r="5" spans="2:53" ht="15.75" x14ac:dyDescent="0.25">
      <c r="Y5" s="62"/>
      <c r="Z5" s="63" t="s">
        <v>2</v>
      </c>
      <c r="AA5" s="63" t="s">
        <v>3</v>
      </c>
      <c r="AB5" s="63" t="s">
        <v>4</v>
      </c>
      <c r="AC5" s="63" t="s">
        <v>5</v>
      </c>
      <c r="AD5" s="63" t="s">
        <v>6</v>
      </c>
      <c r="AE5" s="63" t="s">
        <v>7</v>
      </c>
      <c r="AF5" s="63" t="s">
        <v>8</v>
      </c>
      <c r="AG5" s="63" t="s">
        <v>9</v>
      </c>
      <c r="AH5" s="63" t="s">
        <v>18</v>
      </c>
      <c r="AI5" s="63" t="s">
        <v>19</v>
      </c>
      <c r="AJ5" s="63" t="s">
        <v>20</v>
      </c>
      <c r="AK5" s="63" t="s">
        <v>0</v>
      </c>
      <c r="AM5" s="62"/>
      <c r="AN5" s="63" t="s">
        <v>2</v>
      </c>
      <c r="AO5" s="63" t="s">
        <v>3</v>
      </c>
      <c r="AP5" s="63" t="s">
        <v>4</v>
      </c>
      <c r="AQ5" s="63" t="s">
        <v>5</v>
      </c>
      <c r="AR5" s="63" t="s">
        <v>6</v>
      </c>
      <c r="AS5" s="63" t="s">
        <v>7</v>
      </c>
      <c r="AT5" s="63" t="s">
        <v>8</v>
      </c>
      <c r="AU5" s="63" t="s">
        <v>9</v>
      </c>
      <c r="AV5" s="63" t="s">
        <v>18</v>
      </c>
      <c r="AW5" s="63" t="s">
        <v>19</v>
      </c>
      <c r="AX5" s="63" t="s">
        <v>20</v>
      </c>
      <c r="AY5" s="64" t="s">
        <v>0</v>
      </c>
      <c r="AZ5" s="64" t="s">
        <v>314</v>
      </c>
      <c r="BA5" s="64" t="s">
        <v>315</v>
      </c>
    </row>
    <row r="6" spans="2:53" x14ac:dyDescent="0.25">
      <c r="Y6" s="1">
        <v>2020</v>
      </c>
      <c r="Z6" s="4">
        <v>145329.60076782753</v>
      </c>
      <c r="AA6" s="4">
        <v>2131.80315330958</v>
      </c>
      <c r="AB6" s="4">
        <v>1451399.6356643087</v>
      </c>
      <c r="AC6" s="4">
        <v>856100.27025432186</v>
      </c>
      <c r="AD6" s="4">
        <v>776306.2792769603</v>
      </c>
      <c r="AE6" s="4">
        <v>177900.90002366621</v>
      </c>
      <c r="AF6" s="4">
        <v>50401.363319912431</v>
      </c>
      <c r="AG6" s="4">
        <v>112682.4</v>
      </c>
      <c r="AH6" s="4">
        <v>143292.72253264193</v>
      </c>
      <c r="AI6" s="4">
        <v>81294.381796905014</v>
      </c>
      <c r="AJ6" s="4">
        <v>168815.19804717964</v>
      </c>
      <c r="AK6" s="7">
        <v>3965654.5548370332</v>
      </c>
      <c r="AM6" s="1">
        <v>2020</v>
      </c>
      <c r="AN6" s="38">
        <v>0.26304657738976783</v>
      </c>
      <c r="AO6" s="38">
        <v>1.6414884280483764E-4</v>
      </c>
      <c r="AP6" s="38">
        <v>2.0755014789999615</v>
      </c>
      <c r="AQ6" s="38">
        <v>3.3576252599374503</v>
      </c>
      <c r="AR6" s="38">
        <v>1.6209275111302934</v>
      </c>
      <c r="AS6" s="38">
        <v>0.31559619664198391</v>
      </c>
      <c r="AT6" s="38">
        <v>3.4020920240940888E-2</v>
      </c>
      <c r="AU6" s="38">
        <v>0.36283732799999996</v>
      </c>
      <c r="AV6" s="38">
        <v>0.21493908379896287</v>
      </c>
      <c r="AW6" s="38">
        <v>4.0647190898452513E-2</v>
      </c>
      <c r="AX6" s="38">
        <v>6.752607921887185E-4</v>
      </c>
      <c r="AY6" s="36">
        <v>8.2859809566728053</v>
      </c>
      <c r="AZ6" s="36">
        <v>7.25</v>
      </c>
      <c r="BA6" s="36">
        <v>9.7321185000000003</v>
      </c>
    </row>
    <row r="7" spans="2:53" x14ac:dyDescent="0.25">
      <c r="Y7" s="3">
        <v>2021</v>
      </c>
      <c r="Z7" s="4">
        <v>114861.32765706294</v>
      </c>
      <c r="AA7" s="4">
        <v>2043.9554733589337</v>
      </c>
      <c r="AB7" s="4">
        <v>1431625.825393708</v>
      </c>
      <c r="AC7" s="4">
        <v>821898.29052381439</v>
      </c>
      <c r="AD7" s="4">
        <v>793528.3593961905</v>
      </c>
      <c r="AE7" s="4">
        <v>147744.43413208515</v>
      </c>
      <c r="AF7" s="4">
        <v>97865.809568511133</v>
      </c>
      <c r="AG7" s="4">
        <v>89338.23529411765</v>
      </c>
      <c r="AH7" s="4">
        <v>121773.75282111499</v>
      </c>
      <c r="AI7" s="4">
        <v>108153.88903839426</v>
      </c>
      <c r="AJ7" s="4">
        <v>202181.24884693164</v>
      </c>
      <c r="AK7" s="7">
        <v>3931015.1281452896</v>
      </c>
      <c r="AM7" s="3">
        <v>2021</v>
      </c>
      <c r="AN7" s="38">
        <v>0.20789900305928394</v>
      </c>
      <c r="AO7" s="38">
        <v>1.5738457144863789E-4</v>
      </c>
      <c r="AP7" s="38">
        <v>2.0472249303130021</v>
      </c>
      <c r="AQ7" s="38">
        <v>3.2234850954344001</v>
      </c>
      <c r="AR7" s="38">
        <v>1.6568872144192459</v>
      </c>
      <c r="AS7" s="38">
        <v>0.26209862615031909</v>
      </c>
      <c r="AT7" s="38">
        <v>6.6059421458745021E-2</v>
      </c>
      <c r="AU7" s="38">
        <v>0.28766911764705883</v>
      </c>
      <c r="AV7" s="38">
        <v>0.18266062923167248</v>
      </c>
      <c r="AW7" s="38">
        <v>5.4076944519197132E-2</v>
      </c>
      <c r="AX7" s="38">
        <v>8.0872499538772648E-4</v>
      </c>
      <c r="AY7" s="36">
        <v>7.9890270917997617</v>
      </c>
      <c r="AZ7" s="36">
        <v>7.25</v>
      </c>
      <c r="BA7" s="36">
        <v>9.7321185000000003</v>
      </c>
    </row>
    <row r="8" spans="2:53" x14ac:dyDescent="0.25">
      <c r="Y8" s="1">
        <v>2022</v>
      </c>
      <c r="Z8" s="4">
        <v>88703.30915058362</v>
      </c>
      <c r="AA8" s="4">
        <v>1955.7867392135872</v>
      </c>
      <c r="AB8" s="4">
        <v>1397732.7108506192</v>
      </c>
      <c r="AC8" s="4">
        <v>774220.10280685069</v>
      </c>
      <c r="AD8" s="4">
        <v>774230.80938541202</v>
      </c>
      <c r="AE8" s="4">
        <v>140881.11812499512</v>
      </c>
      <c r="AF8" s="4">
        <v>147795.68787156616</v>
      </c>
      <c r="AG8" s="4">
        <v>79411.76470588235</v>
      </c>
      <c r="AH8" s="4">
        <v>138674.01418236055</v>
      </c>
      <c r="AI8" s="4">
        <v>132603.50469991902</v>
      </c>
      <c r="AJ8" s="4">
        <v>253308.29732423049</v>
      </c>
      <c r="AK8" s="7">
        <v>3929517.1058416325</v>
      </c>
      <c r="AM8" s="1">
        <v>2022</v>
      </c>
      <c r="AN8" s="38">
        <v>0.1605529895625564</v>
      </c>
      <c r="AO8" s="38">
        <v>1.5059557891944621E-4</v>
      </c>
      <c r="AP8" s="38">
        <v>1.9987577765163858</v>
      </c>
      <c r="AQ8" s="38">
        <v>3.0364912432084679</v>
      </c>
      <c r="AR8" s="38">
        <v>1.6165939299967402</v>
      </c>
      <c r="AS8" s="38">
        <v>0.24992310355374134</v>
      </c>
      <c r="AT8" s="38">
        <v>9.976208931330717E-2</v>
      </c>
      <c r="AU8" s="38">
        <v>0.25570588235294117</v>
      </c>
      <c r="AV8" s="38">
        <v>0.20801102127354082</v>
      </c>
      <c r="AW8" s="38">
        <v>6.6301752349959511E-2</v>
      </c>
      <c r="AX8" s="38">
        <v>1.013233189296922E-3</v>
      </c>
      <c r="AY8" s="36">
        <v>7.6932636168958561</v>
      </c>
      <c r="AZ8" s="36">
        <v>6.25</v>
      </c>
      <c r="BA8" s="36">
        <v>9.7321185000000003</v>
      </c>
    </row>
    <row r="9" spans="2:53" x14ac:dyDescent="0.25">
      <c r="Y9" s="3">
        <v>2023</v>
      </c>
      <c r="Z9" s="4">
        <v>66639.77855235961</v>
      </c>
      <c r="AA9" s="4">
        <v>1864.3009541511251</v>
      </c>
      <c r="AB9" s="4">
        <v>1355844.2654937063</v>
      </c>
      <c r="AC9" s="4">
        <v>722428.26918340405</v>
      </c>
      <c r="AD9" s="4">
        <v>748396.308391531</v>
      </c>
      <c r="AE9" s="4">
        <v>133328.43403187476</v>
      </c>
      <c r="AF9" s="4">
        <v>181453.78216080982</v>
      </c>
      <c r="AG9" s="4">
        <v>69485.294117647063</v>
      </c>
      <c r="AH9" s="4">
        <v>158192.09228943172</v>
      </c>
      <c r="AI9" s="4">
        <v>160177.22078431412</v>
      </c>
      <c r="AJ9" s="4">
        <v>310309.6396900214</v>
      </c>
      <c r="AK9" s="7">
        <v>3908119.3856492513</v>
      </c>
      <c r="AM9" s="3">
        <v>2023</v>
      </c>
      <c r="AN9" s="38">
        <v>0.1206179991797709</v>
      </c>
      <c r="AO9" s="38">
        <v>1.4355117346963661E-4</v>
      </c>
      <c r="AP9" s="38">
        <v>1.9388572996560001</v>
      </c>
      <c r="AQ9" s="38">
        <v>2.833363671737311</v>
      </c>
      <c r="AR9" s="38">
        <v>1.5626514919215166</v>
      </c>
      <c r="AS9" s="38">
        <v>0.23652464197254583</v>
      </c>
      <c r="AT9" s="38">
        <v>0.12248130295854662</v>
      </c>
      <c r="AU9" s="38">
        <v>0.22374264705882352</v>
      </c>
      <c r="AV9" s="38">
        <v>0.23728813843414759</v>
      </c>
      <c r="AW9" s="38">
        <v>8.0088610392157089E-2</v>
      </c>
      <c r="AX9" s="38">
        <v>1.2412385587600855E-3</v>
      </c>
      <c r="AY9" s="36">
        <v>7.3570005930430487</v>
      </c>
      <c r="AZ9" s="36">
        <v>6.25</v>
      </c>
      <c r="BA9" s="36">
        <v>9.7321185000000003</v>
      </c>
    </row>
    <row r="10" spans="2:53" x14ac:dyDescent="0.25">
      <c r="Y10" s="3">
        <v>2024</v>
      </c>
      <c r="Z10" s="4">
        <v>51629.146701835336</v>
      </c>
      <c r="AA10" s="4">
        <v>1767.4418422174629</v>
      </c>
      <c r="AB10" s="4">
        <v>1305810.1858683615</v>
      </c>
      <c r="AC10" s="4">
        <v>664345.46585941722</v>
      </c>
      <c r="AD10" s="4">
        <v>716804.47049790749</v>
      </c>
      <c r="AE10" s="4">
        <v>125164.04145791146</v>
      </c>
      <c r="AF10" s="4">
        <v>217063.27469901196</v>
      </c>
      <c r="AG10" s="4">
        <v>69558.823529411762</v>
      </c>
      <c r="AH10" s="4">
        <v>180488.28713605271</v>
      </c>
      <c r="AI10" s="4">
        <v>190055.99079729855</v>
      </c>
      <c r="AJ10" s="4">
        <v>363415.79884129495</v>
      </c>
      <c r="AK10" s="7">
        <v>3886102.9272307204</v>
      </c>
      <c r="AM10" s="3">
        <v>2024</v>
      </c>
      <c r="AN10" s="38">
        <v>9.3448755530321961E-2</v>
      </c>
      <c r="AO10" s="38">
        <v>1.3609302185074463E-4</v>
      </c>
      <c r="AP10" s="38">
        <v>1.8673085657917572</v>
      </c>
      <c r="AQ10" s="38">
        <v>2.6055629171006345</v>
      </c>
      <c r="AR10" s="38">
        <v>1.496687734399631</v>
      </c>
      <c r="AS10" s="38">
        <v>0.22204100954633496</v>
      </c>
      <c r="AT10" s="38">
        <v>0.14651771042183306</v>
      </c>
      <c r="AU10" s="38">
        <v>0.22397941176470587</v>
      </c>
      <c r="AV10" s="38">
        <v>0.2707324307040791</v>
      </c>
      <c r="AW10" s="38">
        <v>9.5027995398649284E-2</v>
      </c>
      <c r="AX10" s="38">
        <v>1.4536631953651798E-3</v>
      </c>
      <c r="AY10" s="36">
        <v>7.022896286875163</v>
      </c>
      <c r="AZ10" s="36">
        <v>5.25</v>
      </c>
      <c r="BA10" s="36">
        <v>6.4880789999999999</v>
      </c>
    </row>
    <row r="11" spans="2:53" x14ac:dyDescent="0.25">
      <c r="Y11" s="3">
        <v>2025</v>
      </c>
      <c r="Z11" s="4">
        <v>39769.305851771023</v>
      </c>
      <c r="AA11" s="4">
        <v>1665.0767636859737</v>
      </c>
      <c r="AB11" s="4">
        <v>1247952.9523209597</v>
      </c>
      <c r="AC11" s="4">
        <v>602818.73249080428</v>
      </c>
      <c r="AD11" s="4">
        <v>680358.07547873433</v>
      </c>
      <c r="AE11" s="4">
        <v>116410.73129149167</v>
      </c>
      <c r="AF11" s="4">
        <v>254474.92803697824</v>
      </c>
      <c r="AG11" s="4">
        <v>49632.352941176468</v>
      </c>
      <c r="AH11" s="4">
        <v>205590.51706053712</v>
      </c>
      <c r="AI11" s="4">
        <v>222293.76823561193</v>
      </c>
      <c r="AJ11" s="4">
        <v>442462.29223919875</v>
      </c>
      <c r="AK11" s="7">
        <v>3863428.7327109487</v>
      </c>
      <c r="AM11" s="3">
        <v>2025</v>
      </c>
      <c r="AN11" s="38">
        <v>7.1982443591705553E-2</v>
      </c>
      <c r="AO11" s="38">
        <v>1.2821091080381997E-4</v>
      </c>
      <c r="AP11" s="38">
        <v>1.784572721818972</v>
      </c>
      <c r="AQ11" s="38">
        <v>2.3642550688289341</v>
      </c>
      <c r="AR11" s="38">
        <v>1.4205876615995976</v>
      </c>
      <c r="AS11" s="38">
        <v>0.20651263731110617</v>
      </c>
      <c r="AT11" s="38">
        <v>0.1717705764249603</v>
      </c>
      <c r="AU11" s="38">
        <v>0.15981617647058824</v>
      </c>
      <c r="AV11" s="38">
        <v>0.30838577559080566</v>
      </c>
      <c r="AW11" s="38">
        <v>0.11114688411780599</v>
      </c>
      <c r="AX11" s="38">
        <v>1.7698491689567952E-3</v>
      </c>
      <c r="AY11" s="36">
        <v>6.6009280058342368</v>
      </c>
      <c r="AZ11" s="36">
        <v>5.25</v>
      </c>
      <c r="BA11" s="36">
        <v>6.4880789999999999</v>
      </c>
    </row>
    <row r="12" spans="2:53" x14ac:dyDescent="0.25">
      <c r="Y12" s="1">
        <v>2026</v>
      </c>
      <c r="Z12" s="4">
        <v>30496.507863281808</v>
      </c>
      <c r="AA12" s="4">
        <v>1558.6368324292048</v>
      </c>
      <c r="AB12" s="4">
        <v>1170010.6728832545</v>
      </c>
      <c r="AC12" s="4">
        <v>550466.22044170799</v>
      </c>
      <c r="AD12" s="4">
        <v>641668.45805472496</v>
      </c>
      <c r="AE12" s="4">
        <v>107369.62275412948</v>
      </c>
      <c r="AF12" s="4">
        <v>291422.29544701334</v>
      </c>
      <c r="AG12" s="4">
        <v>39705.882352941175</v>
      </c>
      <c r="AH12" s="4">
        <v>232009.99726132673</v>
      </c>
      <c r="AI12" s="4">
        <v>257843.32554037945</v>
      </c>
      <c r="AJ12" s="4">
        <v>518702.14583667804</v>
      </c>
      <c r="AK12" s="7">
        <v>3841253.7652678667</v>
      </c>
      <c r="AM12" s="1">
        <v>2026</v>
      </c>
      <c r="AN12" s="38">
        <v>5.5198679232540071E-2</v>
      </c>
      <c r="AO12" s="38">
        <v>1.2001503609704877E-4</v>
      </c>
      <c r="AP12" s="38">
        <v>1.6731152622230538</v>
      </c>
      <c r="AQ12" s="38">
        <v>2.1589285165723791</v>
      </c>
      <c r="AR12" s="38">
        <v>1.3398037404182657</v>
      </c>
      <c r="AS12" s="38">
        <v>0.19047371076582567</v>
      </c>
      <c r="AT12" s="38">
        <v>0.19671004942673403</v>
      </c>
      <c r="AU12" s="38">
        <v>0.12785294117647059</v>
      </c>
      <c r="AV12" s="38">
        <v>0.34801499589199014</v>
      </c>
      <c r="AW12" s="38">
        <v>0.12892166277018974</v>
      </c>
      <c r="AX12" s="38">
        <v>2.0748085833467125E-3</v>
      </c>
      <c r="AY12" s="36">
        <v>6.2212143820968935</v>
      </c>
      <c r="AZ12" s="36">
        <v>4.25</v>
      </c>
      <c r="BA12" s="36">
        <v>6.4880789999999999</v>
      </c>
    </row>
    <row r="13" spans="2:53" x14ac:dyDescent="0.25">
      <c r="Y13" s="3">
        <v>2027</v>
      </c>
      <c r="Z13" s="4">
        <v>23305.300339879785</v>
      </c>
      <c r="AA13" s="4">
        <v>1449.7387167163413</v>
      </c>
      <c r="AB13" s="4">
        <v>1088994.1002380499</v>
      </c>
      <c r="AC13" s="4">
        <v>495656.86038101872</v>
      </c>
      <c r="AD13" s="4">
        <v>600620.41279696801</v>
      </c>
      <c r="AE13" s="4">
        <v>97566.227258628584</v>
      </c>
      <c r="AF13" s="4">
        <v>329441.52099585364</v>
      </c>
      <c r="AG13" s="4">
        <v>29779.411764705881</v>
      </c>
      <c r="AH13" s="4">
        <v>261097.06556648854</v>
      </c>
      <c r="AI13" s="4">
        <v>293805.74089060101</v>
      </c>
      <c r="AJ13" s="4">
        <v>597694.10662328755</v>
      </c>
      <c r="AK13" s="7">
        <v>3819410.4855721979</v>
      </c>
      <c r="AM13" s="3">
        <v>2027</v>
      </c>
      <c r="AN13" s="38">
        <v>4.2182593615182416E-2</v>
      </c>
      <c r="AO13" s="38">
        <v>1.1162988118715827E-4</v>
      </c>
      <c r="AP13" s="38">
        <v>1.5572615633404114</v>
      </c>
      <c r="AQ13" s="38">
        <v>1.9439662064143555</v>
      </c>
      <c r="AR13" s="38">
        <v>1.2540954219200693</v>
      </c>
      <c r="AS13" s="38">
        <v>0.1730824871568071</v>
      </c>
      <c r="AT13" s="38">
        <v>0.22237302667220124</v>
      </c>
      <c r="AU13" s="38">
        <v>9.5889705882352932E-2</v>
      </c>
      <c r="AV13" s="38">
        <v>0.39164559834973284</v>
      </c>
      <c r="AW13" s="38">
        <v>0.14690287044530045</v>
      </c>
      <c r="AX13" s="38">
        <v>2.3907764264931497E-3</v>
      </c>
      <c r="AY13" s="36">
        <v>5.8299018801040932</v>
      </c>
      <c r="AZ13" s="36">
        <v>4.25</v>
      </c>
      <c r="BA13" s="36">
        <v>6.4880789999999999</v>
      </c>
    </row>
    <row r="14" spans="2:53" x14ac:dyDescent="0.25">
      <c r="Y14" s="1">
        <v>2028</v>
      </c>
      <c r="Z14" s="4">
        <v>17752.821823645532</v>
      </c>
      <c r="AA14" s="4">
        <v>1338.9487528706177</v>
      </c>
      <c r="AB14" s="4">
        <v>1003340.9794171363</v>
      </c>
      <c r="AC14" s="4">
        <v>438483.23792683933</v>
      </c>
      <c r="AD14" s="4">
        <v>557495.28531555168</v>
      </c>
      <c r="AE14" s="4">
        <v>86974.65078016503</v>
      </c>
      <c r="AF14" s="4">
        <v>367935.21298481361</v>
      </c>
      <c r="AG14" s="4">
        <v>19852.941176470587</v>
      </c>
      <c r="AH14" s="4">
        <v>292871.42521533393</v>
      </c>
      <c r="AI14" s="4">
        <v>332742.99745538557</v>
      </c>
      <c r="AJ14" s="4">
        <v>679377.81361167948</v>
      </c>
      <c r="AK14" s="7">
        <v>3798166.3144598911</v>
      </c>
      <c r="AM14" s="1">
        <v>2028</v>
      </c>
      <c r="AN14" s="38">
        <v>3.2132607500798417E-2</v>
      </c>
      <c r="AO14" s="38">
        <v>1.0309905397103756E-4</v>
      </c>
      <c r="AP14" s="38">
        <v>1.4347776005665049</v>
      </c>
      <c r="AQ14" s="38">
        <v>1.7197312591490639</v>
      </c>
      <c r="AR14" s="38">
        <v>1.1640501557388718</v>
      </c>
      <c r="AS14" s="38">
        <v>0.1542930304840128</v>
      </c>
      <c r="AT14" s="38">
        <v>0.24835626876474923</v>
      </c>
      <c r="AU14" s="38">
        <v>6.3926470588235293E-2</v>
      </c>
      <c r="AV14" s="38">
        <v>0.4393071378230009</v>
      </c>
      <c r="AW14" s="38">
        <v>0.1663714987276928</v>
      </c>
      <c r="AX14" s="38">
        <v>2.7175112544467177E-3</v>
      </c>
      <c r="AY14" s="36">
        <v>5.4257666396513482</v>
      </c>
      <c r="AZ14" s="36">
        <v>3.2</v>
      </c>
      <c r="BA14" s="36">
        <v>6.4880789999999999</v>
      </c>
    </row>
    <row r="15" spans="2:53" x14ac:dyDescent="0.25">
      <c r="Y15" s="3">
        <v>2029</v>
      </c>
      <c r="Z15" s="4">
        <v>13459.347408454219</v>
      </c>
      <c r="AA15" s="4">
        <v>1225.4825668658932</v>
      </c>
      <c r="AB15" s="4">
        <v>913036.48935468728</v>
      </c>
      <c r="AC15" s="4">
        <v>379133.19927195105</v>
      </c>
      <c r="AD15" s="4">
        <v>512542.415514516</v>
      </c>
      <c r="AE15" s="4">
        <v>75601.416298629265</v>
      </c>
      <c r="AF15" s="4">
        <v>406865.69463239913</v>
      </c>
      <c r="AG15" s="4">
        <v>9926.4705882352937</v>
      </c>
      <c r="AH15" s="4">
        <v>327340.94554431556</v>
      </c>
      <c r="AI15" s="4">
        <v>374711.86961112014</v>
      </c>
      <c r="AJ15" s="4">
        <v>763505.96446276701</v>
      </c>
      <c r="AK15" s="7">
        <v>3777349.2952539413</v>
      </c>
      <c r="AM15" s="3">
        <v>2029</v>
      </c>
      <c r="AN15" s="38">
        <v>2.4361418809302135E-2</v>
      </c>
      <c r="AO15" s="38">
        <v>9.4362157648673781E-5</v>
      </c>
      <c r="AP15" s="38">
        <v>1.3056421797772029</v>
      </c>
      <c r="AQ15" s="38">
        <v>1.4869604075445921</v>
      </c>
      <c r="AR15" s="38">
        <v>1.0701885635943091</v>
      </c>
      <c r="AS15" s="38">
        <v>0.13411691251376834</v>
      </c>
      <c r="AT15" s="38">
        <v>0.27463434387686941</v>
      </c>
      <c r="AU15" s="38">
        <v>3.1963235294117646E-2</v>
      </c>
      <c r="AV15" s="38">
        <v>0.49101141831647327</v>
      </c>
      <c r="AW15" s="38">
        <v>0.18735593480556004</v>
      </c>
      <c r="AX15" s="38">
        <v>3.0540238578510683E-3</v>
      </c>
      <c r="AY15" s="36">
        <v>5.0093828005476944</v>
      </c>
      <c r="AZ15" s="36">
        <v>3.2</v>
      </c>
      <c r="BA15" s="36">
        <v>3.2440395000000004</v>
      </c>
    </row>
    <row r="16" spans="2:53" x14ac:dyDescent="0.25">
      <c r="Y16" s="6">
        <v>2030</v>
      </c>
      <c r="Z16" s="5">
        <v>10119.00982774076</v>
      </c>
      <c r="AA16" s="5">
        <v>1107.7934131515644</v>
      </c>
      <c r="AB16" s="5">
        <v>817434.57934632536</v>
      </c>
      <c r="AC16" s="5">
        <v>317928.70382123522</v>
      </c>
      <c r="AD16" s="5">
        <v>466512.73011280282</v>
      </c>
      <c r="AE16" s="5">
        <v>63510.182539745147</v>
      </c>
      <c r="AF16" s="5">
        <v>446294.66695663752</v>
      </c>
      <c r="AG16" s="5">
        <v>0</v>
      </c>
      <c r="AH16" s="5">
        <v>364487.40550116455</v>
      </c>
      <c r="AI16" s="5">
        <v>417847.89589018474</v>
      </c>
      <c r="AJ16" s="5">
        <v>851875.89237899578</v>
      </c>
      <c r="AK16" s="8">
        <v>3757118.8597879838</v>
      </c>
      <c r="AM16" s="3">
        <v>2030</v>
      </c>
      <c r="AN16" s="38">
        <v>1.8315407788210777E-2</v>
      </c>
      <c r="AO16" s="38">
        <v>8.5300092812670472E-5</v>
      </c>
      <c r="AP16" s="38">
        <v>1.1689314484652453</v>
      </c>
      <c r="AQ16" s="38">
        <v>1.2469163763868845</v>
      </c>
      <c r="AR16" s="38">
        <v>0.9740785804755322</v>
      </c>
      <c r="AS16" s="38">
        <v>0.11266706382550787</v>
      </c>
      <c r="AT16" s="38">
        <v>0.30124890019573025</v>
      </c>
      <c r="AU16" s="38">
        <v>0</v>
      </c>
      <c r="AV16" s="38">
        <v>0.54673110825174676</v>
      </c>
      <c r="AW16" s="38">
        <v>0.20892394794509234</v>
      </c>
      <c r="AX16" s="38">
        <v>3.4075035695159835E-3</v>
      </c>
      <c r="AY16" s="36">
        <v>4.5813056369962792</v>
      </c>
      <c r="AZ16" s="36">
        <v>2.9</v>
      </c>
      <c r="BA16" s="36">
        <v>3.2440395000000004</v>
      </c>
    </row>
    <row r="17" spans="2:53" x14ac:dyDescent="0.25">
      <c r="Y17" s="6"/>
      <c r="Z17" s="5"/>
      <c r="AA17" s="5"/>
      <c r="AB17" s="5"/>
      <c r="AC17" s="5"/>
      <c r="AD17" s="5"/>
      <c r="AE17" s="5"/>
      <c r="AF17" s="5"/>
      <c r="AG17" s="5"/>
      <c r="AH17" s="5"/>
      <c r="AI17" s="5"/>
      <c r="AJ17" s="5"/>
      <c r="AK17" s="8"/>
      <c r="AM17" s="3">
        <v>2031</v>
      </c>
      <c r="AN17" s="38"/>
      <c r="AO17" s="38"/>
      <c r="AP17" s="38"/>
      <c r="AQ17" s="38"/>
      <c r="AR17" s="38"/>
      <c r="AS17" s="38"/>
      <c r="AT17" s="38"/>
      <c r="AU17" s="38"/>
      <c r="AV17" s="38"/>
      <c r="AW17" s="38"/>
      <c r="AX17" s="38"/>
      <c r="AY17" s="36"/>
      <c r="AZ17" s="36">
        <v>2.9</v>
      </c>
      <c r="BA17" s="36">
        <v>3.2440395000000004</v>
      </c>
    </row>
    <row r="18" spans="2:53" x14ac:dyDescent="0.25">
      <c r="AM18" s="3">
        <v>2032</v>
      </c>
      <c r="AN18" s="38"/>
      <c r="AO18" s="38"/>
      <c r="AP18" s="38"/>
      <c r="AQ18" s="38"/>
      <c r="AR18" s="38"/>
      <c r="AS18" s="38"/>
      <c r="AT18" s="38"/>
      <c r="AU18" s="38"/>
      <c r="AV18" s="38"/>
      <c r="AW18" s="38"/>
      <c r="AX18" s="38"/>
      <c r="AY18" s="36"/>
      <c r="AZ18" s="36">
        <v>2.65</v>
      </c>
      <c r="BA18" s="36">
        <v>3.2440395000000004</v>
      </c>
    </row>
    <row r="19" spans="2:53" x14ac:dyDescent="0.25">
      <c r="AM19" s="3">
        <v>2033</v>
      </c>
      <c r="AN19" s="38"/>
      <c r="AO19" s="38"/>
      <c r="AP19" s="38"/>
      <c r="AQ19" s="38"/>
      <c r="AR19" s="38"/>
      <c r="AS19" s="38"/>
      <c r="AT19" s="38"/>
      <c r="AU19" s="38"/>
      <c r="AV19" s="38"/>
      <c r="AW19" s="38"/>
      <c r="AX19" s="38"/>
      <c r="AY19" s="36"/>
      <c r="AZ19" s="36">
        <v>2.65</v>
      </c>
      <c r="BA19" s="36">
        <v>3.2440395000000004</v>
      </c>
    </row>
    <row r="20" spans="2:53" x14ac:dyDescent="0.25">
      <c r="AM20" s="3">
        <v>2034</v>
      </c>
      <c r="AN20" s="38"/>
      <c r="AO20" s="38"/>
      <c r="AP20" s="38"/>
      <c r="AQ20" s="38"/>
      <c r="AR20" s="38"/>
      <c r="AS20" s="38"/>
      <c r="AT20" s="38"/>
      <c r="AU20" s="38"/>
      <c r="AV20" s="38"/>
      <c r="AW20" s="38"/>
      <c r="AX20" s="38"/>
      <c r="AY20" s="36"/>
      <c r="AZ20" s="36">
        <v>2.1</v>
      </c>
      <c r="BA20" s="36">
        <v>2.1626929999999995</v>
      </c>
    </row>
    <row r="21" spans="2:53" x14ac:dyDescent="0.25">
      <c r="AM21" s="1">
        <v>2035</v>
      </c>
      <c r="AN21" s="38"/>
      <c r="AO21" s="38"/>
      <c r="AP21" s="38"/>
      <c r="AQ21" s="38"/>
      <c r="AR21" s="38"/>
      <c r="AS21" s="38"/>
      <c r="AT21" s="38"/>
      <c r="AU21" s="38"/>
      <c r="AV21" s="38"/>
      <c r="AW21" s="38"/>
      <c r="AX21" s="38"/>
      <c r="AY21" s="36"/>
      <c r="AZ21" s="36">
        <v>2.1</v>
      </c>
      <c r="BA21" s="36">
        <v>2.1626929999999995</v>
      </c>
    </row>
    <row r="22" spans="2:53" x14ac:dyDescent="0.25">
      <c r="AM22" s="6">
        <v>2036</v>
      </c>
      <c r="AN22" s="39"/>
      <c r="AO22" s="39"/>
      <c r="AP22" s="39"/>
      <c r="AQ22" s="39"/>
      <c r="AR22" s="39"/>
      <c r="AS22" s="39"/>
      <c r="AT22" s="39"/>
      <c r="AU22" s="39"/>
      <c r="AV22" s="39"/>
      <c r="AW22" s="39"/>
      <c r="AX22" s="39"/>
      <c r="AY22" s="37"/>
      <c r="AZ22" s="37">
        <v>1.607</v>
      </c>
      <c r="BA22" s="37">
        <v>1.6220197500000002</v>
      </c>
    </row>
    <row r="24" spans="2:53" x14ac:dyDescent="0.25">
      <c r="M24" s="55" t="s">
        <v>361</v>
      </c>
      <c r="AM24" s="41"/>
      <c r="AN24" s="108"/>
      <c r="AO24" s="108"/>
      <c r="AP24" s="108"/>
      <c r="AQ24" s="108"/>
      <c r="AR24" s="108"/>
      <c r="AS24" s="108"/>
      <c r="AT24" s="108"/>
      <c r="AU24" s="108"/>
      <c r="AV24" s="108"/>
      <c r="AW24" s="108"/>
      <c r="AX24" s="108"/>
      <c r="AY24" s="108"/>
      <c r="AZ24" s="108"/>
      <c r="BA24" s="108"/>
    </row>
    <row r="25" spans="2:53" x14ac:dyDescent="0.25">
      <c r="M25" s="55" t="s">
        <v>362</v>
      </c>
      <c r="AM25" s="41"/>
      <c r="AN25" s="108"/>
      <c r="AO25" s="108"/>
      <c r="AP25" s="108"/>
      <c r="AQ25" s="108"/>
      <c r="AR25" s="108"/>
      <c r="AS25" s="108"/>
      <c r="AT25" s="108"/>
      <c r="AU25" s="108"/>
      <c r="AV25" s="108"/>
      <c r="AW25" s="108"/>
      <c r="AX25" s="108"/>
      <c r="AY25" s="108"/>
      <c r="AZ25" s="108"/>
      <c r="BA25" s="108"/>
    </row>
    <row r="26" spans="2:53" x14ac:dyDescent="0.25">
      <c r="B26" s="55" t="s">
        <v>180</v>
      </c>
      <c r="M26" s="61" t="s">
        <v>393</v>
      </c>
      <c r="N26" s="61"/>
      <c r="O26" s="61"/>
      <c r="P26" s="61"/>
      <c r="Q26" s="61"/>
      <c r="R26" s="61"/>
      <c r="S26" s="61"/>
      <c r="T26" s="61"/>
      <c r="U26" s="61"/>
      <c r="V26" s="61"/>
      <c r="Y26" s="55" t="s">
        <v>306</v>
      </c>
      <c r="AM26" s="55" t="s">
        <v>305</v>
      </c>
    </row>
    <row r="27" spans="2:53" ht="15.75" x14ac:dyDescent="0.25">
      <c r="Y27" s="66"/>
      <c r="Z27" s="63" t="s">
        <v>2</v>
      </c>
      <c r="AA27" s="63" t="s">
        <v>3</v>
      </c>
      <c r="AB27" s="63" t="s">
        <v>4</v>
      </c>
      <c r="AC27" s="63" t="s">
        <v>5</v>
      </c>
      <c r="AD27" s="63" t="s">
        <v>6</v>
      </c>
      <c r="AE27" s="63" t="s">
        <v>7</v>
      </c>
      <c r="AF27" s="63" t="s">
        <v>8</v>
      </c>
      <c r="AG27" s="63" t="s">
        <v>9</v>
      </c>
      <c r="AH27" s="63" t="s">
        <v>18</v>
      </c>
      <c r="AI27" s="63" t="s">
        <v>19</v>
      </c>
      <c r="AJ27" s="63" t="s">
        <v>20</v>
      </c>
      <c r="AK27" s="63" t="s">
        <v>0</v>
      </c>
      <c r="AM27" s="62"/>
      <c r="AN27" s="63" t="s">
        <v>2</v>
      </c>
      <c r="AO27" s="63" t="s">
        <v>3</v>
      </c>
      <c r="AP27" s="63" t="s">
        <v>4</v>
      </c>
      <c r="AQ27" s="63" t="s">
        <v>5</v>
      </c>
      <c r="AR27" s="63" t="s">
        <v>6</v>
      </c>
      <c r="AS27" s="63" t="s">
        <v>7</v>
      </c>
      <c r="AT27" s="63" t="s">
        <v>8</v>
      </c>
      <c r="AU27" s="63" t="s">
        <v>9</v>
      </c>
      <c r="AV27" s="63" t="s">
        <v>18</v>
      </c>
      <c r="AW27" s="63" t="s">
        <v>19</v>
      </c>
      <c r="AX27" s="63" t="s">
        <v>20</v>
      </c>
      <c r="AY27" s="64" t="s">
        <v>0</v>
      </c>
    </row>
    <row r="28" spans="2:53" x14ac:dyDescent="0.25">
      <c r="Y28" s="3">
        <v>2020</v>
      </c>
      <c r="Z28" s="4">
        <v>4524.3788440262824</v>
      </c>
      <c r="AA28" s="4">
        <v>0</v>
      </c>
      <c r="AB28" s="4">
        <v>9562.9643376923341</v>
      </c>
      <c r="AC28" s="4">
        <v>0</v>
      </c>
      <c r="AD28" s="4">
        <v>7920.4617655505317</v>
      </c>
      <c r="AE28" s="4">
        <v>1017.1268592379877</v>
      </c>
      <c r="AF28" s="4">
        <v>1468.6923355738084</v>
      </c>
      <c r="AG28" s="4">
        <v>0</v>
      </c>
      <c r="AH28" s="4">
        <v>0</v>
      </c>
      <c r="AI28" s="4">
        <v>0</v>
      </c>
      <c r="AJ28" s="4">
        <v>1216.799456950243</v>
      </c>
      <c r="AK28" s="7">
        <v>25710.42359903119</v>
      </c>
      <c r="AM28" s="3">
        <v>2020</v>
      </c>
      <c r="AN28" s="38">
        <v>8.189125707687572E-3</v>
      </c>
      <c r="AO28" s="38">
        <v>0</v>
      </c>
      <c r="AP28" s="38">
        <v>1.3675039002900038E-2</v>
      </c>
      <c r="AQ28" s="38">
        <v>0</v>
      </c>
      <c r="AR28" s="38">
        <v>1.6537924166469511E-2</v>
      </c>
      <c r="AS28" s="38">
        <v>1.80438304828819E-3</v>
      </c>
      <c r="AT28" s="38">
        <v>9.913673265123206E-4</v>
      </c>
      <c r="AU28" s="38">
        <v>0</v>
      </c>
      <c r="AV28" s="38">
        <v>0</v>
      </c>
      <c r="AW28" s="38">
        <v>0</v>
      </c>
      <c r="AX28" s="38">
        <v>4.8671978278009717E-6</v>
      </c>
      <c r="AY28" s="36">
        <v>4.1202706449685433E-2</v>
      </c>
    </row>
    <row r="29" spans="2:53" x14ac:dyDescent="0.25">
      <c r="Y29" s="1">
        <v>2021</v>
      </c>
      <c r="Z29" s="4">
        <v>3407.2012749616642</v>
      </c>
      <c r="AA29" s="4">
        <v>0</v>
      </c>
      <c r="AB29" s="4">
        <v>9308.6192658261316</v>
      </c>
      <c r="AC29" s="4">
        <v>0</v>
      </c>
      <c r="AD29" s="4">
        <v>7975.9430598635954</v>
      </c>
      <c r="AE29" s="4">
        <v>841.97023118218817</v>
      </c>
      <c r="AF29" s="4">
        <v>1811.365650500011</v>
      </c>
      <c r="AG29" s="4">
        <v>0</v>
      </c>
      <c r="AH29" s="4">
        <v>0</v>
      </c>
      <c r="AI29" s="4">
        <v>5.5414471319999743</v>
      </c>
      <c r="AJ29" s="4">
        <v>1777.4461699510266</v>
      </c>
      <c r="AK29" s="7">
        <v>25128.087099416618</v>
      </c>
      <c r="AM29" s="1">
        <v>2021</v>
      </c>
      <c r="AN29" s="38">
        <v>6.1670343076806128E-3</v>
      </c>
      <c r="AO29" s="38">
        <v>0</v>
      </c>
      <c r="AP29" s="38">
        <v>1.3311325550131368E-2</v>
      </c>
      <c r="AQ29" s="38">
        <v>0</v>
      </c>
      <c r="AR29" s="38">
        <v>1.6653769108995187E-2</v>
      </c>
      <c r="AS29" s="38">
        <v>1.4936551901172017E-3</v>
      </c>
      <c r="AT29" s="38">
        <v>1.2226718140875075E-3</v>
      </c>
      <c r="AU29" s="38">
        <v>0</v>
      </c>
      <c r="AV29" s="38">
        <v>0</v>
      </c>
      <c r="AW29" s="38">
        <v>2.770723565999987E-6</v>
      </c>
      <c r="AX29" s="38">
        <v>7.1097846798041063E-6</v>
      </c>
      <c r="AY29" s="36">
        <v>3.8858336479257682E-2</v>
      </c>
    </row>
    <row r="30" spans="2:53" x14ac:dyDescent="0.25">
      <c r="Y30" s="3">
        <v>2022</v>
      </c>
      <c r="Z30" s="4">
        <v>2490.601945070769</v>
      </c>
      <c r="AA30" s="4">
        <v>0</v>
      </c>
      <c r="AB30" s="4">
        <v>8993.8909099202137</v>
      </c>
      <c r="AC30" s="4">
        <v>0</v>
      </c>
      <c r="AD30" s="4">
        <v>7836.897705331301</v>
      </c>
      <c r="AE30" s="4">
        <v>669.46595956174963</v>
      </c>
      <c r="AF30" s="4">
        <v>2168.9914812704242</v>
      </c>
      <c r="AG30" s="4">
        <v>0</v>
      </c>
      <c r="AH30" s="4">
        <v>0</v>
      </c>
      <c r="AI30" s="4">
        <v>16.568926924678799</v>
      </c>
      <c r="AJ30" s="4">
        <v>2350.5838083490462</v>
      </c>
      <c r="AK30" s="7">
        <v>24527.000736428177</v>
      </c>
      <c r="AM30" s="3">
        <v>2022</v>
      </c>
      <c r="AN30" s="38">
        <v>4.5079895205780924E-3</v>
      </c>
      <c r="AO30" s="38">
        <v>0</v>
      </c>
      <c r="AP30" s="38">
        <v>1.2861264001185905E-2</v>
      </c>
      <c r="AQ30" s="38">
        <v>0</v>
      </c>
      <c r="AR30" s="38">
        <v>1.6363442408731756E-2</v>
      </c>
      <c r="AS30" s="38">
        <v>1.1876326122625437E-3</v>
      </c>
      <c r="AT30" s="38">
        <v>1.4640692498575363E-3</v>
      </c>
      <c r="AU30" s="38">
        <v>0</v>
      </c>
      <c r="AV30" s="38">
        <v>0</v>
      </c>
      <c r="AW30" s="38">
        <v>8.2844634623393992E-6</v>
      </c>
      <c r="AX30" s="38">
        <v>9.4023352333961852E-6</v>
      </c>
      <c r="AY30" s="36">
        <v>3.640208459131157E-2</v>
      </c>
    </row>
    <row r="31" spans="2:53" x14ac:dyDescent="0.25">
      <c r="Y31" s="1">
        <v>2023</v>
      </c>
      <c r="Z31" s="4">
        <v>1739.5814745749699</v>
      </c>
      <c r="AA31" s="4">
        <v>0</v>
      </c>
      <c r="AB31" s="4">
        <v>8625.566090315835</v>
      </c>
      <c r="AC31" s="4">
        <v>0</v>
      </c>
      <c r="AD31" s="4">
        <v>7492.1712453315104</v>
      </c>
      <c r="AE31" s="4">
        <v>510.61716148881936</v>
      </c>
      <c r="AF31" s="4">
        <v>2536.0725713745428</v>
      </c>
      <c r="AG31" s="4">
        <v>0</v>
      </c>
      <c r="AH31" s="4">
        <v>0</v>
      </c>
      <c r="AI31" s="4">
        <v>33.027440515211559</v>
      </c>
      <c r="AJ31" s="4">
        <v>2935.4539534312071</v>
      </c>
      <c r="AK31" s="7">
        <v>23872.489937032093</v>
      </c>
      <c r="AM31" s="1">
        <v>2023</v>
      </c>
      <c r="AN31" s="38">
        <v>3.1486424689806955E-3</v>
      </c>
      <c r="AO31" s="38">
        <v>0</v>
      </c>
      <c r="AP31" s="38">
        <v>1.2334559509151645E-2</v>
      </c>
      <c r="AQ31" s="38">
        <v>0</v>
      </c>
      <c r="AR31" s="38">
        <v>1.5643653560252192E-2</v>
      </c>
      <c r="AS31" s="38">
        <v>9.0583484448116555E-4</v>
      </c>
      <c r="AT31" s="38">
        <v>1.7118489856778165E-3</v>
      </c>
      <c r="AU31" s="38">
        <v>0</v>
      </c>
      <c r="AV31" s="38">
        <v>0</v>
      </c>
      <c r="AW31" s="38">
        <v>1.6513720257605778E-5</v>
      </c>
      <c r="AX31" s="38">
        <v>1.1741815813724828E-5</v>
      </c>
      <c r="AY31" s="36">
        <v>3.377279490461485E-2</v>
      </c>
    </row>
    <row r="32" spans="2:53" x14ac:dyDescent="0.25">
      <c r="Y32" s="3">
        <v>2024</v>
      </c>
      <c r="Z32" s="4">
        <v>1139.2036103033606</v>
      </c>
      <c r="AA32" s="4">
        <v>0</v>
      </c>
      <c r="AB32" s="4">
        <v>8213.9216982668841</v>
      </c>
      <c r="AC32" s="4">
        <v>0</v>
      </c>
      <c r="AD32" s="4">
        <v>6959.3596247131691</v>
      </c>
      <c r="AE32" s="4">
        <v>373.29585782343901</v>
      </c>
      <c r="AF32" s="4">
        <v>2904.0759379991332</v>
      </c>
      <c r="AG32" s="4">
        <v>0</v>
      </c>
      <c r="AH32" s="4">
        <v>0</v>
      </c>
      <c r="AI32" s="4">
        <v>54.862401877528626</v>
      </c>
      <c r="AJ32" s="4">
        <v>3531.3945528126324</v>
      </c>
      <c r="AK32" s="7">
        <v>23176.113683796146</v>
      </c>
      <c r="AM32" s="3">
        <v>2024</v>
      </c>
      <c r="AN32" s="38">
        <v>2.0619585346490828E-3</v>
      </c>
      <c r="AO32" s="38">
        <v>0</v>
      </c>
      <c r="AP32" s="38">
        <v>1.1745908028521644E-2</v>
      </c>
      <c r="AQ32" s="38">
        <v>0</v>
      </c>
      <c r="AR32" s="38">
        <v>1.4531142896401096E-2</v>
      </c>
      <c r="AS32" s="38">
        <v>6.6222685177878078E-4</v>
      </c>
      <c r="AT32" s="38">
        <v>1.9602512581494151E-3</v>
      </c>
      <c r="AU32" s="38">
        <v>0</v>
      </c>
      <c r="AV32" s="38">
        <v>0</v>
      </c>
      <c r="AW32" s="38">
        <v>2.7431200938764311E-5</v>
      </c>
      <c r="AX32" s="38">
        <v>1.4125578211250529E-5</v>
      </c>
      <c r="AY32" s="36">
        <v>3.1003044348650033E-2</v>
      </c>
    </row>
    <row r="33" spans="2:52" x14ac:dyDescent="0.25">
      <c r="Y33" s="3">
        <v>2025</v>
      </c>
      <c r="Z33" s="4">
        <v>684.03222129474125</v>
      </c>
      <c r="AA33" s="4">
        <v>0</v>
      </c>
      <c r="AB33" s="4">
        <v>7772.184558167517</v>
      </c>
      <c r="AC33" s="4">
        <v>0</v>
      </c>
      <c r="AD33" s="4">
        <v>6281.3683976291586</v>
      </c>
      <c r="AE33" s="4">
        <v>261.53301285731573</v>
      </c>
      <c r="AF33" s="4">
        <v>3261.3001724640108</v>
      </c>
      <c r="AG33" s="4">
        <v>0</v>
      </c>
      <c r="AH33" s="4">
        <v>0</v>
      </c>
      <c r="AI33" s="4">
        <v>82.019635047482765</v>
      </c>
      <c r="AJ33" s="4">
        <v>4138.0059508200211</v>
      </c>
      <c r="AK33" s="7">
        <v>22480.443948280245</v>
      </c>
      <c r="AM33" s="3">
        <v>2025</v>
      </c>
      <c r="AN33" s="38">
        <v>1.2380983205434817E-3</v>
      </c>
      <c r="AO33" s="38">
        <v>0</v>
      </c>
      <c r="AP33" s="38">
        <v>1.1114223918179549E-2</v>
      </c>
      <c r="AQ33" s="38">
        <v>0</v>
      </c>
      <c r="AR33" s="38">
        <v>1.3115497214249684E-2</v>
      </c>
      <c r="AS33" s="38">
        <v>4.6395956480887811E-4</v>
      </c>
      <c r="AT33" s="38">
        <v>2.2013776164132074E-3</v>
      </c>
      <c r="AU33" s="38">
        <v>0</v>
      </c>
      <c r="AV33" s="38">
        <v>0</v>
      </c>
      <c r="AW33" s="38">
        <v>4.1009817523741384E-5</v>
      </c>
      <c r="AX33" s="38">
        <v>1.6552023803280083E-5</v>
      </c>
      <c r="AY33" s="36">
        <v>2.8190718475521823E-2</v>
      </c>
    </row>
    <row r="34" spans="2:52" x14ac:dyDescent="0.25">
      <c r="Y34" s="3">
        <v>2026</v>
      </c>
      <c r="Z34" s="4">
        <v>367.67157513519487</v>
      </c>
      <c r="AA34" s="4">
        <v>0</v>
      </c>
      <c r="AB34" s="4">
        <v>7300.1025696232264</v>
      </c>
      <c r="AC34" s="4">
        <v>0</v>
      </c>
      <c r="AD34" s="4">
        <v>5538.4627969262401</v>
      </c>
      <c r="AE34" s="4">
        <v>175.60981735851419</v>
      </c>
      <c r="AF34" s="4">
        <v>3572.4619604754389</v>
      </c>
      <c r="AG34" s="4">
        <v>0</v>
      </c>
      <c r="AH34" s="4">
        <v>0</v>
      </c>
      <c r="AI34" s="4">
        <v>119.84966044223931</v>
      </c>
      <c r="AJ34" s="4">
        <v>4762.7037748090816</v>
      </c>
      <c r="AK34" s="7">
        <v>21836.862154769937</v>
      </c>
      <c r="AM34" s="3">
        <v>2026</v>
      </c>
      <c r="AN34" s="38">
        <v>6.6548555099470272E-4</v>
      </c>
      <c r="AO34" s="38">
        <v>0</v>
      </c>
      <c r="AP34" s="38">
        <v>1.0439146674561214E-2</v>
      </c>
      <c r="AQ34" s="38">
        <v>0</v>
      </c>
      <c r="AR34" s="38">
        <v>1.1564310319981988E-2</v>
      </c>
      <c r="AS34" s="38">
        <v>3.1153181599400417E-4</v>
      </c>
      <c r="AT34" s="38">
        <v>2.411411823320921E-3</v>
      </c>
      <c r="AU34" s="38">
        <v>0</v>
      </c>
      <c r="AV34" s="38">
        <v>0</v>
      </c>
      <c r="AW34" s="38">
        <v>5.992483022111966E-5</v>
      </c>
      <c r="AX34" s="38">
        <v>1.9050815099236325E-5</v>
      </c>
      <c r="AY34" s="36">
        <v>2.5470861830173188E-2</v>
      </c>
    </row>
    <row r="35" spans="2:52" x14ac:dyDescent="0.25">
      <c r="Y35" s="1">
        <v>2027</v>
      </c>
      <c r="Z35" s="4">
        <v>172.99378985927706</v>
      </c>
      <c r="AA35" s="4">
        <v>0</v>
      </c>
      <c r="AB35" s="4">
        <v>6815.4127046064341</v>
      </c>
      <c r="AC35" s="4">
        <v>0</v>
      </c>
      <c r="AD35" s="4">
        <v>4775.3789525627617</v>
      </c>
      <c r="AE35" s="4">
        <v>112.97508565887338</v>
      </c>
      <c r="AF35" s="4">
        <v>3831.1563027935663</v>
      </c>
      <c r="AG35" s="4">
        <v>0</v>
      </c>
      <c r="AH35" s="4">
        <v>0</v>
      </c>
      <c r="AI35" s="4">
        <v>168.24506599403176</v>
      </c>
      <c r="AJ35" s="4">
        <v>5406.0423803081158</v>
      </c>
      <c r="AK35" s="7">
        <v>21282.204281783059</v>
      </c>
      <c r="AM35" s="1">
        <v>2027</v>
      </c>
      <c r="AN35" s="38">
        <v>3.1311875964529147E-4</v>
      </c>
      <c r="AO35" s="38">
        <v>0</v>
      </c>
      <c r="AP35" s="38">
        <v>9.7460401675872003E-3</v>
      </c>
      <c r="AQ35" s="38">
        <v>0</v>
      </c>
      <c r="AR35" s="38">
        <v>9.9709912529510458E-3</v>
      </c>
      <c r="AS35" s="38">
        <v>2.0041780195884139E-4</v>
      </c>
      <c r="AT35" s="38">
        <v>2.586030504385657E-3</v>
      </c>
      <c r="AU35" s="38">
        <v>0</v>
      </c>
      <c r="AV35" s="38">
        <v>0</v>
      </c>
      <c r="AW35" s="38">
        <v>8.4122532997015872E-5</v>
      </c>
      <c r="AX35" s="38">
        <v>2.1624169521232462E-5</v>
      </c>
      <c r="AY35" s="36">
        <v>2.2922345189046286E-2</v>
      </c>
    </row>
    <row r="36" spans="2:52" x14ac:dyDescent="0.25">
      <c r="Y36" s="3">
        <v>2028</v>
      </c>
      <c r="Z36" s="4">
        <v>69.957273115684544</v>
      </c>
      <c r="AA36" s="4">
        <v>0</v>
      </c>
      <c r="AB36" s="4">
        <v>6333.5849988943419</v>
      </c>
      <c r="AC36" s="4">
        <v>0</v>
      </c>
      <c r="AD36" s="4">
        <v>4021.1911380566603</v>
      </c>
      <c r="AE36" s="4">
        <v>69.530794367823873</v>
      </c>
      <c r="AF36" s="4">
        <v>4037.2311400659978</v>
      </c>
      <c r="AG36" s="4">
        <v>0</v>
      </c>
      <c r="AH36" s="4">
        <v>0</v>
      </c>
      <c r="AI36" s="4">
        <v>227.09919855682853</v>
      </c>
      <c r="AJ36" s="4">
        <v>6068.960945554737</v>
      </c>
      <c r="AK36" s="7">
        <v>20827.555488612074</v>
      </c>
      <c r="AM36" s="3">
        <v>2028</v>
      </c>
      <c r="AN36" s="38">
        <v>1.2662266433938904E-4</v>
      </c>
      <c r="AO36" s="38">
        <v>0</v>
      </c>
      <c r="AP36" s="38">
        <v>9.0570265484189085E-3</v>
      </c>
      <c r="AQ36" s="38">
        <v>0</v>
      </c>
      <c r="AR36" s="38">
        <v>8.3962470962623062E-3</v>
      </c>
      <c r="AS36" s="38">
        <v>1.2334762920851954E-4</v>
      </c>
      <c r="AT36" s="38">
        <v>2.7251310195445483E-3</v>
      </c>
      <c r="AU36" s="38">
        <v>0</v>
      </c>
      <c r="AV36" s="38">
        <v>0</v>
      </c>
      <c r="AW36" s="38">
        <v>1.1354959927841425E-4</v>
      </c>
      <c r="AX36" s="38">
        <v>2.4275843782218948E-5</v>
      </c>
      <c r="AY36" s="36">
        <v>2.0566200400834303E-2</v>
      </c>
    </row>
    <row r="37" spans="2:52" x14ac:dyDescent="0.25">
      <c r="Y37" s="1">
        <v>2029</v>
      </c>
      <c r="Z37" s="4">
        <v>23.984879761116858</v>
      </c>
      <c r="AA37" s="4">
        <v>0</v>
      </c>
      <c r="AB37" s="4">
        <v>5860.511370152075</v>
      </c>
      <c r="AC37" s="4">
        <v>0</v>
      </c>
      <c r="AD37" s="4">
        <v>3293.3178720615133</v>
      </c>
      <c r="AE37" s="4">
        <v>40.836559895835023</v>
      </c>
      <c r="AF37" s="4">
        <v>4195.7344970353342</v>
      </c>
      <c r="AG37" s="4">
        <v>0</v>
      </c>
      <c r="AH37" s="4">
        <v>0</v>
      </c>
      <c r="AI37" s="4">
        <v>296.30583024450073</v>
      </c>
      <c r="AJ37" s="4">
        <v>6752.1708680361135</v>
      </c>
      <c r="AK37" s="7">
        <v>20462.861877186489</v>
      </c>
      <c r="AM37" s="1">
        <v>2029</v>
      </c>
      <c r="AN37" s="38">
        <v>4.3412632367621507E-5</v>
      </c>
      <c r="AO37" s="38">
        <v>0</v>
      </c>
      <c r="AP37" s="38">
        <v>8.3805312593174669E-3</v>
      </c>
      <c r="AQ37" s="38">
        <v>0</v>
      </c>
      <c r="AR37" s="38">
        <v>6.8764477168644393E-3</v>
      </c>
      <c r="AS37" s="38">
        <v>7.2444057255211327E-5</v>
      </c>
      <c r="AT37" s="38">
        <v>2.8321207854988505E-3</v>
      </c>
      <c r="AU37" s="38">
        <v>0</v>
      </c>
      <c r="AV37" s="38">
        <v>0</v>
      </c>
      <c r="AW37" s="38">
        <v>1.4815291512225036E-4</v>
      </c>
      <c r="AX37" s="38">
        <v>2.7008683472144453E-5</v>
      </c>
      <c r="AY37" s="36">
        <v>1.8380118049897982E-2</v>
      </c>
    </row>
    <row r="38" spans="2:52" x14ac:dyDescent="0.25">
      <c r="Y38" s="6">
        <v>2030</v>
      </c>
      <c r="Z38" s="5">
        <v>6.903156472375132</v>
      </c>
      <c r="AA38" s="5">
        <v>0</v>
      </c>
      <c r="AB38" s="5">
        <v>5385.0954302295995</v>
      </c>
      <c r="AC38" s="5">
        <v>0</v>
      </c>
      <c r="AD38" s="5">
        <v>2608.8392337006521</v>
      </c>
      <c r="AE38" s="5">
        <v>22.836981395731193</v>
      </c>
      <c r="AF38" s="5">
        <v>4312.9100380486789</v>
      </c>
      <c r="AG38" s="5">
        <v>0</v>
      </c>
      <c r="AH38" s="5">
        <v>0</v>
      </c>
      <c r="AI38" s="5">
        <v>375.75725709542496</v>
      </c>
      <c r="AJ38" s="5">
        <v>7455.4191432555108</v>
      </c>
      <c r="AK38" s="8">
        <v>20167.761240197971</v>
      </c>
      <c r="AL38" s="13"/>
      <c r="AM38" s="6">
        <v>2030</v>
      </c>
      <c r="AN38" s="39">
        <v>1.2494713214998988E-5</v>
      </c>
      <c r="AO38" s="39">
        <v>0</v>
      </c>
      <c r="AP38" s="39">
        <v>7.7006864652283272E-3</v>
      </c>
      <c r="AQ38" s="39">
        <v>0</v>
      </c>
      <c r="AR38" s="39">
        <v>5.4472563199669619E-3</v>
      </c>
      <c r="AS38" s="39">
        <v>4.0512804996027141E-5</v>
      </c>
      <c r="AT38" s="39">
        <v>2.9112142756828581E-3</v>
      </c>
      <c r="AU38" s="39">
        <v>0</v>
      </c>
      <c r="AV38" s="39">
        <v>0</v>
      </c>
      <c r="AW38" s="39">
        <v>1.8787862854771249E-4</v>
      </c>
      <c r="AX38" s="39">
        <v>2.9821676573022045E-5</v>
      </c>
      <c r="AY38" s="37">
        <v>1.632986488420991E-2</v>
      </c>
    </row>
    <row r="46" spans="2:52" x14ac:dyDescent="0.25">
      <c r="AZ46" s="13"/>
    </row>
    <row r="48" spans="2:52" x14ac:dyDescent="0.25">
      <c r="B48" s="55" t="s">
        <v>178</v>
      </c>
      <c r="Y48" s="55" t="s">
        <v>306</v>
      </c>
      <c r="AM48" s="55" t="s">
        <v>305</v>
      </c>
    </row>
    <row r="49" spans="25:51" ht="15.75" x14ac:dyDescent="0.25">
      <c r="Y49" s="66"/>
      <c r="Z49" s="63" t="s">
        <v>2</v>
      </c>
      <c r="AA49" s="63" t="s">
        <v>3</v>
      </c>
      <c r="AB49" s="63" t="s">
        <v>4</v>
      </c>
      <c r="AC49" s="63" t="s">
        <v>5</v>
      </c>
      <c r="AD49" s="63" t="s">
        <v>6</v>
      </c>
      <c r="AE49" s="63" t="s">
        <v>7</v>
      </c>
      <c r="AF49" s="63" t="s">
        <v>8</v>
      </c>
      <c r="AG49" s="63" t="s">
        <v>9</v>
      </c>
      <c r="AH49" s="63" t="s">
        <v>18</v>
      </c>
      <c r="AI49" s="63" t="s">
        <v>19</v>
      </c>
      <c r="AJ49" s="63" t="s">
        <v>20</v>
      </c>
      <c r="AK49" s="63" t="s">
        <v>0</v>
      </c>
      <c r="AM49" s="62"/>
      <c r="AN49" s="63" t="s">
        <v>2</v>
      </c>
      <c r="AO49" s="63" t="s">
        <v>3</v>
      </c>
      <c r="AP49" s="63" t="s">
        <v>4</v>
      </c>
      <c r="AQ49" s="63" t="s">
        <v>5</v>
      </c>
      <c r="AR49" s="63" t="s">
        <v>6</v>
      </c>
      <c r="AS49" s="63" t="s">
        <v>7</v>
      </c>
      <c r="AT49" s="63" t="s">
        <v>8</v>
      </c>
      <c r="AU49" s="63" t="s">
        <v>9</v>
      </c>
      <c r="AV49" s="63" t="s">
        <v>18</v>
      </c>
      <c r="AW49" s="63" t="s">
        <v>19</v>
      </c>
      <c r="AX49" s="63" t="s">
        <v>20</v>
      </c>
      <c r="AY49" s="64" t="s">
        <v>0</v>
      </c>
    </row>
    <row r="50" spans="25:51" x14ac:dyDescent="0.25">
      <c r="Y50" s="3">
        <v>2020</v>
      </c>
      <c r="Z50" s="4">
        <v>14396.228291904563</v>
      </c>
      <c r="AA50" s="4">
        <v>0</v>
      </c>
      <c r="AB50" s="4">
        <v>0</v>
      </c>
      <c r="AC50" s="4">
        <v>0</v>
      </c>
      <c r="AD50" s="4">
        <v>239083.3625128429</v>
      </c>
      <c r="AE50" s="4">
        <v>1843.7869607292339</v>
      </c>
      <c r="AF50" s="4">
        <v>29455.899303337603</v>
      </c>
      <c r="AG50" s="4">
        <v>0</v>
      </c>
      <c r="AH50" s="4">
        <v>0</v>
      </c>
      <c r="AI50" s="4">
        <v>0</v>
      </c>
      <c r="AJ50" s="4">
        <v>8.0916151697502681</v>
      </c>
      <c r="AK50" s="7">
        <v>284787.36868398404</v>
      </c>
      <c r="AM50" s="3">
        <v>2020</v>
      </c>
      <c r="AN50" s="38">
        <v>2.6057173208347256E-2</v>
      </c>
      <c r="AO50" s="38">
        <v>0</v>
      </c>
      <c r="AP50" s="38">
        <v>0</v>
      </c>
      <c r="AQ50" s="38">
        <v>0</v>
      </c>
      <c r="AR50" s="38">
        <v>0.49920606092681596</v>
      </c>
      <c r="AS50" s="38">
        <v>3.2708780683336608E-3</v>
      </c>
      <c r="AT50" s="38">
        <v>1.9882732029752881E-2</v>
      </c>
      <c r="AU50" s="38">
        <v>0</v>
      </c>
      <c r="AV50" s="38">
        <v>0</v>
      </c>
      <c r="AW50" s="38">
        <v>0</v>
      </c>
      <c r="AX50" s="38">
        <v>3.2366460679001074E-8</v>
      </c>
      <c r="AY50" s="36">
        <v>0.5484168765997105</v>
      </c>
    </row>
    <row r="51" spans="25:51" x14ac:dyDescent="0.25">
      <c r="Y51" s="1">
        <v>2021</v>
      </c>
      <c r="Z51" s="4">
        <v>8169.655215908957</v>
      </c>
      <c r="AA51" s="4">
        <v>0</v>
      </c>
      <c r="AB51" s="4">
        <v>0</v>
      </c>
      <c r="AC51" s="4">
        <v>0</v>
      </c>
      <c r="AD51" s="4">
        <v>234960.7674550261</v>
      </c>
      <c r="AE51" s="4">
        <v>1378.1611423055983</v>
      </c>
      <c r="AF51" s="4">
        <v>54672.391856308495</v>
      </c>
      <c r="AG51" s="4">
        <v>0</v>
      </c>
      <c r="AH51" s="4">
        <v>0</v>
      </c>
      <c r="AI51" s="4">
        <v>129.2806648739807</v>
      </c>
      <c r="AJ51" s="4">
        <v>51.426095632668833</v>
      </c>
      <c r="AK51" s="7">
        <v>299361.68243005581</v>
      </c>
      <c r="AM51" s="1">
        <v>2021</v>
      </c>
      <c r="AN51" s="38">
        <v>1.4787075940795213E-2</v>
      </c>
      <c r="AO51" s="38">
        <v>0</v>
      </c>
      <c r="AP51" s="38">
        <v>0</v>
      </c>
      <c r="AQ51" s="38">
        <v>0</v>
      </c>
      <c r="AR51" s="38">
        <v>0.49059808244609449</v>
      </c>
      <c r="AS51" s="38">
        <v>2.4448578664501312E-3</v>
      </c>
      <c r="AT51" s="38">
        <v>3.6903864503008234E-2</v>
      </c>
      <c r="AU51" s="38">
        <v>0</v>
      </c>
      <c r="AV51" s="38">
        <v>0</v>
      </c>
      <c r="AW51" s="38">
        <v>6.4640332436990348E-5</v>
      </c>
      <c r="AX51" s="38">
        <v>2.0570438253067534E-7</v>
      </c>
      <c r="AY51" s="36">
        <v>0.54479872679316754</v>
      </c>
    </row>
    <row r="52" spans="25:51" x14ac:dyDescent="0.25">
      <c r="Y52" s="3">
        <v>2022</v>
      </c>
      <c r="Z52" s="4">
        <v>4249.0014529279033</v>
      </c>
      <c r="AA52" s="4">
        <v>0</v>
      </c>
      <c r="AB52" s="4">
        <v>0</v>
      </c>
      <c r="AC52" s="4">
        <v>0</v>
      </c>
      <c r="AD52" s="4">
        <v>217195.47993292322</v>
      </c>
      <c r="AE52" s="4">
        <v>945.86953120106773</v>
      </c>
      <c r="AF52" s="4">
        <v>86419.922751038612</v>
      </c>
      <c r="AG52" s="4">
        <v>0</v>
      </c>
      <c r="AH52" s="4">
        <v>0</v>
      </c>
      <c r="AI52" s="4">
        <v>379.47792686368615</v>
      </c>
      <c r="AJ52" s="4">
        <v>129.93215570155522</v>
      </c>
      <c r="AK52" s="7">
        <v>309319.68375065608</v>
      </c>
      <c r="AM52" s="3">
        <v>2022</v>
      </c>
      <c r="AN52" s="38">
        <v>7.6906926297995049E-3</v>
      </c>
      <c r="AO52" s="38">
        <v>0</v>
      </c>
      <c r="AP52" s="38">
        <v>0</v>
      </c>
      <c r="AQ52" s="38">
        <v>0</v>
      </c>
      <c r="AR52" s="38">
        <v>0.45350416209994371</v>
      </c>
      <c r="AS52" s="38">
        <v>1.6779725483506941E-3</v>
      </c>
      <c r="AT52" s="38">
        <v>5.8333447856951062E-2</v>
      </c>
      <c r="AU52" s="38">
        <v>0</v>
      </c>
      <c r="AV52" s="38">
        <v>0</v>
      </c>
      <c r="AW52" s="38">
        <v>1.8973896343184307E-4</v>
      </c>
      <c r="AX52" s="38">
        <v>5.1972862280622082E-7</v>
      </c>
      <c r="AY52" s="36">
        <v>0.52139653382709961</v>
      </c>
    </row>
    <row r="53" spans="25:51" x14ac:dyDescent="0.25">
      <c r="Y53" s="1">
        <v>2023</v>
      </c>
      <c r="Z53" s="4">
        <v>2000.6409579955523</v>
      </c>
      <c r="AA53" s="4">
        <v>0</v>
      </c>
      <c r="AB53" s="4">
        <v>0</v>
      </c>
      <c r="AC53" s="4">
        <v>0</v>
      </c>
      <c r="AD53" s="4">
        <v>196909.25072781742</v>
      </c>
      <c r="AE53" s="4">
        <v>583.72596039927419</v>
      </c>
      <c r="AF53" s="4">
        <v>100359.77066895217</v>
      </c>
      <c r="AG53" s="4">
        <v>0</v>
      </c>
      <c r="AH53" s="4">
        <v>0</v>
      </c>
      <c r="AI53" s="4">
        <v>754.19018735452903</v>
      </c>
      <c r="AJ53" s="4">
        <v>244.63668836574431</v>
      </c>
      <c r="AK53" s="7">
        <v>300852.21519088466</v>
      </c>
      <c r="AM53" s="1">
        <v>2023</v>
      </c>
      <c r="AN53" s="38">
        <v>3.6211601339719494E-3</v>
      </c>
      <c r="AO53" s="38">
        <v>0</v>
      </c>
      <c r="AP53" s="38">
        <v>0</v>
      </c>
      <c r="AQ53" s="38">
        <v>0</v>
      </c>
      <c r="AR53" s="38">
        <v>0.41114651551968279</v>
      </c>
      <c r="AS53" s="38">
        <v>1.0355298537483124E-3</v>
      </c>
      <c r="AT53" s="38">
        <v>6.7742845201542723E-2</v>
      </c>
      <c r="AU53" s="38">
        <v>0</v>
      </c>
      <c r="AV53" s="38">
        <v>0</v>
      </c>
      <c r="AW53" s="38">
        <v>3.7709509367726455E-4</v>
      </c>
      <c r="AX53" s="38">
        <v>9.7854675346297731E-7</v>
      </c>
      <c r="AY53" s="36">
        <v>0.48392412434937654</v>
      </c>
    </row>
    <row r="54" spans="25:51" x14ac:dyDescent="0.25">
      <c r="Y54" s="3">
        <v>2024</v>
      </c>
      <c r="Z54" s="4">
        <v>838.53369870770712</v>
      </c>
      <c r="AA54" s="4">
        <v>0</v>
      </c>
      <c r="AB54" s="4">
        <v>0</v>
      </c>
      <c r="AC54" s="4">
        <v>0</v>
      </c>
      <c r="AD54" s="4">
        <v>174938.87936652437</v>
      </c>
      <c r="AE54" s="4">
        <v>316.92701156297562</v>
      </c>
      <c r="AF54" s="4">
        <v>114644.87367974516</v>
      </c>
      <c r="AG54" s="4">
        <v>0</v>
      </c>
      <c r="AH54" s="4">
        <v>0</v>
      </c>
      <c r="AI54" s="4">
        <v>1257.0964917807335</v>
      </c>
      <c r="AJ54" s="4">
        <v>396.60737749698643</v>
      </c>
      <c r="AK54" s="7">
        <v>292392.91762581794</v>
      </c>
      <c r="AM54" s="3">
        <v>2024</v>
      </c>
      <c r="AN54" s="38">
        <v>1.5177459946609498E-3</v>
      </c>
      <c r="AO54" s="38">
        <v>0</v>
      </c>
      <c r="AP54" s="38">
        <v>0</v>
      </c>
      <c r="AQ54" s="38">
        <v>0</v>
      </c>
      <c r="AR54" s="38">
        <v>0.3652723801173029</v>
      </c>
      <c r="AS54" s="38">
        <v>5.6222851851271878E-4</v>
      </c>
      <c r="AT54" s="38">
        <v>7.738528973382798E-2</v>
      </c>
      <c r="AU54" s="38">
        <v>0</v>
      </c>
      <c r="AV54" s="38">
        <v>0</v>
      </c>
      <c r="AW54" s="38">
        <v>6.285482458903667E-4</v>
      </c>
      <c r="AX54" s="38">
        <v>1.5864295099879457E-6</v>
      </c>
      <c r="AY54" s="36">
        <v>0.44536777903970487</v>
      </c>
    </row>
    <row r="55" spans="25:51" x14ac:dyDescent="0.25">
      <c r="Y55" s="3">
        <v>2025</v>
      </c>
      <c r="Z55" s="4">
        <v>307.16289097877461</v>
      </c>
      <c r="AA55" s="4">
        <v>0</v>
      </c>
      <c r="AB55" s="4">
        <v>0</v>
      </c>
      <c r="AC55" s="4">
        <v>0</v>
      </c>
      <c r="AD55" s="4">
        <v>152065.89153746603</v>
      </c>
      <c r="AE55" s="4">
        <v>148.32476669251079</v>
      </c>
      <c r="AF55" s="4">
        <v>129053.37843705127</v>
      </c>
      <c r="AG55" s="4">
        <v>0</v>
      </c>
      <c r="AH55" s="4">
        <v>0</v>
      </c>
      <c r="AI55" s="4">
        <v>1891.9572192737401</v>
      </c>
      <c r="AJ55" s="4">
        <v>586.93338160911571</v>
      </c>
      <c r="AK55" s="7">
        <v>284053.64823307138</v>
      </c>
      <c r="AL55" s="13"/>
      <c r="AM55" s="3">
        <v>2025</v>
      </c>
      <c r="AN55" s="38">
        <v>5.5596483267158201E-4</v>
      </c>
      <c r="AO55" s="38">
        <v>0</v>
      </c>
      <c r="AP55" s="38">
        <v>0</v>
      </c>
      <c r="AQ55" s="38">
        <v>0</v>
      </c>
      <c r="AR55" s="38">
        <v>0.31751358153022907</v>
      </c>
      <c r="AS55" s="38">
        <v>2.6312813611251411E-4</v>
      </c>
      <c r="AT55" s="38">
        <v>8.7111030445009605E-2</v>
      </c>
      <c r="AU55" s="38">
        <v>0</v>
      </c>
      <c r="AV55" s="38">
        <v>0</v>
      </c>
      <c r="AW55" s="38">
        <v>9.4597860963686995E-4</v>
      </c>
      <c r="AX55" s="38">
        <v>2.3477335264364628E-6</v>
      </c>
      <c r="AY55" s="36">
        <v>0.40639203128718604</v>
      </c>
    </row>
    <row r="56" spans="25:51" x14ac:dyDescent="0.25">
      <c r="Y56" s="3">
        <v>2026</v>
      </c>
      <c r="Z56" s="4">
        <v>96.712591499045445</v>
      </c>
      <c r="AA56" s="4">
        <v>0</v>
      </c>
      <c r="AB56" s="4">
        <v>0</v>
      </c>
      <c r="AC56" s="4">
        <v>0</v>
      </c>
      <c r="AD56" s="4">
        <v>129975.95163739326</v>
      </c>
      <c r="AE56" s="4">
        <v>58.777735641434845</v>
      </c>
      <c r="AF56" s="4">
        <v>142594.54021334226</v>
      </c>
      <c r="AG56" s="4">
        <v>0</v>
      </c>
      <c r="AH56" s="4">
        <v>0</v>
      </c>
      <c r="AI56" s="4">
        <v>2616.1847539479418</v>
      </c>
      <c r="AJ56" s="4">
        <v>804.18415531078062</v>
      </c>
      <c r="AK56" s="7">
        <v>276146.35108713474</v>
      </c>
      <c r="AM56" s="3">
        <v>2026</v>
      </c>
      <c r="AN56" s="38">
        <v>1.7504979061327226E-4</v>
      </c>
      <c r="AO56" s="38">
        <v>0</v>
      </c>
      <c r="AP56" s="38">
        <v>0</v>
      </c>
      <c r="AQ56" s="38">
        <v>0</v>
      </c>
      <c r="AR56" s="38">
        <v>0.27138978701887717</v>
      </c>
      <c r="AS56" s="38">
        <v>1.0427170302790541E-4</v>
      </c>
      <c r="AT56" s="38">
        <v>9.6251314644006034E-2</v>
      </c>
      <c r="AU56" s="38">
        <v>0</v>
      </c>
      <c r="AV56" s="38">
        <v>0</v>
      </c>
      <c r="AW56" s="38">
        <v>1.3080923769739708E-3</v>
      </c>
      <c r="AX56" s="38">
        <v>3.2167366212431224E-6</v>
      </c>
      <c r="AY56" s="36">
        <v>0.36923173227011963</v>
      </c>
    </row>
    <row r="57" spans="25:51" x14ac:dyDescent="0.25">
      <c r="Y57" s="1">
        <v>2027</v>
      </c>
      <c r="Z57" s="4">
        <v>25.826738330376767</v>
      </c>
      <c r="AA57" s="4">
        <v>0</v>
      </c>
      <c r="AB57" s="4">
        <v>0</v>
      </c>
      <c r="AC57" s="4">
        <v>0</v>
      </c>
      <c r="AD57" s="4">
        <v>108842.34141429284</v>
      </c>
      <c r="AE57" s="4">
        <v>19.427457176215338</v>
      </c>
      <c r="AF57" s="4">
        <v>155257.23586303357</v>
      </c>
      <c r="AG57" s="4">
        <v>0</v>
      </c>
      <c r="AH57" s="4">
        <v>0</v>
      </c>
      <c r="AI57" s="4">
        <v>3436.6562826508398</v>
      </c>
      <c r="AJ57" s="4">
        <v>1050.2660510083115</v>
      </c>
      <c r="AK57" s="7">
        <v>268631.75380649214</v>
      </c>
      <c r="AM57" s="1">
        <v>2027</v>
      </c>
      <c r="AN57" s="38">
        <v>4.6746396377981947E-5</v>
      </c>
      <c r="AO57" s="38">
        <v>0</v>
      </c>
      <c r="AP57" s="38">
        <v>0</v>
      </c>
      <c r="AQ57" s="38">
        <v>0</v>
      </c>
      <c r="AR57" s="38">
        <v>0.22726280887304345</v>
      </c>
      <c r="AS57" s="38">
        <v>3.446430903060601E-5</v>
      </c>
      <c r="AT57" s="38">
        <v>0.10479863420754765</v>
      </c>
      <c r="AU57" s="38">
        <v>0</v>
      </c>
      <c r="AV57" s="38">
        <v>0</v>
      </c>
      <c r="AW57" s="38">
        <v>1.71832814132542E-3</v>
      </c>
      <c r="AX57" s="38">
        <v>4.2010642040332457E-6</v>
      </c>
      <c r="AY57" s="36">
        <v>0.33386518299152917</v>
      </c>
    </row>
    <row r="58" spans="25:51" x14ac:dyDescent="0.25">
      <c r="Y58" s="3">
        <v>2028</v>
      </c>
      <c r="Z58" s="4">
        <v>5.7907420739946911</v>
      </c>
      <c r="AA58" s="4">
        <v>0</v>
      </c>
      <c r="AB58" s="4">
        <v>0</v>
      </c>
      <c r="AC58" s="4">
        <v>0</v>
      </c>
      <c r="AD58" s="4">
        <v>88815.824759875846</v>
      </c>
      <c r="AE58" s="4">
        <v>5.2894313544934981</v>
      </c>
      <c r="AF58" s="4">
        <v>166811.67355349721</v>
      </c>
      <c r="AG58" s="4">
        <v>0</v>
      </c>
      <c r="AH58" s="4">
        <v>0</v>
      </c>
      <c r="AI58" s="4">
        <v>4355.8149649171173</v>
      </c>
      <c r="AJ58" s="4">
        <v>1325.844942719137</v>
      </c>
      <c r="AK58" s="7">
        <v>261320.23839443777</v>
      </c>
      <c r="AM58" s="3">
        <v>2028</v>
      </c>
      <c r="AN58" s="38">
        <v>1.0481243153930391E-5</v>
      </c>
      <c r="AO58" s="38">
        <v>0</v>
      </c>
      <c r="AP58" s="38">
        <v>0</v>
      </c>
      <c r="AQ58" s="38">
        <v>0</v>
      </c>
      <c r="AR58" s="38">
        <v>0.18544744209862077</v>
      </c>
      <c r="AS58" s="38">
        <v>9.3834512228714651E-6</v>
      </c>
      <c r="AT58" s="38">
        <v>0.11259787964861062</v>
      </c>
      <c r="AU58" s="38">
        <v>0</v>
      </c>
      <c r="AV58" s="38">
        <v>0</v>
      </c>
      <c r="AW58" s="38">
        <v>2.177907482458559E-3</v>
      </c>
      <c r="AX58" s="38">
        <v>5.3033797708765478E-6</v>
      </c>
      <c r="AY58" s="36">
        <v>0.30024839730383762</v>
      </c>
    </row>
    <row r="59" spans="25:51" x14ac:dyDescent="0.25">
      <c r="Y59" s="1">
        <v>2029</v>
      </c>
      <c r="Z59" s="4">
        <v>1.0815349174202034</v>
      </c>
      <c r="AA59" s="4">
        <v>0</v>
      </c>
      <c r="AB59" s="4">
        <v>0</v>
      </c>
      <c r="AC59" s="4">
        <v>0</v>
      </c>
      <c r="AD59" s="4">
        <v>70128.896951611008</v>
      </c>
      <c r="AE59" s="4">
        <v>1.1742152630489933</v>
      </c>
      <c r="AF59" s="4">
        <v>177133.22622945867</v>
      </c>
      <c r="AG59" s="4">
        <v>0</v>
      </c>
      <c r="AH59" s="4">
        <v>0</v>
      </c>
      <c r="AI59" s="4">
        <v>5375.3548648654696</v>
      </c>
      <c r="AJ59" s="4">
        <v>1631.3029305737323</v>
      </c>
      <c r="AK59" s="7">
        <v>254271.03672668934</v>
      </c>
      <c r="AM59" s="1">
        <v>2029</v>
      </c>
      <c r="AN59" s="38">
        <v>1.9575782005305681E-6</v>
      </c>
      <c r="AO59" s="38">
        <v>0</v>
      </c>
      <c r="AP59" s="38">
        <v>0</v>
      </c>
      <c r="AQ59" s="38">
        <v>0</v>
      </c>
      <c r="AR59" s="38">
        <v>0.14642913683496381</v>
      </c>
      <c r="AS59" s="38">
        <v>2.0830578766489137E-6</v>
      </c>
      <c r="AT59" s="38">
        <v>0.11956492770488461</v>
      </c>
      <c r="AU59" s="38">
        <v>0</v>
      </c>
      <c r="AV59" s="38">
        <v>0</v>
      </c>
      <c r="AW59" s="38">
        <v>2.6876774324327349E-3</v>
      </c>
      <c r="AX59" s="38">
        <v>6.525211722294929E-6</v>
      </c>
      <c r="AY59" s="36">
        <v>0.26869230782008063</v>
      </c>
    </row>
    <row r="60" spans="25:51" x14ac:dyDescent="0.25">
      <c r="Y60" s="6">
        <v>2030</v>
      </c>
      <c r="Z60" s="5">
        <v>0.16711193282176864</v>
      </c>
      <c r="AA60" s="5">
        <v>0</v>
      </c>
      <c r="AB60" s="5">
        <v>0</v>
      </c>
      <c r="AC60" s="5">
        <v>0</v>
      </c>
      <c r="AD60" s="5">
        <v>53265.971921245509</v>
      </c>
      <c r="AE60" s="5">
        <v>0.21076525856242601</v>
      </c>
      <c r="AF60" s="5">
        <v>186196.16733984565</v>
      </c>
      <c r="AG60" s="5">
        <v>0</v>
      </c>
      <c r="AH60" s="5">
        <v>0</v>
      </c>
      <c r="AI60" s="5">
        <v>6494.8232940757443</v>
      </c>
      <c r="AJ60" s="5">
        <v>1966.3164352476213</v>
      </c>
      <c r="AK60" s="8">
        <v>247923.6568676059</v>
      </c>
      <c r="AL60" s="13"/>
      <c r="AM60" s="6">
        <v>2030</v>
      </c>
      <c r="AN60" s="39">
        <v>3.0247259840740123E-7</v>
      </c>
      <c r="AO60" s="39">
        <v>0</v>
      </c>
      <c r="AP60" s="39">
        <v>0</v>
      </c>
      <c r="AQ60" s="39">
        <v>0</v>
      </c>
      <c r="AR60" s="39">
        <v>0.11121934937156062</v>
      </c>
      <c r="AS60" s="39">
        <v>3.7389756868974369E-7</v>
      </c>
      <c r="AT60" s="39">
        <v>0.12568241295439581</v>
      </c>
      <c r="AU60" s="39">
        <v>0</v>
      </c>
      <c r="AV60" s="39">
        <v>0</v>
      </c>
      <c r="AW60" s="39">
        <v>3.247411647037872E-3</v>
      </c>
      <c r="AX60" s="39">
        <v>7.8652657409904853E-6</v>
      </c>
      <c r="AY60" s="37">
        <v>0.24015771560890239</v>
      </c>
    </row>
    <row r="67" spans="2:52" x14ac:dyDescent="0.25">
      <c r="AZ67" s="13"/>
    </row>
    <row r="70" spans="2:52" x14ac:dyDescent="0.25">
      <c r="B70" s="65" t="s">
        <v>181</v>
      </c>
      <c r="C70" s="65"/>
      <c r="D70" s="65"/>
      <c r="E70" s="65"/>
      <c r="F70" s="65"/>
      <c r="G70" s="65"/>
      <c r="H70" s="65"/>
      <c r="I70" s="65"/>
      <c r="J70" s="65"/>
      <c r="K70" s="65"/>
      <c r="L70" s="65"/>
      <c r="M70" s="65"/>
      <c r="N70" s="65"/>
      <c r="O70" s="65"/>
      <c r="P70" s="65"/>
      <c r="Q70" s="65"/>
      <c r="R70" s="65"/>
      <c r="S70" s="65"/>
      <c r="T70" s="65"/>
      <c r="U70" s="65"/>
      <c r="V70" s="65"/>
      <c r="W70" s="65"/>
      <c r="Y70" s="55" t="s">
        <v>306</v>
      </c>
      <c r="AM70" s="55" t="s">
        <v>305</v>
      </c>
    </row>
    <row r="71" spans="2:52" ht="15.75" x14ac:dyDescent="0.25">
      <c r="B71" s="65"/>
      <c r="C71" s="65"/>
      <c r="D71" s="65"/>
      <c r="E71" s="65"/>
      <c r="F71" s="65"/>
      <c r="G71" s="65"/>
      <c r="H71" s="65"/>
      <c r="I71" s="65"/>
      <c r="J71" s="65"/>
      <c r="K71" s="65"/>
      <c r="L71" s="65"/>
      <c r="M71" s="65"/>
      <c r="N71" s="65"/>
      <c r="O71" s="65"/>
      <c r="P71" s="65"/>
      <c r="Q71" s="65"/>
      <c r="R71" s="65"/>
      <c r="S71" s="65"/>
      <c r="T71" s="65"/>
      <c r="U71" s="65"/>
      <c r="V71" s="65"/>
      <c r="W71" s="65"/>
      <c r="Y71" s="66"/>
      <c r="Z71" s="63" t="s">
        <v>2</v>
      </c>
      <c r="AA71" s="63" t="s">
        <v>3</v>
      </c>
      <c r="AB71" s="63" t="s">
        <v>4</v>
      </c>
      <c r="AC71" s="63" t="s">
        <v>5</v>
      </c>
      <c r="AD71" s="63" t="s">
        <v>6</v>
      </c>
      <c r="AE71" s="63" t="s">
        <v>7</v>
      </c>
      <c r="AF71" s="63" t="s">
        <v>8</v>
      </c>
      <c r="AG71" s="63" t="s">
        <v>9</v>
      </c>
      <c r="AH71" s="63" t="s">
        <v>18</v>
      </c>
      <c r="AI71" s="63" t="s">
        <v>19</v>
      </c>
      <c r="AJ71" s="63" t="s">
        <v>20</v>
      </c>
      <c r="AK71" s="63" t="s">
        <v>0</v>
      </c>
      <c r="AM71" s="62"/>
      <c r="AN71" s="63" t="s">
        <v>2</v>
      </c>
      <c r="AO71" s="63" t="s">
        <v>3</v>
      </c>
      <c r="AP71" s="63" t="s">
        <v>4</v>
      </c>
      <c r="AQ71" s="63" t="s">
        <v>5</v>
      </c>
      <c r="AR71" s="63" t="s">
        <v>6</v>
      </c>
      <c r="AS71" s="63" t="s">
        <v>7</v>
      </c>
      <c r="AT71" s="63" t="s">
        <v>8</v>
      </c>
      <c r="AU71" s="63" t="s">
        <v>9</v>
      </c>
      <c r="AV71" s="63" t="s">
        <v>18</v>
      </c>
      <c r="AW71" s="63" t="s">
        <v>19</v>
      </c>
      <c r="AX71" s="63" t="s">
        <v>20</v>
      </c>
      <c r="AY71" s="64" t="s">
        <v>0</v>
      </c>
    </row>
    <row r="72" spans="2:52" x14ac:dyDescent="0.25">
      <c r="B72" s="65"/>
      <c r="C72" s="65"/>
      <c r="D72" s="65"/>
      <c r="E72" s="65"/>
      <c r="F72" s="65"/>
      <c r="G72" s="65"/>
      <c r="H72" s="65"/>
      <c r="I72" s="65"/>
      <c r="J72" s="65"/>
      <c r="K72" s="65"/>
      <c r="L72" s="65"/>
      <c r="M72" s="65"/>
      <c r="N72" s="65"/>
      <c r="O72" s="65"/>
      <c r="P72" s="65"/>
      <c r="Q72" s="65"/>
      <c r="R72" s="65"/>
      <c r="S72" s="65"/>
      <c r="T72" s="65"/>
      <c r="U72" s="65"/>
      <c r="V72" s="65"/>
      <c r="W72" s="65"/>
      <c r="Y72" s="3">
        <v>2020</v>
      </c>
      <c r="Z72" s="4">
        <v>56903.82450139556</v>
      </c>
      <c r="AA72" s="4">
        <v>0</v>
      </c>
      <c r="AB72" s="4">
        <v>13.52217054851211</v>
      </c>
      <c r="AC72" s="4">
        <v>0</v>
      </c>
      <c r="AD72" s="4">
        <v>506727.73219543829</v>
      </c>
      <c r="AE72" s="4">
        <v>81085.686685501991</v>
      </c>
      <c r="AF72" s="4">
        <v>18838.036513718551</v>
      </c>
      <c r="AG72" s="4">
        <v>0</v>
      </c>
      <c r="AH72" s="4">
        <v>62142.857142857145</v>
      </c>
      <c r="AI72" s="4">
        <v>0</v>
      </c>
      <c r="AJ72" s="4">
        <v>44.80772327289786</v>
      </c>
      <c r="AK72" s="7">
        <v>725756.46693273296</v>
      </c>
      <c r="AM72" s="3">
        <v>2020</v>
      </c>
      <c r="AN72" s="38">
        <v>0.10299592234752597</v>
      </c>
      <c r="AO72" s="38">
        <v>0</v>
      </c>
      <c r="AP72" s="38">
        <v>1.9336703884372317E-5</v>
      </c>
      <c r="AQ72" s="38">
        <v>0</v>
      </c>
      <c r="AR72" s="38">
        <v>1.0580475048240752</v>
      </c>
      <c r="AS72" s="38">
        <v>0.14384600818008053</v>
      </c>
      <c r="AT72" s="38">
        <v>1.2715674646760022E-2</v>
      </c>
      <c r="AU72" s="38">
        <v>0</v>
      </c>
      <c r="AV72" s="38">
        <v>9.3214285714285722E-2</v>
      </c>
      <c r="AW72" s="38">
        <v>0</v>
      </c>
      <c r="AX72" s="38">
        <v>1.7923089309159143E-7</v>
      </c>
      <c r="AY72" s="36">
        <v>1.4108389116475049</v>
      </c>
    </row>
    <row r="73" spans="2:52" x14ac:dyDescent="0.25">
      <c r="B73" s="65"/>
      <c r="C73" s="65"/>
      <c r="D73" s="65"/>
      <c r="E73" s="65"/>
      <c r="F73" s="65"/>
      <c r="G73" s="65"/>
      <c r="H73" s="65"/>
      <c r="I73" s="65"/>
      <c r="J73" s="65"/>
      <c r="K73" s="65"/>
      <c r="L73" s="65"/>
      <c r="M73" s="65"/>
      <c r="N73" s="65"/>
      <c r="O73" s="65"/>
      <c r="P73" s="65"/>
      <c r="Q73" s="65"/>
      <c r="R73" s="65"/>
      <c r="S73" s="65"/>
      <c r="T73" s="65"/>
      <c r="U73" s="65"/>
      <c r="V73" s="65"/>
      <c r="W73" s="65"/>
      <c r="Y73" s="1">
        <v>2021</v>
      </c>
      <c r="Z73" s="4">
        <v>44878.08955190194</v>
      </c>
      <c r="AA73" s="4">
        <v>0</v>
      </c>
      <c r="AB73" s="4">
        <v>13.522149829589383</v>
      </c>
      <c r="AC73" s="4">
        <v>0</v>
      </c>
      <c r="AD73" s="4">
        <v>523854.93990695273</v>
      </c>
      <c r="AE73" s="4">
        <v>61902.847312356746</v>
      </c>
      <c r="AF73" s="4">
        <v>35574.257695680513</v>
      </c>
      <c r="AG73" s="4">
        <v>0</v>
      </c>
      <c r="AH73" s="4">
        <v>55928.571428571428</v>
      </c>
      <c r="AI73" s="4">
        <v>7742.6752545908257</v>
      </c>
      <c r="AJ73" s="4">
        <v>65.097302792925873</v>
      </c>
      <c r="AK73" s="7">
        <v>729960.00060267665</v>
      </c>
      <c r="AM73" s="1">
        <v>2021</v>
      </c>
      <c r="AN73" s="38">
        <v>8.1229342088942516E-2</v>
      </c>
      <c r="AO73" s="38">
        <v>0</v>
      </c>
      <c r="AP73" s="38">
        <v>1.9336674256312817E-5</v>
      </c>
      <c r="AQ73" s="38">
        <v>0</v>
      </c>
      <c r="AR73" s="38">
        <v>1.0938091145257172</v>
      </c>
      <c r="AS73" s="38">
        <v>0.10981565113212086</v>
      </c>
      <c r="AT73" s="38">
        <v>2.4012623944584349E-2</v>
      </c>
      <c r="AU73" s="38">
        <v>0</v>
      </c>
      <c r="AV73" s="38">
        <v>8.389285714285713E-2</v>
      </c>
      <c r="AW73" s="38">
        <v>3.871337627295413E-3</v>
      </c>
      <c r="AX73" s="38">
        <v>2.6038921117170349E-7</v>
      </c>
      <c r="AY73" s="36">
        <v>1.3966505235249849</v>
      </c>
      <c r="AZ73" s="13"/>
    </row>
    <row r="74" spans="2:52" x14ac:dyDescent="0.25">
      <c r="B74" s="65"/>
      <c r="C74" s="65"/>
      <c r="D74" s="65"/>
      <c r="E74" s="65"/>
      <c r="F74" s="65"/>
      <c r="G74" s="65"/>
      <c r="H74" s="65"/>
      <c r="I74" s="65"/>
      <c r="J74" s="65"/>
      <c r="K74" s="65"/>
      <c r="L74" s="65"/>
      <c r="M74" s="65"/>
      <c r="N74" s="65"/>
      <c r="O74" s="65"/>
      <c r="P74" s="65"/>
      <c r="Q74" s="65"/>
      <c r="R74" s="65"/>
      <c r="S74" s="65"/>
      <c r="T74" s="65"/>
      <c r="U74" s="65"/>
      <c r="V74" s="65"/>
      <c r="W74" s="65"/>
      <c r="Y74" s="3">
        <v>2022</v>
      </c>
      <c r="Z74" s="4">
        <v>33903.840198633327</v>
      </c>
      <c r="AA74" s="4">
        <v>0</v>
      </c>
      <c r="AB74" s="4">
        <v>13.52200223254586</v>
      </c>
      <c r="AC74" s="4">
        <v>0</v>
      </c>
      <c r="AD74" s="4">
        <v>521851.14404229412</v>
      </c>
      <c r="AE74" s="4">
        <v>55887.302418832711</v>
      </c>
      <c r="AF74" s="4">
        <v>52244.85680335691</v>
      </c>
      <c r="AG74" s="4">
        <v>0</v>
      </c>
      <c r="AH74" s="4">
        <v>49714.285714285717</v>
      </c>
      <c r="AI74" s="4">
        <v>15842.76791696773</v>
      </c>
      <c r="AJ74" s="4">
        <v>91.517285757294019</v>
      </c>
      <c r="AK74" s="7">
        <v>729549.23638236034</v>
      </c>
      <c r="AM74" s="3">
        <v>2022</v>
      </c>
      <c r="AN74" s="38">
        <v>6.1365950759526319E-2</v>
      </c>
      <c r="AO74" s="38">
        <v>0</v>
      </c>
      <c r="AP74" s="38">
        <v>1.933646319254058E-5</v>
      </c>
      <c r="AQ74" s="38">
        <v>0</v>
      </c>
      <c r="AR74" s="38">
        <v>1.0896251887603101</v>
      </c>
      <c r="AS74" s="38">
        <v>9.9144074491009232E-2</v>
      </c>
      <c r="AT74" s="38">
        <v>3.5265278342265914E-2</v>
      </c>
      <c r="AU74" s="38">
        <v>0</v>
      </c>
      <c r="AV74" s="38">
        <v>7.457142857142858E-2</v>
      </c>
      <c r="AW74" s="38">
        <v>7.9213839584838658E-3</v>
      </c>
      <c r="AX74" s="38">
        <v>3.6606914302917606E-7</v>
      </c>
      <c r="AY74" s="36">
        <v>1.3679130074153598</v>
      </c>
    </row>
    <row r="75" spans="2:52" x14ac:dyDescent="0.25">
      <c r="B75" s="65"/>
      <c r="C75" s="65"/>
      <c r="D75" s="65"/>
      <c r="E75" s="65"/>
      <c r="F75" s="65"/>
      <c r="G75" s="65"/>
      <c r="H75" s="65"/>
      <c r="I75" s="65"/>
      <c r="J75" s="65"/>
      <c r="K75" s="65"/>
      <c r="L75" s="65"/>
      <c r="M75" s="65"/>
      <c r="N75" s="65"/>
      <c r="O75" s="65"/>
      <c r="P75" s="65"/>
      <c r="Q75" s="65"/>
      <c r="R75" s="65"/>
      <c r="S75" s="65"/>
      <c r="T75" s="65"/>
      <c r="U75" s="65"/>
      <c r="V75" s="65"/>
      <c r="W75" s="65"/>
      <c r="Y75" s="1">
        <v>2023</v>
      </c>
      <c r="Z75" s="4">
        <v>24525.921301127146</v>
      </c>
      <c r="AA75" s="4">
        <v>0</v>
      </c>
      <c r="AB75" s="4">
        <v>13.521177235651155</v>
      </c>
      <c r="AC75" s="4">
        <v>0</v>
      </c>
      <c r="AD75" s="4">
        <v>516244.75993868336</v>
      </c>
      <c r="AE75" s="4">
        <v>49594.336020326984</v>
      </c>
      <c r="AF75" s="4">
        <v>70337.51304948781</v>
      </c>
      <c r="AG75" s="4">
        <v>0</v>
      </c>
      <c r="AH75" s="4">
        <v>43500</v>
      </c>
      <c r="AI75" s="4">
        <v>24318.845763150443</v>
      </c>
      <c r="AJ75" s="4">
        <v>124.19608296829341</v>
      </c>
      <c r="AK75" s="7">
        <v>728659.09333297971</v>
      </c>
      <c r="AM75" s="1">
        <v>2023</v>
      </c>
      <c r="AN75" s="38">
        <v>4.4391917555040135E-2</v>
      </c>
      <c r="AO75" s="38">
        <v>0</v>
      </c>
      <c r="AP75" s="38">
        <v>1.9335283446981154E-5</v>
      </c>
      <c r="AQ75" s="38">
        <v>0</v>
      </c>
      <c r="AR75" s="38">
        <v>1.0779190587519707</v>
      </c>
      <c r="AS75" s="38">
        <v>8.7980352100060069E-2</v>
      </c>
      <c r="AT75" s="38">
        <v>4.7477821308404278E-2</v>
      </c>
      <c r="AU75" s="38">
        <v>0</v>
      </c>
      <c r="AV75" s="38">
        <v>6.5250000000000002E-2</v>
      </c>
      <c r="AW75" s="38">
        <v>1.215942288157522E-2</v>
      </c>
      <c r="AX75" s="38">
        <v>4.9678433187317362E-7</v>
      </c>
      <c r="AY75" s="36">
        <v>1.3351984046648291</v>
      </c>
    </row>
    <row r="76" spans="2:52" x14ac:dyDescent="0.25">
      <c r="B76" s="65"/>
      <c r="C76" s="65"/>
      <c r="D76" s="65"/>
      <c r="E76" s="65"/>
      <c r="F76" s="65"/>
      <c r="G76" s="65"/>
      <c r="H76" s="65"/>
      <c r="I76" s="65"/>
      <c r="J76" s="65"/>
      <c r="K76" s="65"/>
      <c r="L76" s="65"/>
      <c r="M76" s="65"/>
      <c r="N76" s="65"/>
      <c r="O76" s="65"/>
      <c r="P76" s="65"/>
      <c r="Q76" s="65"/>
      <c r="R76" s="65"/>
      <c r="S76" s="65"/>
      <c r="T76" s="65"/>
      <c r="U76" s="65"/>
      <c r="V76" s="65"/>
      <c r="W76" s="65"/>
      <c r="Y76" s="3">
        <v>2024</v>
      </c>
      <c r="Z76" s="4">
        <v>16995.316907053275</v>
      </c>
      <c r="AA76" s="4">
        <v>0</v>
      </c>
      <c r="AB76" s="4">
        <v>13.517543564728944</v>
      </c>
      <c r="AC76" s="4">
        <v>0</v>
      </c>
      <c r="AD76" s="4">
        <v>506985.29786289152</v>
      </c>
      <c r="AE76" s="4">
        <v>43074.752160813427</v>
      </c>
      <c r="AF76" s="4">
        <v>89929.333704066506</v>
      </c>
      <c r="AG76" s="4">
        <v>0</v>
      </c>
      <c r="AH76" s="4">
        <v>37285.71428571429</v>
      </c>
      <c r="AI76" s="4">
        <v>33190.895960811475</v>
      </c>
      <c r="AJ76" s="4">
        <v>163.26137966447348</v>
      </c>
      <c r="AK76" s="7">
        <v>727638.08980457974</v>
      </c>
      <c r="AM76" s="3">
        <v>2024</v>
      </c>
      <c r="AN76" s="38">
        <v>3.0761523601766427E-2</v>
      </c>
      <c r="AO76" s="38">
        <v>0</v>
      </c>
      <c r="AP76" s="38">
        <v>1.9330087297562391E-5</v>
      </c>
      <c r="AQ76" s="38">
        <v>0</v>
      </c>
      <c r="AR76" s="38">
        <v>1.0585853019377174</v>
      </c>
      <c r="AS76" s="38">
        <v>7.641461033328302E-2</v>
      </c>
      <c r="AT76" s="38">
        <v>6.0702300250244895E-2</v>
      </c>
      <c r="AU76" s="38">
        <v>0</v>
      </c>
      <c r="AV76" s="38">
        <v>5.5928571428571432E-2</v>
      </c>
      <c r="AW76" s="38">
        <v>1.6595447980405735E-2</v>
      </c>
      <c r="AX76" s="38">
        <v>6.5304551865789397E-7</v>
      </c>
      <c r="AY76" s="36">
        <v>1.2990077386648049</v>
      </c>
    </row>
    <row r="77" spans="2:52" x14ac:dyDescent="0.25">
      <c r="B77" s="65"/>
      <c r="C77" s="65"/>
      <c r="D77" s="65"/>
      <c r="E77" s="65"/>
      <c r="F77" s="65"/>
      <c r="G77" s="65"/>
      <c r="H77" s="65"/>
      <c r="I77" s="65"/>
      <c r="J77" s="65"/>
      <c r="K77" s="65"/>
      <c r="L77" s="65"/>
      <c r="M77" s="65"/>
      <c r="N77" s="65"/>
      <c r="O77" s="65"/>
      <c r="P77" s="65"/>
      <c r="Q77" s="65"/>
      <c r="R77" s="65"/>
      <c r="S77" s="65"/>
      <c r="T77" s="65"/>
      <c r="U77" s="65"/>
      <c r="V77" s="65"/>
      <c r="W77" s="65"/>
      <c r="Y77" s="3">
        <v>2025</v>
      </c>
      <c r="Z77" s="4">
        <v>11274.04717363803</v>
      </c>
      <c r="AA77" s="4">
        <v>0</v>
      </c>
      <c r="AB77" s="4">
        <v>13.504813031845256</v>
      </c>
      <c r="AC77" s="4">
        <v>0</v>
      </c>
      <c r="AD77" s="4">
        <v>494172.09192676231</v>
      </c>
      <c r="AE77" s="4">
        <v>36352.321499566169</v>
      </c>
      <c r="AF77" s="4">
        <v>111102.97247410276</v>
      </c>
      <c r="AG77" s="4">
        <v>0</v>
      </c>
      <c r="AH77" s="4">
        <v>31071.428571428565</v>
      </c>
      <c r="AI77" s="4">
        <v>42480.44461972882</v>
      </c>
      <c r="AJ77" s="4">
        <v>208.83812901792419</v>
      </c>
      <c r="AK77" s="7">
        <v>726675.64920727641</v>
      </c>
      <c r="AM77" s="3">
        <v>2025</v>
      </c>
      <c r="AN77" s="38">
        <v>2.0406025384284834E-2</v>
      </c>
      <c r="AO77" s="38">
        <v>0</v>
      </c>
      <c r="AP77" s="38">
        <v>1.9311882635538718E-5</v>
      </c>
      <c r="AQ77" s="38">
        <v>0</v>
      </c>
      <c r="AR77" s="38">
        <v>1.0318313279430797</v>
      </c>
      <c r="AS77" s="38">
        <v>6.4489018340230381E-2</v>
      </c>
      <c r="AT77" s="38">
        <v>7.4994506420019355E-2</v>
      </c>
      <c r="AU77" s="38">
        <v>0</v>
      </c>
      <c r="AV77" s="38">
        <v>4.6607142857142854E-2</v>
      </c>
      <c r="AW77" s="38">
        <v>2.1240222309864408E-2</v>
      </c>
      <c r="AX77" s="38">
        <v>8.3535251607169678E-7</v>
      </c>
      <c r="AY77" s="36">
        <v>1.2595883904897731</v>
      </c>
    </row>
    <row r="78" spans="2:52" x14ac:dyDescent="0.25">
      <c r="B78" s="65"/>
      <c r="C78" s="65"/>
      <c r="D78" s="65"/>
      <c r="E78" s="65"/>
      <c r="F78" s="65"/>
      <c r="G78" s="65"/>
      <c r="H78" s="65"/>
      <c r="I78" s="65"/>
      <c r="J78" s="65"/>
      <c r="K78" s="65"/>
      <c r="L78" s="65"/>
      <c r="M78" s="65"/>
      <c r="N78" s="65"/>
      <c r="O78" s="65"/>
      <c r="P78" s="65"/>
      <c r="Q78" s="65"/>
      <c r="R78" s="65"/>
      <c r="S78" s="65"/>
      <c r="T78" s="65"/>
      <c r="U78" s="65"/>
      <c r="V78" s="65"/>
      <c r="W78" s="65"/>
      <c r="Y78" s="3">
        <v>2026</v>
      </c>
      <c r="Z78" s="4">
        <v>7143.1473886018457</v>
      </c>
      <c r="AA78" s="4">
        <v>0</v>
      </c>
      <c r="AB78" s="4">
        <v>13.468621400369454</v>
      </c>
      <c r="AC78" s="4">
        <v>0</v>
      </c>
      <c r="AD78" s="4">
        <v>478388.69413540117</v>
      </c>
      <c r="AE78" s="4">
        <v>31499.86996134642</v>
      </c>
      <c r="AF78" s="4">
        <v>133209.3566852248</v>
      </c>
      <c r="AG78" s="4">
        <v>0</v>
      </c>
      <c r="AH78" s="4">
        <v>24857.142857142855</v>
      </c>
      <c r="AI78" s="4">
        <v>52299.917774282745</v>
      </c>
      <c r="AJ78" s="4">
        <v>294.19334719550778</v>
      </c>
      <c r="AK78" s="7">
        <v>727705.79077059578</v>
      </c>
      <c r="AM78" s="3">
        <v>2026</v>
      </c>
      <c r="AN78" s="38">
        <v>1.292909677336934E-2</v>
      </c>
      <c r="AO78" s="38">
        <v>0</v>
      </c>
      <c r="AP78" s="38">
        <v>1.9260128602528321E-5</v>
      </c>
      <c r="AQ78" s="38">
        <v>0</v>
      </c>
      <c r="AR78" s="38">
        <v>0.99887559335471765</v>
      </c>
      <c r="AS78" s="38">
        <v>5.5880769311428546E-2</v>
      </c>
      <c r="AT78" s="38">
        <v>8.9916315762526733E-2</v>
      </c>
      <c r="AU78" s="38">
        <v>0</v>
      </c>
      <c r="AV78" s="38">
        <v>3.7285714285714283E-2</v>
      </c>
      <c r="AW78" s="38">
        <v>2.6149958887141372E-2</v>
      </c>
      <c r="AX78" s="38">
        <v>1.1767733887820311E-6</v>
      </c>
      <c r="AY78" s="36">
        <v>1.2210578852768892</v>
      </c>
    </row>
    <row r="79" spans="2:52" x14ac:dyDescent="0.25">
      <c r="B79" s="65"/>
      <c r="C79" s="65"/>
      <c r="D79" s="65"/>
      <c r="E79" s="65"/>
      <c r="F79" s="65"/>
      <c r="G79" s="65"/>
      <c r="H79" s="65"/>
      <c r="I79" s="65"/>
      <c r="J79" s="65"/>
      <c r="K79" s="65"/>
      <c r="L79" s="65"/>
      <c r="M79" s="65"/>
      <c r="N79" s="65"/>
      <c r="O79" s="65"/>
      <c r="P79" s="65"/>
      <c r="Q79" s="65"/>
      <c r="R79" s="65"/>
      <c r="S79" s="65"/>
      <c r="T79" s="65"/>
      <c r="U79" s="65"/>
      <c r="V79" s="65"/>
      <c r="W79" s="65"/>
      <c r="Y79" s="1">
        <v>2027</v>
      </c>
      <c r="Z79" s="4">
        <v>4308.6814012869481</v>
      </c>
      <c r="AA79" s="4">
        <v>0</v>
      </c>
      <c r="AB79" s="4">
        <v>13.381942753153858</v>
      </c>
      <c r="AC79" s="4">
        <v>0</v>
      </c>
      <c r="AD79" s="4">
        <v>459622.69848932349</v>
      </c>
      <c r="AE79" s="4">
        <v>26539.521397634839</v>
      </c>
      <c r="AF79" s="4">
        <v>156774.13552498439</v>
      </c>
      <c r="AG79" s="4">
        <v>0</v>
      </c>
      <c r="AH79" s="4">
        <v>18642.857142857145</v>
      </c>
      <c r="AI79" s="4">
        <v>62634.784253833423</v>
      </c>
      <c r="AJ79" s="4">
        <v>420.26773087907577</v>
      </c>
      <c r="AK79" s="7">
        <v>728956.32788355253</v>
      </c>
      <c r="AM79" s="1">
        <v>2027</v>
      </c>
      <c r="AN79" s="38">
        <v>7.7987133363293763E-3</v>
      </c>
      <c r="AO79" s="38">
        <v>0</v>
      </c>
      <c r="AP79" s="38">
        <v>1.9136178137010017E-5</v>
      </c>
      <c r="AQ79" s="38">
        <v>0</v>
      </c>
      <c r="AR79" s="38">
        <v>0.95969219444570741</v>
      </c>
      <c r="AS79" s="38">
        <v>4.7081110959404197E-2</v>
      </c>
      <c r="AT79" s="38">
        <v>0.10582254147936447</v>
      </c>
      <c r="AU79" s="38">
        <v>0</v>
      </c>
      <c r="AV79" s="38">
        <v>2.7964285714285716E-2</v>
      </c>
      <c r="AW79" s="38">
        <v>3.1317392126916713E-2</v>
      </c>
      <c r="AX79" s="38">
        <v>1.6810709235163032E-6</v>
      </c>
      <c r="AY79" s="36">
        <v>1.1796970553110686</v>
      </c>
    </row>
    <row r="80" spans="2:52" x14ac:dyDescent="0.25">
      <c r="B80" s="65"/>
      <c r="C80" s="65"/>
      <c r="D80" s="65"/>
      <c r="E80" s="65"/>
      <c r="F80" s="65"/>
      <c r="G80" s="65"/>
      <c r="H80" s="65"/>
      <c r="I80" s="65"/>
      <c r="J80" s="65"/>
      <c r="K80" s="65"/>
      <c r="L80" s="65"/>
      <c r="M80" s="65"/>
      <c r="N80" s="65"/>
      <c r="O80" s="65"/>
      <c r="P80" s="65"/>
      <c r="Q80" s="65"/>
      <c r="R80" s="65"/>
      <c r="S80" s="65"/>
      <c r="T80" s="65"/>
      <c r="U80" s="65"/>
      <c r="V80" s="65"/>
      <c r="W80" s="65"/>
      <c r="Y80" s="3">
        <v>2028</v>
      </c>
      <c r="Z80" s="4">
        <v>2464.824745338572</v>
      </c>
      <c r="AA80" s="4">
        <v>0</v>
      </c>
      <c r="AB80" s="4">
        <v>13.197258474941066</v>
      </c>
      <c r="AC80" s="4">
        <v>0</v>
      </c>
      <c r="AD80" s="4">
        <v>437974.45813299221</v>
      </c>
      <c r="AE80" s="4">
        <v>21410.455806192687</v>
      </c>
      <c r="AF80" s="4">
        <v>181874.7689806683</v>
      </c>
      <c r="AG80" s="4">
        <v>0</v>
      </c>
      <c r="AH80" s="4">
        <v>12428.571428571435</v>
      </c>
      <c r="AI80" s="4">
        <v>73513.609230076967</v>
      </c>
      <c r="AJ80" s="4">
        <v>588.01109873159953</v>
      </c>
      <c r="AK80" s="7">
        <v>730267.89668104681</v>
      </c>
      <c r="AL80" s="13"/>
      <c r="AM80" s="3">
        <v>2028</v>
      </c>
      <c r="AN80" s="38">
        <v>4.4613327890628161E-3</v>
      </c>
      <c r="AO80" s="38">
        <v>0</v>
      </c>
      <c r="AP80" s="38">
        <v>1.8872079619165724E-5</v>
      </c>
      <c r="AQ80" s="38">
        <v>0</v>
      </c>
      <c r="AR80" s="38">
        <v>0.9144906685816877</v>
      </c>
      <c r="AS80" s="38">
        <v>3.7982148600185825E-2</v>
      </c>
      <c r="AT80" s="38">
        <v>0.1227654690619511</v>
      </c>
      <c r="AU80" s="38">
        <v>0</v>
      </c>
      <c r="AV80" s="38">
        <v>1.8642857142857152E-2</v>
      </c>
      <c r="AW80" s="38">
        <v>3.6756804615038483E-2</v>
      </c>
      <c r="AX80" s="38">
        <v>2.3520443949263982E-6</v>
      </c>
      <c r="AY80" s="36">
        <v>1.1351205049147972</v>
      </c>
    </row>
    <row r="81" spans="2:52" x14ac:dyDescent="0.25">
      <c r="B81" s="65"/>
      <c r="C81" s="65"/>
      <c r="D81" s="65"/>
      <c r="E81" s="65"/>
      <c r="F81" s="65"/>
      <c r="G81" s="65"/>
      <c r="H81" s="65"/>
      <c r="I81" s="65"/>
      <c r="J81" s="65"/>
      <c r="K81" s="65"/>
      <c r="L81" s="65"/>
      <c r="M81" s="65"/>
      <c r="N81" s="65"/>
      <c r="O81" s="65"/>
      <c r="P81" s="65"/>
      <c r="Q81" s="65"/>
      <c r="R81" s="65"/>
      <c r="S81" s="65"/>
      <c r="T81" s="65"/>
      <c r="U81" s="65"/>
      <c r="V81" s="65"/>
      <c r="W81" s="65"/>
      <c r="Y81" s="1">
        <v>2029</v>
      </c>
      <c r="Z81" s="4">
        <v>1329.7351999738153</v>
      </c>
      <c r="AA81" s="4">
        <v>0</v>
      </c>
      <c r="AB81" s="4">
        <v>12.830883306066267</v>
      </c>
      <c r="AC81" s="4">
        <v>0</v>
      </c>
      <c r="AD81" s="4">
        <v>413442.31149091182</v>
      </c>
      <c r="AE81" s="4">
        <v>16061.978091604067</v>
      </c>
      <c r="AF81" s="4">
        <v>208592.13450492726</v>
      </c>
      <c r="AG81" s="4">
        <v>0</v>
      </c>
      <c r="AH81" s="4">
        <v>6214.2857142857101</v>
      </c>
      <c r="AI81" s="4">
        <v>84967.020605655227</v>
      </c>
      <c r="AJ81" s="4">
        <v>798.3894798010183</v>
      </c>
      <c r="AK81" s="7">
        <v>731418.68597046507</v>
      </c>
      <c r="AM81" s="1">
        <v>2029</v>
      </c>
      <c r="AN81" s="38">
        <v>2.4068207119526059E-3</v>
      </c>
      <c r="AO81" s="38">
        <v>0</v>
      </c>
      <c r="AP81" s="38">
        <v>1.8348163127674761E-5</v>
      </c>
      <c r="AQ81" s="38">
        <v>0</v>
      </c>
      <c r="AR81" s="38">
        <v>0.86326754639302383</v>
      </c>
      <c r="AS81" s="38">
        <v>2.8493949134505616E-2</v>
      </c>
      <c r="AT81" s="38">
        <v>0.14079969079082591</v>
      </c>
      <c r="AU81" s="38">
        <v>0</v>
      </c>
      <c r="AV81" s="38">
        <v>9.3214285714285656E-3</v>
      </c>
      <c r="AW81" s="38">
        <v>4.2483510302827612E-2</v>
      </c>
      <c r="AX81" s="38">
        <v>3.1935579192040733E-6</v>
      </c>
      <c r="AY81" s="36">
        <v>1.086794487625611</v>
      </c>
    </row>
    <row r="82" spans="2:52" x14ac:dyDescent="0.25">
      <c r="B82" s="65"/>
      <c r="C82" s="65"/>
      <c r="D82" s="65"/>
      <c r="E82" s="65"/>
      <c r="F82" s="65"/>
      <c r="G82" s="65"/>
      <c r="H82" s="65"/>
      <c r="I82" s="65"/>
      <c r="J82" s="65"/>
      <c r="K82" s="65"/>
      <c r="L82" s="65"/>
      <c r="M82" s="65"/>
      <c r="N82" s="65"/>
      <c r="O82" s="65"/>
      <c r="P82" s="65"/>
      <c r="Q82" s="65"/>
      <c r="R82" s="65"/>
      <c r="S82" s="65"/>
      <c r="T82" s="65"/>
      <c r="U82" s="65"/>
      <c r="V82" s="65"/>
      <c r="W82" s="65"/>
      <c r="Y82" s="6">
        <v>2030</v>
      </c>
      <c r="Z82" s="5">
        <v>669.75669489350003</v>
      </c>
      <c r="AA82" s="5">
        <v>0</v>
      </c>
      <c r="AB82" s="5">
        <v>12.155574445037082</v>
      </c>
      <c r="AC82" s="5">
        <v>0</v>
      </c>
      <c r="AD82" s="5">
        <v>386277.08488227508</v>
      </c>
      <c r="AE82" s="5">
        <v>10494.086449714445</v>
      </c>
      <c r="AF82" s="5">
        <v>237006.51430685434</v>
      </c>
      <c r="AG82" s="5">
        <v>0</v>
      </c>
      <c r="AH82" s="5">
        <v>0</v>
      </c>
      <c r="AI82" s="5">
        <v>97027.652979310005</v>
      </c>
      <c r="AJ82" s="5">
        <v>909.04857168947524</v>
      </c>
      <c r="AK82" s="8">
        <v>732396.29945918196</v>
      </c>
      <c r="AL82" s="13"/>
      <c r="AM82" s="6">
        <v>2030</v>
      </c>
      <c r="AN82" s="39">
        <v>1.2122596177572349E-3</v>
      </c>
      <c r="AO82" s="39">
        <v>0</v>
      </c>
      <c r="AP82" s="39">
        <v>1.7382471456403028E-5</v>
      </c>
      <c r="AQ82" s="39">
        <v>0</v>
      </c>
      <c r="AR82" s="39">
        <v>0.80654655323419033</v>
      </c>
      <c r="AS82" s="39">
        <v>1.8616509361793425E-2</v>
      </c>
      <c r="AT82" s="39">
        <v>0.15997939715712667</v>
      </c>
      <c r="AU82" s="39">
        <v>0</v>
      </c>
      <c r="AV82" s="39">
        <v>0</v>
      </c>
      <c r="AW82" s="39">
        <v>4.8513826489655E-2</v>
      </c>
      <c r="AX82" s="39">
        <v>3.6361942867579008E-6</v>
      </c>
      <c r="AY82" s="37">
        <v>1.0348895645262657</v>
      </c>
    </row>
    <row r="83" spans="2:52" x14ac:dyDescent="0.25">
      <c r="B83" s="65"/>
      <c r="C83" s="65"/>
      <c r="D83" s="65"/>
      <c r="E83" s="65"/>
      <c r="F83" s="65"/>
      <c r="G83" s="65"/>
      <c r="H83" s="65"/>
      <c r="I83" s="65"/>
      <c r="J83" s="65"/>
      <c r="K83" s="65"/>
      <c r="L83" s="65"/>
      <c r="M83" s="65"/>
      <c r="N83" s="65"/>
      <c r="O83" s="65"/>
      <c r="P83" s="65"/>
      <c r="Q83" s="65"/>
      <c r="R83" s="65"/>
      <c r="S83" s="65"/>
      <c r="T83" s="65"/>
      <c r="U83" s="65"/>
      <c r="V83" s="65"/>
      <c r="W83" s="65"/>
    </row>
    <row r="84" spans="2:52" x14ac:dyDescent="0.25">
      <c r="B84" s="65"/>
      <c r="C84" s="65"/>
      <c r="D84" s="65"/>
      <c r="E84" s="65"/>
      <c r="F84" s="65"/>
      <c r="G84" s="65"/>
      <c r="H84" s="65"/>
      <c r="I84" s="65"/>
      <c r="J84" s="65"/>
      <c r="K84" s="65"/>
      <c r="L84" s="65"/>
      <c r="M84" s="65"/>
      <c r="N84" s="65"/>
      <c r="O84" s="65"/>
      <c r="P84" s="65"/>
      <c r="Q84" s="65"/>
      <c r="R84" s="65"/>
      <c r="S84" s="65"/>
      <c r="T84" s="65"/>
      <c r="U84" s="65"/>
      <c r="V84" s="65"/>
      <c r="W84" s="65"/>
    </row>
    <row r="85" spans="2:52" x14ac:dyDescent="0.25">
      <c r="B85" s="65"/>
      <c r="C85" s="65"/>
      <c r="D85" s="65"/>
      <c r="E85" s="65"/>
      <c r="F85" s="65"/>
      <c r="G85" s="65"/>
      <c r="H85" s="65"/>
      <c r="I85" s="65"/>
      <c r="J85" s="65"/>
      <c r="K85" s="65"/>
      <c r="L85" s="65"/>
      <c r="M85" s="65"/>
      <c r="N85" s="65"/>
      <c r="O85" s="65"/>
      <c r="P85" s="65"/>
      <c r="Q85" s="65"/>
      <c r="R85" s="65"/>
      <c r="S85" s="65"/>
      <c r="T85" s="65"/>
      <c r="U85" s="65"/>
      <c r="V85" s="65"/>
      <c r="W85" s="65"/>
    </row>
    <row r="86" spans="2:52" x14ac:dyDescent="0.25">
      <c r="B86" s="65"/>
      <c r="C86" s="65"/>
      <c r="D86" s="65"/>
      <c r="E86" s="65"/>
      <c r="F86" s="65"/>
      <c r="G86" s="65"/>
      <c r="H86" s="65"/>
      <c r="I86" s="65"/>
      <c r="J86" s="65"/>
      <c r="K86" s="65"/>
      <c r="L86" s="65"/>
      <c r="M86" s="65"/>
      <c r="N86" s="65"/>
      <c r="O86" s="65"/>
      <c r="P86" s="65"/>
      <c r="Q86" s="65"/>
      <c r="R86" s="65"/>
      <c r="S86" s="65"/>
      <c r="T86" s="65"/>
      <c r="U86" s="65"/>
      <c r="V86" s="65"/>
      <c r="W86" s="65"/>
      <c r="AL86" s="13"/>
    </row>
    <row r="87" spans="2:52" x14ac:dyDescent="0.25">
      <c r="B87" s="65"/>
      <c r="C87" s="65"/>
      <c r="D87" s="65"/>
      <c r="E87" s="65"/>
      <c r="F87" s="65"/>
      <c r="G87" s="65"/>
      <c r="H87" s="65"/>
      <c r="I87" s="65"/>
      <c r="J87" s="65"/>
      <c r="K87" s="65"/>
      <c r="L87" s="65"/>
      <c r="M87" s="65"/>
      <c r="N87" s="65"/>
      <c r="O87" s="65"/>
      <c r="P87" s="65"/>
      <c r="Q87" s="65"/>
      <c r="R87" s="65"/>
      <c r="S87" s="65"/>
      <c r="T87" s="65"/>
      <c r="U87" s="65"/>
      <c r="V87" s="65"/>
      <c r="W87" s="65"/>
      <c r="AZ87" s="13"/>
    </row>
    <row r="88" spans="2:52" x14ac:dyDescent="0.25">
      <c r="B88" s="65"/>
      <c r="C88" s="65"/>
      <c r="D88" s="65"/>
      <c r="E88" s="65"/>
      <c r="F88" s="65"/>
      <c r="G88" s="65"/>
      <c r="H88" s="65"/>
      <c r="I88" s="65"/>
      <c r="J88" s="65"/>
      <c r="K88" s="65"/>
      <c r="L88" s="65"/>
      <c r="M88" s="65"/>
      <c r="N88" s="65"/>
      <c r="O88" s="65"/>
      <c r="P88" s="65"/>
      <c r="Q88" s="65"/>
      <c r="R88" s="65"/>
      <c r="S88" s="65"/>
      <c r="T88" s="65"/>
      <c r="U88" s="65"/>
      <c r="V88" s="65"/>
      <c r="W88" s="65"/>
    </row>
    <row r="89" spans="2:52" x14ac:dyDescent="0.25">
      <c r="B89" s="65"/>
      <c r="C89" s="65"/>
      <c r="D89" s="65"/>
      <c r="E89" s="65"/>
      <c r="F89" s="65"/>
      <c r="G89" s="65"/>
      <c r="H89" s="65"/>
      <c r="I89" s="65"/>
      <c r="J89" s="65"/>
      <c r="K89" s="65"/>
      <c r="L89" s="65"/>
      <c r="M89" s="65"/>
      <c r="N89" s="65"/>
      <c r="O89" s="65"/>
      <c r="P89" s="65"/>
      <c r="Q89" s="65"/>
      <c r="R89" s="65"/>
      <c r="S89" s="65"/>
      <c r="T89" s="65"/>
      <c r="U89" s="65"/>
      <c r="V89" s="65"/>
      <c r="W89" s="65"/>
    </row>
    <row r="90" spans="2:52" x14ac:dyDescent="0.25">
      <c r="B90" s="65"/>
      <c r="C90" s="65"/>
      <c r="D90" s="65"/>
      <c r="E90" s="65"/>
      <c r="F90" s="65"/>
      <c r="G90" s="65"/>
      <c r="H90" s="65"/>
      <c r="I90" s="65"/>
      <c r="J90" s="65"/>
      <c r="K90" s="65"/>
      <c r="L90" s="65"/>
      <c r="M90" s="65"/>
      <c r="N90" s="65"/>
      <c r="O90" s="65"/>
      <c r="P90" s="65"/>
      <c r="Q90" s="65"/>
      <c r="R90" s="65"/>
      <c r="S90" s="65"/>
      <c r="T90" s="65"/>
      <c r="U90" s="65"/>
      <c r="V90" s="65"/>
      <c r="W90" s="65"/>
    </row>
    <row r="91" spans="2:52" x14ac:dyDescent="0.25">
      <c r="B91" s="65"/>
      <c r="C91" s="65"/>
      <c r="D91" s="65"/>
      <c r="E91" s="65"/>
      <c r="F91" s="65"/>
      <c r="G91" s="65"/>
      <c r="H91" s="65"/>
      <c r="I91" s="65"/>
      <c r="J91" s="65"/>
      <c r="K91" s="65"/>
      <c r="L91" s="65"/>
      <c r="M91" s="65"/>
      <c r="N91" s="65"/>
      <c r="O91" s="65"/>
      <c r="P91" s="65"/>
      <c r="Q91" s="65"/>
      <c r="R91" s="65"/>
      <c r="S91" s="65"/>
      <c r="T91" s="65"/>
      <c r="U91" s="65"/>
      <c r="V91" s="65"/>
      <c r="W91" s="65"/>
    </row>
    <row r="92" spans="2:52" x14ac:dyDescent="0.25">
      <c r="B92" s="65" t="s">
        <v>100</v>
      </c>
      <c r="C92" s="65"/>
      <c r="D92" s="65"/>
      <c r="E92" s="65"/>
      <c r="F92" s="65"/>
      <c r="G92" s="65"/>
      <c r="H92" s="65"/>
      <c r="I92" s="65"/>
      <c r="J92" s="65"/>
      <c r="K92" s="65"/>
      <c r="L92" s="65"/>
      <c r="M92" s="65"/>
      <c r="N92" s="65"/>
      <c r="O92" s="65"/>
      <c r="P92" s="65"/>
      <c r="Q92" s="65"/>
      <c r="R92" s="65"/>
      <c r="S92" s="65"/>
      <c r="T92" s="65"/>
      <c r="U92" s="65"/>
      <c r="V92" s="65"/>
      <c r="W92" s="65"/>
      <c r="Y92" s="55" t="s">
        <v>306</v>
      </c>
      <c r="AM92" s="55" t="s">
        <v>305</v>
      </c>
    </row>
    <row r="93" spans="2:52" ht="15.75" x14ac:dyDescent="0.25">
      <c r="B93" s="65"/>
      <c r="C93" s="65"/>
      <c r="D93" s="65"/>
      <c r="E93" s="65"/>
      <c r="F93" s="65"/>
      <c r="G93" s="65"/>
      <c r="H93" s="65"/>
      <c r="I93" s="65"/>
      <c r="J93" s="65"/>
      <c r="K93" s="65"/>
      <c r="L93" s="65"/>
      <c r="M93" s="65"/>
      <c r="N93" s="65"/>
      <c r="O93" s="65"/>
      <c r="P93" s="65"/>
      <c r="Q93" s="65"/>
      <c r="R93" s="65"/>
      <c r="S93" s="65"/>
      <c r="T93" s="65"/>
      <c r="U93" s="65"/>
      <c r="V93" s="65"/>
      <c r="W93" s="65"/>
      <c r="Y93" s="66"/>
      <c r="Z93" s="63" t="s">
        <v>2</v>
      </c>
      <c r="AA93" s="63" t="s">
        <v>3</v>
      </c>
      <c r="AB93" s="63" t="s">
        <v>4</v>
      </c>
      <c r="AC93" s="63" t="s">
        <v>5</v>
      </c>
      <c r="AD93" s="63" t="s">
        <v>6</v>
      </c>
      <c r="AE93" s="63" t="s">
        <v>7</v>
      </c>
      <c r="AF93" s="63" t="s">
        <v>8</v>
      </c>
      <c r="AG93" s="63" t="s">
        <v>9</v>
      </c>
      <c r="AH93" s="63" t="s">
        <v>18</v>
      </c>
      <c r="AI93" s="63" t="s">
        <v>19</v>
      </c>
      <c r="AJ93" s="63" t="s">
        <v>20</v>
      </c>
      <c r="AK93" s="63" t="s">
        <v>0</v>
      </c>
      <c r="AM93" s="62"/>
      <c r="AN93" s="63" t="s">
        <v>2</v>
      </c>
      <c r="AO93" s="63" t="s">
        <v>3</v>
      </c>
      <c r="AP93" s="63" t="s">
        <v>4</v>
      </c>
      <c r="AQ93" s="63" t="s">
        <v>5</v>
      </c>
      <c r="AR93" s="63" t="s">
        <v>6</v>
      </c>
      <c r="AS93" s="63" t="s">
        <v>7</v>
      </c>
      <c r="AT93" s="63" t="s">
        <v>8</v>
      </c>
      <c r="AU93" s="63" t="s">
        <v>9</v>
      </c>
      <c r="AV93" s="63" t="s">
        <v>18</v>
      </c>
      <c r="AW93" s="63" t="s">
        <v>19</v>
      </c>
      <c r="AX93" s="63" t="s">
        <v>20</v>
      </c>
      <c r="AY93" s="64" t="s">
        <v>0</v>
      </c>
    </row>
    <row r="94" spans="2:52" x14ac:dyDescent="0.25">
      <c r="B94" s="65"/>
      <c r="C94" s="65"/>
      <c r="D94" s="65"/>
      <c r="E94" s="65"/>
      <c r="F94" s="65"/>
      <c r="G94" s="65"/>
      <c r="H94" s="65"/>
      <c r="I94" s="65"/>
      <c r="J94" s="65"/>
      <c r="K94" s="65"/>
      <c r="L94" s="65"/>
      <c r="M94" s="65"/>
      <c r="N94" s="65"/>
      <c r="O94" s="65"/>
      <c r="P94" s="65"/>
      <c r="Q94" s="65"/>
      <c r="R94" s="65"/>
      <c r="S94" s="65"/>
      <c r="T94" s="65"/>
      <c r="U94" s="65"/>
      <c r="V94" s="65"/>
      <c r="W94" s="65"/>
      <c r="Y94" s="3">
        <v>2020</v>
      </c>
      <c r="Z94" s="4">
        <v>33118.975645179315</v>
      </c>
      <c r="AA94" s="4">
        <v>2131.80315330958</v>
      </c>
      <c r="AB94" s="4">
        <v>282908.38882843679</v>
      </c>
      <c r="AC94" s="4">
        <v>0</v>
      </c>
      <c r="AD94" s="4">
        <v>9338.7924853800396</v>
      </c>
      <c r="AE94" s="4">
        <v>2071.3318126040699</v>
      </c>
      <c r="AF94" s="4">
        <v>638.73516728247205</v>
      </c>
      <c r="AG94" s="4">
        <v>0</v>
      </c>
      <c r="AH94" s="4">
        <v>0</v>
      </c>
      <c r="AI94" s="4">
        <v>8643.4797778727807</v>
      </c>
      <c r="AJ94" s="4">
        <v>5345.1935383357404</v>
      </c>
      <c r="AK94" s="7">
        <v>344196.70040840079</v>
      </c>
      <c r="AM94" s="3">
        <v>2020</v>
      </c>
      <c r="AN94" s="38">
        <v>5.9945345917774555E-2</v>
      </c>
      <c r="AO94" s="38">
        <v>1.6414884280483764E-4</v>
      </c>
      <c r="AP94" s="38">
        <v>0.40455899602466461</v>
      </c>
      <c r="AQ94" s="38">
        <v>0</v>
      </c>
      <c r="AR94" s="38">
        <v>1.9499398709473523E-2</v>
      </c>
      <c r="AS94" s="38">
        <v>3.6745426355596199E-3</v>
      </c>
      <c r="AT94" s="38">
        <v>4.3114623791566865E-4</v>
      </c>
      <c r="AU94" s="38">
        <v>0</v>
      </c>
      <c r="AV94" s="38">
        <v>0</v>
      </c>
      <c r="AW94" s="38">
        <v>4.3217398889363904E-3</v>
      </c>
      <c r="AX94" s="38">
        <v>2.1380774153342961E-5</v>
      </c>
      <c r="AY94" s="36">
        <v>0.49261669903128258</v>
      </c>
    </row>
    <row r="95" spans="2:52" x14ac:dyDescent="0.25">
      <c r="B95" s="65"/>
      <c r="C95" s="65"/>
      <c r="D95" s="65"/>
      <c r="E95" s="65"/>
      <c r="F95" s="65"/>
      <c r="G95" s="65"/>
      <c r="H95" s="65"/>
      <c r="I95" s="65"/>
      <c r="J95" s="65"/>
      <c r="K95" s="65"/>
      <c r="L95" s="65"/>
      <c r="M95" s="65"/>
      <c r="N95" s="65"/>
      <c r="O95" s="65"/>
      <c r="P95" s="65"/>
      <c r="Q95" s="65"/>
      <c r="R95" s="65"/>
      <c r="S95" s="65"/>
      <c r="T95" s="65"/>
      <c r="U95" s="65"/>
      <c r="V95" s="65"/>
      <c r="W95" s="65"/>
      <c r="Y95" s="1">
        <v>2021</v>
      </c>
      <c r="Z95" s="4">
        <v>29573.749669610028</v>
      </c>
      <c r="AA95" s="4">
        <v>2043.9554733589337</v>
      </c>
      <c r="AB95" s="4">
        <v>270185.8433189693</v>
      </c>
      <c r="AC95" s="4">
        <v>0</v>
      </c>
      <c r="AD95" s="4">
        <v>9299.2237959944177</v>
      </c>
      <c r="AE95" s="4">
        <v>2051.7992524444562</v>
      </c>
      <c r="AF95" s="4">
        <v>1047.806126506734</v>
      </c>
      <c r="AG95" s="4">
        <v>0</v>
      </c>
      <c r="AH95" s="4">
        <v>0</v>
      </c>
      <c r="AI95" s="4">
        <v>2799.3788927479832</v>
      </c>
      <c r="AJ95" s="4">
        <v>16737.649290986457</v>
      </c>
      <c r="AK95" s="7">
        <v>333739.40582061833</v>
      </c>
      <c r="AM95" s="1">
        <v>2021</v>
      </c>
      <c r="AN95" s="38">
        <v>5.3528486901994153E-2</v>
      </c>
      <c r="AO95" s="38">
        <v>1.5738457144863789E-4</v>
      </c>
      <c r="AP95" s="38">
        <v>0.3863657559461261</v>
      </c>
      <c r="AQ95" s="38">
        <v>0</v>
      </c>
      <c r="AR95" s="38">
        <v>1.9416779286036343E-2</v>
      </c>
      <c r="AS95" s="38">
        <v>3.6398918738364651E-3</v>
      </c>
      <c r="AT95" s="38">
        <v>7.0726913539204551E-4</v>
      </c>
      <c r="AU95" s="38">
        <v>0</v>
      </c>
      <c r="AV95" s="38">
        <v>0</v>
      </c>
      <c r="AW95" s="38">
        <v>1.3996894463739918E-3</v>
      </c>
      <c r="AX95" s="38">
        <v>6.695059716394583E-5</v>
      </c>
      <c r="AY95" s="36">
        <v>0.46528220775837165</v>
      </c>
    </row>
    <row r="96" spans="2:52" x14ac:dyDescent="0.25">
      <c r="B96" s="65"/>
      <c r="C96" s="65"/>
      <c r="D96" s="65"/>
      <c r="E96" s="65"/>
      <c r="F96" s="65"/>
      <c r="G96" s="65"/>
      <c r="H96" s="65"/>
      <c r="I96" s="65"/>
      <c r="J96" s="65"/>
      <c r="K96" s="65"/>
      <c r="L96" s="65"/>
      <c r="M96" s="65"/>
      <c r="N96" s="65"/>
      <c r="O96" s="65"/>
      <c r="P96" s="65"/>
      <c r="Q96" s="65"/>
      <c r="R96" s="65"/>
      <c r="S96" s="65"/>
      <c r="T96" s="65"/>
      <c r="U96" s="65"/>
      <c r="V96" s="65"/>
      <c r="W96" s="65"/>
      <c r="Y96" s="3">
        <v>2022</v>
      </c>
      <c r="Z96" s="4">
        <v>26396.331049495675</v>
      </c>
      <c r="AA96" s="4">
        <v>1955.7867392135872</v>
      </c>
      <c r="AB96" s="4">
        <v>258919.22643290405</v>
      </c>
      <c r="AC96" s="4">
        <v>0</v>
      </c>
      <c r="AD96" s="4">
        <v>9182.960467298497</v>
      </c>
      <c r="AE96" s="4">
        <v>2012.8016980970328</v>
      </c>
      <c r="AF96" s="4">
        <v>1503.858352521944</v>
      </c>
      <c r="AG96" s="4">
        <v>0</v>
      </c>
      <c r="AH96" s="4">
        <v>0</v>
      </c>
      <c r="AI96" s="4">
        <v>5292.2564554715173</v>
      </c>
      <c r="AJ96" s="4">
        <v>28472.161350457383</v>
      </c>
      <c r="AK96" s="7">
        <v>333735.38254545972</v>
      </c>
      <c r="AM96" s="3">
        <v>2022</v>
      </c>
      <c r="AN96" s="38">
        <v>4.7777359199587172E-2</v>
      </c>
      <c r="AO96" s="38">
        <v>1.5059557891944621E-4</v>
      </c>
      <c r="AP96" s="38">
        <v>0.37025449379905279</v>
      </c>
      <c r="AQ96" s="38">
        <v>0</v>
      </c>
      <c r="AR96" s="38">
        <v>1.9174021455719264E-2</v>
      </c>
      <c r="AS96" s="38">
        <v>3.5707102124241364E-3</v>
      </c>
      <c r="AT96" s="38">
        <v>1.0151043879523122E-3</v>
      </c>
      <c r="AU96" s="38">
        <v>0</v>
      </c>
      <c r="AV96" s="38">
        <v>0</v>
      </c>
      <c r="AW96" s="38">
        <v>2.6461282277357588E-3</v>
      </c>
      <c r="AX96" s="38">
        <v>1.1388864540182953E-4</v>
      </c>
      <c r="AY96" s="36">
        <v>0.44470230150679269</v>
      </c>
    </row>
    <row r="97" spans="2:52" x14ac:dyDescent="0.25">
      <c r="B97" s="65"/>
      <c r="C97" s="65"/>
      <c r="D97" s="65"/>
      <c r="E97" s="65"/>
      <c r="F97" s="65"/>
      <c r="G97" s="65"/>
      <c r="H97" s="65"/>
      <c r="I97" s="65"/>
      <c r="J97" s="65"/>
      <c r="K97" s="65"/>
      <c r="L97" s="65"/>
      <c r="M97" s="65"/>
      <c r="N97" s="65"/>
      <c r="O97" s="65"/>
      <c r="P97" s="65"/>
      <c r="Q97" s="65"/>
      <c r="R97" s="65"/>
      <c r="S97" s="65"/>
      <c r="T97" s="65"/>
      <c r="U97" s="65"/>
      <c r="V97" s="65"/>
      <c r="W97" s="65"/>
      <c r="Y97" s="1">
        <v>2023</v>
      </c>
      <c r="Z97" s="4">
        <v>23485.002732911766</v>
      </c>
      <c r="AA97" s="4">
        <v>1864.3009541511251</v>
      </c>
      <c r="AB97" s="4">
        <v>245409.17226490594</v>
      </c>
      <c r="AC97" s="4">
        <v>0</v>
      </c>
      <c r="AD97" s="4">
        <v>8989.1213122943172</v>
      </c>
      <c r="AE97" s="4">
        <v>1954.1901764610989</v>
      </c>
      <c r="AF97" s="4">
        <v>2006.9083825231273</v>
      </c>
      <c r="AG97" s="4">
        <v>0</v>
      </c>
      <c r="AH97" s="4">
        <v>0</v>
      </c>
      <c r="AI97" s="4">
        <v>9015.3142579933919</v>
      </c>
      <c r="AJ97" s="4">
        <v>40553.179794179283</v>
      </c>
      <c r="AK97" s="7">
        <v>333277.18987542007</v>
      </c>
      <c r="AM97" s="1">
        <v>2023</v>
      </c>
      <c r="AN97" s="38">
        <v>4.2507854946570292E-2</v>
      </c>
      <c r="AO97" s="38">
        <v>1.4355117346963661E-4</v>
      </c>
      <c r="AP97" s="38">
        <v>0.35093511633881552</v>
      </c>
      <c r="AQ97" s="38">
        <v>0</v>
      </c>
      <c r="AR97" s="38">
        <v>1.8769285300070535E-2</v>
      </c>
      <c r="AS97" s="38">
        <v>3.4667333730419893E-3</v>
      </c>
      <c r="AT97" s="38">
        <v>1.3546631582031111E-3</v>
      </c>
      <c r="AU97" s="38">
        <v>0</v>
      </c>
      <c r="AV97" s="38">
        <v>0</v>
      </c>
      <c r="AW97" s="38">
        <v>4.5076571289966961E-3</v>
      </c>
      <c r="AX97" s="38">
        <v>1.6221271917671713E-4</v>
      </c>
      <c r="AY97" s="36">
        <v>0.42184707413834449</v>
      </c>
    </row>
    <row r="98" spans="2:52" x14ac:dyDescent="0.25">
      <c r="B98" s="65"/>
      <c r="C98" s="65"/>
      <c r="D98" s="65"/>
      <c r="E98" s="65"/>
      <c r="F98" s="65"/>
      <c r="G98" s="65"/>
      <c r="H98" s="65"/>
      <c r="I98" s="65"/>
      <c r="J98" s="65"/>
      <c r="K98" s="65"/>
      <c r="L98" s="65"/>
      <c r="M98" s="65"/>
      <c r="N98" s="65"/>
      <c r="O98" s="65"/>
      <c r="P98" s="65"/>
      <c r="Q98" s="65"/>
      <c r="R98" s="65"/>
      <c r="S98" s="65"/>
      <c r="T98" s="65"/>
      <c r="U98" s="65"/>
      <c r="V98" s="65"/>
      <c r="W98" s="65"/>
      <c r="Y98" s="3">
        <v>2024</v>
      </c>
      <c r="Z98" s="4">
        <v>20748.895841910031</v>
      </c>
      <c r="AA98" s="4">
        <v>1767.4418422174629</v>
      </c>
      <c r="AB98" s="4">
        <v>230655.65396183677</v>
      </c>
      <c r="AC98" s="4">
        <v>0</v>
      </c>
      <c r="AD98" s="4">
        <v>8716.4808651406565</v>
      </c>
      <c r="AE98" s="4">
        <v>1875.7102386129093</v>
      </c>
      <c r="AF98" s="4">
        <v>2556.9291726612028</v>
      </c>
      <c r="AG98" s="4">
        <v>0</v>
      </c>
      <c r="AH98" s="4">
        <v>0</v>
      </c>
      <c r="AI98" s="4">
        <v>12971.352735149007</v>
      </c>
      <c r="AJ98" s="4">
        <v>52984.504232709951</v>
      </c>
      <c r="AK98" s="7">
        <v>332276.96889023803</v>
      </c>
      <c r="AM98" s="3">
        <v>2024</v>
      </c>
      <c r="AN98" s="38">
        <v>3.755550147385716E-2</v>
      </c>
      <c r="AO98" s="38">
        <v>1.3609302185074463E-4</v>
      </c>
      <c r="AP98" s="38">
        <v>0.32983758516542655</v>
      </c>
      <c r="AQ98" s="38">
        <v>0</v>
      </c>
      <c r="AR98" s="38">
        <v>1.820001204641369E-2</v>
      </c>
      <c r="AS98" s="38">
        <v>3.3275099632993012E-3</v>
      </c>
      <c r="AT98" s="38">
        <v>1.7259271915463117E-3</v>
      </c>
      <c r="AU98" s="38">
        <v>0</v>
      </c>
      <c r="AV98" s="38">
        <v>0</v>
      </c>
      <c r="AW98" s="38">
        <v>6.4856763675745039E-3</v>
      </c>
      <c r="AX98" s="38">
        <v>2.1193801693083982E-4</v>
      </c>
      <c r="AY98" s="36">
        <v>0.39748024324689907</v>
      </c>
    </row>
    <row r="99" spans="2:52" x14ac:dyDescent="0.25">
      <c r="B99" s="65"/>
      <c r="C99" s="65"/>
      <c r="D99" s="65"/>
      <c r="E99" s="65"/>
      <c r="F99" s="65"/>
      <c r="G99" s="65"/>
      <c r="H99" s="65"/>
      <c r="I99" s="65"/>
      <c r="J99" s="65"/>
      <c r="K99" s="65"/>
      <c r="L99" s="65"/>
      <c r="M99" s="65"/>
      <c r="N99" s="65"/>
      <c r="O99" s="65"/>
      <c r="P99" s="65"/>
      <c r="Q99" s="65"/>
      <c r="R99" s="65"/>
      <c r="S99" s="65"/>
      <c r="T99" s="65"/>
      <c r="U99" s="65"/>
      <c r="V99" s="65"/>
      <c r="W99" s="65"/>
      <c r="Y99" s="3">
        <v>2025</v>
      </c>
      <c r="Z99" s="4">
        <v>18142.647265333144</v>
      </c>
      <c r="AA99" s="4">
        <v>1665.0767636859737</v>
      </c>
      <c r="AB99" s="4">
        <v>214811.58702710929</v>
      </c>
      <c r="AC99" s="4">
        <v>0</v>
      </c>
      <c r="AD99" s="4">
        <v>8363.4200410678095</v>
      </c>
      <c r="AE99" s="4">
        <v>1776.9879936495449</v>
      </c>
      <c r="AF99" s="4">
        <v>3153.8493796575917</v>
      </c>
      <c r="AG99" s="4">
        <v>0</v>
      </c>
      <c r="AH99" s="4">
        <v>0</v>
      </c>
      <c r="AI99" s="4">
        <v>17162.755041119548</v>
      </c>
      <c r="AJ99" s="4">
        <v>65769.261033498027</v>
      </c>
      <c r="AK99" s="7">
        <v>330845.58454512095</v>
      </c>
      <c r="AM99" s="3">
        <v>2025</v>
      </c>
      <c r="AN99" s="38">
        <v>3.2838191550252992E-2</v>
      </c>
      <c r="AO99" s="38">
        <v>1.2821091080381997E-4</v>
      </c>
      <c r="AP99" s="38">
        <v>0.30718056944876632</v>
      </c>
      <c r="AQ99" s="38">
        <v>0</v>
      </c>
      <c r="AR99" s="38">
        <v>1.7462821045749585E-2</v>
      </c>
      <c r="AS99" s="38">
        <v>3.1523767007342928E-3</v>
      </c>
      <c r="AT99" s="38">
        <v>2.1288483312688743E-3</v>
      </c>
      <c r="AU99" s="38">
        <v>0</v>
      </c>
      <c r="AV99" s="38">
        <v>0</v>
      </c>
      <c r="AW99" s="38">
        <v>8.5813775205597752E-3</v>
      </c>
      <c r="AX99" s="38">
        <v>2.630770441339921E-4</v>
      </c>
      <c r="AY99" s="36">
        <v>0.37173547255226963</v>
      </c>
    </row>
    <row r="100" spans="2:52" x14ac:dyDescent="0.25">
      <c r="B100" s="65"/>
      <c r="C100" s="65"/>
      <c r="D100" s="65"/>
      <c r="E100" s="65"/>
      <c r="F100" s="65"/>
      <c r="G100" s="65"/>
      <c r="H100" s="65"/>
      <c r="I100" s="65"/>
      <c r="J100" s="65"/>
      <c r="K100" s="65"/>
      <c r="L100" s="65"/>
      <c r="M100" s="65"/>
      <c r="N100" s="65"/>
      <c r="O100" s="65"/>
      <c r="P100" s="65"/>
      <c r="Q100" s="65"/>
      <c r="R100" s="65"/>
      <c r="S100" s="65"/>
      <c r="T100" s="65"/>
      <c r="U100" s="65"/>
      <c r="V100" s="65"/>
      <c r="W100" s="65"/>
      <c r="Y100" s="3">
        <v>2026</v>
      </c>
      <c r="Z100" s="4">
        <v>15669.25359007519</v>
      </c>
      <c r="AA100" s="4">
        <v>1558.6368324292048</v>
      </c>
      <c r="AB100" s="4">
        <v>197455.88677790316</v>
      </c>
      <c r="AC100" s="4">
        <v>0</v>
      </c>
      <c r="AD100" s="4">
        <v>8295.109014924903</v>
      </c>
      <c r="AE100" s="4">
        <v>1772.8784416270241</v>
      </c>
      <c r="AF100" s="4">
        <v>3204.549342953369</v>
      </c>
      <c r="AG100" s="4">
        <v>0</v>
      </c>
      <c r="AH100" s="4">
        <v>0</v>
      </c>
      <c r="AI100" s="4">
        <v>18823.40656830341</v>
      </c>
      <c r="AJ100" s="4">
        <v>79568.232694607665</v>
      </c>
      <c r="AK100" s="7">
        <v>326347.95326282392</v>
      </c>
      <c r="AM100" s="3">
        <v>2026</v>
      </c>
      <c r="AN100" s="38">
        <v>2.8361348998036093E-2</v>
      </c>
      <c r="AO100" s="38">
        <v>1.2001503609704877E-4</v>
      </c>
      <c r="AP100" s="38">
        <v>0.28236191809240152</v>
      </c>
      <c r="AQ100" s="38">
        <v>0</v>
      </c>
      <c r="AR100" s="38">
        <v>1.7320187623163199E-2</v>
      </c>
      <c r="AS100" s="38">
        <v>3.1450863554463408E-3</v>
      </c>
      <c r="AT100" s="38">
        <v>2.1630708064935239E-3</v>
      </c>
      <c r="AU100" s="38">
        <v>0</v>
      </c>
      <c r="AV100" s="38">
        <v>0</v>
      </c>
      <c r="AW100" s="38">
        <v>9.4117032841517043E-3</v>
      </c>
      <c r="AX100" s="38">
        <v>3.1827293077843065E-4</v>
      </c>
      <c r="AY100" s="36">
        <v>0.34320160312656783</v>
      </c>
      <c r="AZ100" s="13"/>
    </row>
    <row r="101" spans="2:52" x14ac:dyDescent="0.25">
      <c r="B101" s="65"/>
      <c r="C101" s="65"/>
      <c r="D101" s="65"/>
      <c r="E101" s="65"/>
      <c r="F101" s="65"/>
      <c r="G101" s="65"/>
      <c r="H101" s="65"/>
      <c r="I101" s="65"/>
      <c r="J101" s="65"/>
      <c r="K101" s="65"/>
      <c r="L101" s="65"/>
      <c r="M101" s="65"/>
      <c r="N101" s="65"/>
      <c r="O101" s="65"/>
      <c r="P101" s="65"/>
      <c r="Q101" s="65"/>
      <c r="R101" s="65"/>
      <c r="S101" s="65"/>
      <c r="T101" s="65"/>
      <c r="U101" s="65"/>
      <c r="V101" s="65"/>
      <c r="W101" s="65"/>
      <c r="Y101" s="1">
        <v>2027</v>
      </c>
      <c r="Z101" s="4">
        <v>13352.958996300489</v>
      </c>
      <c r="AA101" s="4">
        <v>1449.7387167163413</v>
      </c>
      <c r="AB101" s="4">
        <v>180755.14595896949</v>
      </c>
      <c r="AC101" s="4">
        <v>0</v>
      </c>
      <c r="AD101" s="4">
        <v>8192.7991961696043</v>
      </c>
      <c r="AE101" s="4">
        <v>1766.0164665345687</v>
      </c>
      <c r="AF101" s="4">
        <v>3735.2393850417066</v>
      </c>
      <c r="AG101" s="4">
        <v>0</v>
      </c>
      <c r="AH101" s="4">
        <v>0</v>
      </c>
      <c r="AI101" s="4">
        <v>18098.787845630872</v>
      </c>
      <c r="AJ101" s="4">
        <v>94121.197222083254</v>
      </c>
      <c r="AK101" s="7">
        <v>321471.88378744631</v>
      </c>
      <c r="AM101" s="1">
        <v>2027</v>
      </c>
      <c r="AN101" s="38">
        <v>2.4168855783303887E-2</v>
      </c>
      <c r="AO101" s="38">
        <v>1.1162988118715827E-4</v>
      </c>
      <c r="AP101" s="38">
        <v>0.25847985872132634</v>
      </c>
      <c r="AQ101" s="38">
        <v>0</v>
      </c>
      <c r="AR101" s="38">
        <v>1.7106564721602133E-2</v>
      </c>
      <c r="AS101" s="38">
        <v>3.1329132116323247E-3</v>
      </c>
      <c r="AT101" s="38">
        <v>2.5212865849031517E-3</v>
      </c>
      <c r="AU101" s="38">
        <v>0</v>
      </c>
      <c r="AV101" s="38">
        <v>0</v>
      </c>
      <c r="AW101" s="38">
        <v>9.0493939228154362E-3</v>
      </c>
      <c r="AX101" s="38">
        <v>3.7648478888833303E-4</v>
      </c>
      <c r="AY101" s="36">
        <v>0.31494698761565881</v>
      </c>
    </row>
    <row r="102" spans="2:52" x14ac:dyDescent="0.25">
      <c r="B102" s="65"/>
      <c r="C102" s="65"/>
      <c r="D102" s="65"/>
      <c r="E102" s="65"/>
      <c r="F102" s="65"/>
      <c r="G102" s="65"/>
      <c r="H102" s="65"/>
      <c r="I102" s="65"/>
      <c r="J102" s="65"/>
      <c r="K102" s="65"/>
      <c r="L102" s="65"/>
      <c r="M102" s="65"/>
      <c r="N102" s="65"/>
      <c r="O102" s="65"/>
      <c r="P102" s="65"/>
      <c r="Q102" s="65"/>
      <c r="R102" s="65"/>
      <c r="S102" s="65"/>
      <c r="T102" s="65"/>
      <c r="U102" s="65"/>
      <c r="V102" s="65"/>
      <c r="W102" s="65"/>
      <c r="Y102" s="3">
        <v>2028</v>
      </c>
      <c r="Z102" s="4">
        <v>11210.28243345472</v>
      </c>
      <c r="AA102" s="4">
        <v>1338.9487528706177</v>
      </c>
      <c r="AB102" s="4">
        <v>163084.41970586666</v>
      </c>
      <c r="AC102" s="4">
        <v>0</v>
      </c>
      <c r="AD102" s="4">
        <v>8050.9569339011296</v>
      </c>
      <c r="AE102" s="4">
        <v>1754.7631870722043</v>
      </c>
      <c r="AF102" s="4">
        <v>4299.162395389023</v>
      </c>
      <c r="AG102" s="4">
        <v>0</v>
      </c>
      <c r="AH102" s="4">
        <v>0</v>
      </c>
      <c r="AI102" s="4">
        <v>17488.19161293107</v>
      </c>
      <c r="AJ102" s="4">
        <v>109432.61405539249</v>
      </c>
      <c r="AK102" s="7">
        <v>316659.33907687792</v>
      </c>
      <c r="AM102" s="3">
        <v>2028</v>
      </c>
      <c r="AN102" s="38">
        <v>2.0290611204553045E-2</v>
      </c>
      <c r="AO102" s="38">
        <v>1.0309905397103756E-4</v>
      </c>
      <c r="AP102" s="38">
        <v>0.23321072017938932</v>
      </c>
      <c r="AQ102" s="38">
        <v>0</v>
      </c>
      <c r="AR102" s="38">
        <v>1.681039807798556E-2</v>
      </c>
      <c r="AS102" s="38">
        <v>3.1129498938660904E-3</v>
      </c>
      <c r="AT102" s="38">
        <v>2.9019346168875902E-3</v>
      </c>
      <c r="AU102" s="38">
        <v>0</v>
      </c>
      <c r="AV102" s="38">
        <v>0</v>
      </c>
      <c r="AW102" s="38">
        <v>8.7440958064655353E-3</v>
      </c>
      <c r="AX102" s="38">
        <v>4.3773045622156996E-4</v>
      </c>
      <c r="AY102" s="36">
        <v>0.28561153928933974</v>
      </c>
    </row>
    <row r="103" spans="2:52" x14ac:dyDescent="0.25">
      <c r="B103" s="65"/>
      <c r="C103" s="65"/>
      <c r="D103" s="65"/>
      <c r="E103" s="65"/>
      <c r="F103" s="65"/>
      <c r="G103" s="65"/>
      <c r="H103" s="65"/>
      <c r="I103" s="65"/>
      <c r="J103" s="65"/>
      <c r="K103" s="65"/>
      <c r="L103" s="65"/>
      <c r="M103" s="65"/>
      <c r="N103" s="65"/>
      <c r="O103" s="65"/>
      <c r="P103" s="65"/>
      <c r="Q103" s="65"/>
      <c r="R103" s="65"/>
      <c r="S103" s="65"/>
      <c r="T103" s="65"/>
      <c r="U103" s="65"/>
      <c r="V103" s="65"/>
      <c r="W103" s="65"/>
      <c r="Y103" s="1">
        <v>2029</v>
      </c>
      <c r="Z103" s="4">
        <v>9241.955887407199</v>
      </c>
      <c r="AA103" s="4">
        <v>1225.4825668658932</v>
      </c>
      <c r="AB103" s="4">
        <v>144397.42183477135</v>
      </c>
      <c r="AC103" s="4">
        <v>0</v>
      </c>
      <c r="AD103" s="4">
        <v>7861.4303222416765</v>
      </c>
      <c r="AE103" s="4">
        <v>1736.7343754129231</v>
      </c>
      <c r="AF103" s="4">
        <v>4895.4750968927001</v>
      </c>
      <c r="AG103" s="4">
        <v>0</v>
      </c>
      <c r="AH103" s="4">
        <v>0</v>
      </c>
      <c r="AI103" s="4">
        <v>16990.668616673094</v>
      </c>
      <c r="AJ103" s="4">
        <v>125505.30391153444</v>
      </c>
      <c r="AK103" s="7">
        <v>311854.47261179931</v>
      </c>
      <c r="AM103" s="1">
        <v>2029</v>
      </c>
      <c r="AN103" s="38">
        <v>1.672794015620703E-2</v>
      </c>
      <c r="AO103" s="38">
        <v>9.4362157648673781E-5</v>
      </c>
      <c r="AP103" s="38">
        <v>0.20648831322372302</v>
      </c>
      <c r="AQ103" s="38">
        <v>0</v>
      </c>
      <c r="AR103" s="38">
        <v>1.6414666512840622E-2</v>
      </c>
      <c r="AS103" s="38">
        <v>3.0809667819825257E-3</v>
      </c>
      <c r="AT103" s="38">
        <v>3.3044456904025724E-3</v>
      </c>
      <c r="AU103" s="38">
        <v>0</v>
      </c>
      <c r="AV103" s="38">
        <v>0</v>
      </c>
      <c r="AW103" s="38">
        <v>8.4953343083365475E-3</v>
      </c>
      <c r="AX103" s="38">
        <v>5.0202121564613773E-4</v>
      </c>
      <c r="AY103" s="36">
        <v>0.25510805004678716</v>
      </c>
    </row>
    <row r="104" spans="2:52" x14ac:dyDescent="0.25">
      <c r="B104" s="65"/>
      <c r="C104" s="65"/>
      <c r="D104" s="65"/>
      <c r="E104" s="65"/>
      <c r="F104" s="65"/>
      <c r="G104" s="65"/>
      <c r="H104" s="65"/>
      <c r="I104" s="65"/>
      <c r="J104" s="65"/>
      <c r="K104" s="65"/>
      <c r="L104" s="65"/>
      <c r="M104" s="65"/>
      <c r="N104" s="65"/>
      <c r="O104" s="65"/>
      <c r="P104" s="65"/>
      <c r="Q104" s="65"/>
      <c r="R104" s="65"/>
      <c r="S104" s="65"/>
      <c r="T104" s="65"/>
      <c r="U104" s="65"/>
      <c r="V104" s="65"/>
      <c r="W104" s="65"/>
      <c r="Y104" s="6">
        <v>2030</v>
      </c>
      <c r="Z104" s="5">
        <v>7442.056803492208</v>
      </c>
      <c r="AA104" s="5">
        <v>1107.7934131515644</v>
      </c>
      <c r="AB104" s="5">
        <v>124582.97547590543</v>
      </c>
      <c r="AC104" s="5">
        <v>0</v>
      </c>
      <c r="AD104" s="5">
        <v>7614.2574028233294</v>
      </c>
      <c r="AE104" s="5">
        <v>1709.0277385615268</v>
      </c>
      <c r="AF104" s="5">
        <v>5523.2735429140412</v>
      </c>
      <c r="AG104" s="5">
        <v>0</v>
      </c>
      <c r="AH104" s="5">
        <v>0</v>
      </c>
      <c r="AI104" s="5">
        <v>16605.029943488407</v>
      </c>
      <c r="AJ104" s="5">
        <v>142340.42782444213</v>
      </c>
      <c r="AK104" s="8">
        <v>306924.8421447787</v>
      </c>
      <c r="AL104" s="13"/>
      <c r="AM104" s="6">
        <v>2030</v>
      </c>
      <c r="AN104" s="39">
        <v>1.3470122814320896E-2</v>
      </c>
      <c r="AO104" s="39">
        <v>8.5300092812670472E-5</v>
      </c>
      <c r="AP104" s="39">
        <v>0.17815365493054477</v>
      </c>
      <c r="AQ104" s="39">
        <v>0</v>
      </c>
      <c r="AR104" s="39">
        <v>1.589856945709511E-2</v>
      </c>
      <c r="AS104" s="39">
        <v>3.0318152082081484E-3</v>
      </c>
      <c r="AT104" s="39">
        <v>3.7282096414669782E-3</v>
      </c>
      <c r="AU104" s="39">
        <v>0</v>
      </c>
      <c r="AV104" s="39">
        <v>0</v>
      </c>
      <c r="AW104" s="39">
        <v>8.3025149717442046E-3</v>
      </c>
      <c r="AX104" s="39">
        <v>5.6936171129776851E-4</v>
      </c>
      <c r="AY104" s="37">
        <v>0.22323954882749053</v>
      </c>
    </row>
    <row r="105" spans="2:52" x14ac:dyDescent="0.25">
      <c r="B105" s="65"/>
      <c r="C105" s="65"/>
      <c r="D105" s="65"/>
      <c r="E105" s="65"/>
      <c r="F105" s="65"/>
      <c r="G105" s="65"/>
      <c r="H105" s="65"/>
      <c r="I105" s="65"/>
      <c r="J105" s="65"/>
      <c r="K105" s="65"/>
      <c r="L105" s="65"/>
      <c r="M105" s="65"/>
      <c r="N105" s="65"/>
      <c r="O105" s="65"/>
      <c r="P105" s="65"/>
      <c r="Q105" s="65"/>
      <c r="R105" s="65"/>
      <c r="S105" s="65"/>
      <c r="T105" s="65"/>
      <c r="U105" s="65"/>
      <c r="V105" s="65"/>
      <c r="W105" s="65"/>
    </row>
    <row r="106" spans="2:52" x14ac:dyDescent="0.2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2:52" x14ac:dyDescent="0.2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2:52" x14ac:dyDescent="0.25">
      <c r="B108" s="65"/>
      <c r="C108" s="65"/>
      <c r="D108" s="65"/>
      <c r="E108" s="65"/>
      <c r="F108" s="65"/>
      <c r="G108" s="65"/>
      <c r="H108" s="65"/>
      <c r="I108" s="65"/>
      <c r="J108" s="65"/>
      <c r="K108" s="65"/>
      <c r="L108" s="65"/>
      <c r="M108" s="65"/>
      <c r="N108" s="65"/>
      <c r="O108" s="65"/>
      <c r="P108" s="65"/>
      <c r="Q108" s="65"/>
      <c r="R108" s="65"/>
      <c r="S108" s="65"/>
      <c r="T108" s="65"/>
      <c r="U108" s="65"/>
      <c r="V108" s="65"/>
      <c r="W108" s="65"/>
      <c r="AL108" s="13"/>
    </row>
    <row r="109" spans="2:52" x14ac:dyDescent="0.25">
      <c r="B109" s="65"/>
      <c r="C109" s="65"/>
      <c r="D109" s="65"/>
      <c r="E109" s="65"/>
      <c r="F109" s="65"/>
      <c r="G109" s="65"/>
      <c r="H109" s="65"/>
      <c r="I109" s="65"/>
      <c r="J109" s="65"/>
      <c r="K109" s="65"/>
      <c r="L109" s="65"/>
      <c r="M109" s="65"/>
      <c r="N109" s="65"/>
      <c r="O109" s="65"/>
      <c r="P109" s="65"/>
      <c r="Q109" s="65"/>
      <c r="R109" s="65"/>
      <c r="S109" s="65"/>
      <c r="T109" s="65"/>
      <c r="U109" s="65"/>
      <c r="V109" s="65"/>
      <c r="W109" s="65"/>
      <c r="AL109" s="13"/>
    </row>
    <row r="110" spans="2:52" x14ac:dyDescent="0.25">
      <c r="B110" s="65"/>
      <c r="C110" s="65"/>
      <c r="D110" s="65"/>
      <c r="E110" s="65"/>
      <c r="F110" s="65"/>
      <c r="G110" s="65"/>
      <c r="H110" s="65"/>
      <c r="I110" s="65"/>
      <c r="J110" s="65"/>
      <c r="K110" s="65"/>
      <c r="L110" s="65"/>
      <c r="M110" s="65"/>
      <c r="N110" s="65"/>
      <c r="O110" s="65"/>
      <c r="P110" s="65"/>
      <c r="Q110" s="65"/>
      <c r="R110" s="65"/>
      <c r="S110" s="65"/>
      <c r="T110" s="65"/>
      <c r="U110" s="65"/>
      <c r="V110" s="65"/>
      <c r="W110" s="65"/>
      <c r="AL110" s="13"/>
    </row>
    <row r="111" spans="2:52" x14ac:dyDescent="0.2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2:52" x14ac:dyDescent="0.2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2:52" x14ac:dyDescent="0.25">
      <c r="C113" s="65"/>
      <c r="D113" s="65"/>
      <c r="E113" s="65"/>
      <c r="F113" s="65"/>
      <c r="G113" s="65"/>
      <c r="H113" s="65"/>
      <c r="I113" s="65"/>
      <c r="J113" s="65"/>
      <c r="K113" s="65"/>
      <c r="L113" s="65"/>
      <c r="M113" s="65"/>
      <c r="N113" s="65"/>
      <c r="O113" s="65"/>
      <c r="P113" s="65"/>
      <c r="Q113" s="65"/>
      <c r="R113" s="65"/>
      <c r="S113" s="65"/>
      <c r="T113" s="65"/>
      <c r="U113" s="65"/>
      <c r="V113" s="65"/>
      <c r="W113" s="65"/>
    </row>
    <row r="114" spans="2:52" x14ac:dyDescent="0.25">
      <c r="B114" s="65" t="s">
        <v>182</v>
      </c>
      <c r="C114" s="65"/>
      <c r="D114" s="65"/>
      <c r="E114" s="65"/>
      <c r="F114" s="65"/>
      <c r="G114" s="65"/>
      <c r="H114" s="65"/>
      <c r="I114" s="65"/>
      <c r="J114" s="65"/>
      <c r="K114" s="65"/>
      <c r="L114" s="65"/>
      <c r="M114" s="65"/>
      <c r="N114" s="65"/>
      <c r="O114" s="65"/>
      <c r="P114" s="65"/>
      <c r="Q114" s="65"/>
      <c r="R114" s="65"/>
      <c r="S114" s="65"/>
      <c r="T114" s="65"/>
      <c r="U114" s="65"/>
      <c r="V114" s="65"/>
      <c r="W114" s="65"/>
      <c r="Y114" s="55" t="s">
        <v>306</v>
      </c>
      <c r="AM114" s="55" t="s">
        <v>305</v>
      </c>
    </row>
    <row r="115" spans="2:52" ht="15.75" x14ac:dyDescent="0.25">
      <c r="B115" s="65"/>
      <c r="C115" s="65"/>
      <c r="D115" s="65"/>
      <c r="E115" s="65"/>
      <c r="F115" s="65"/>
      <c r="G115" s="65"/>
      <c r="H115" s="65"/>
      <c r="I115" s="65"/>
      <c r="J115" s="65"/>
      <c r="K115" s="65"/>
      <c r="L115" s="65"/>
      <c r="M115" s="65"/>
      <c r="N115" s="65"/>
      <c r="O115" s="65"/>
      <c r="P115" s="65"/>
      <c r="Q115" s="65"/>
      <c r="R115" s="65"/>
      <c r="S115" s="65"/>
      <c r="T115" s="65"/>
      <c r="U115" s="65"/>
      <c r="V115" s="65"/>
      <c r="W115" s="65"/>
      <c r="Y115" s="66"/>
      <c r="Z115" s="63" t="s">
        <v>2</v>
      </c>
      <c r="AA115" s="63" t="s">
        <v>3</v>
      </c>
      <c r="AB115" s="63" t="s">
        <v>4</v>
      </c>
      <c r="AC115" s="63" t="s">
        <v>5</v>
      </c>
      <c r="AD115" s="63" t="s">
        <v>6</v>
      </c>
      <c r="AE115" s="63" t="s">
        <v>7</v>
      </c>
      <c r="AF115" s="63" t="s">
        <v>8</v>
      </c>
      <c r="AG115" s="63" t="s">
        <v>9</v>
      </c>
      <c r="AH115" s="63" t="s">
        <v>18</v>
      </c>
      <c r="AI115" s="63" t="s">
        <v>19</v>
      </c>
      <c r="AJ115" s="63" t="s">
        <v>20</v>
      </c>
      <c r="AK115" s="63" t="s">
        <v>0</v>
      </c>
      <c r="AM115" s="62"/>
      <c r="AN115" s="63" t="s">
        <v>2</v>
      </c>
      <c r="AO115" s="63" t="s">
        <v>3</v>
      </c>
      <c r="AP115" s="63" t="s">
        <v>4</v>
      </c>
      <c r="AQ115" s="63" t="s">
        <v>5</v>
      </c>
      <c r="AR115" s="63" t="s">
        <v>6</v>
      </c>
      <c r="AS115" s="63" t="s">
        <v>7</v>
      </c>
      <c r="AT115" s="63" t="s">
        <v>8</v>
      </c>
      <c r="AU115" s="63" t="s">
        <v>9</v>
      </c>
      <c r="AV115" s="63" t="s">
        <v>18</v>
      </c>
      <c r="AW115" s="63" t="s">
        <v>19</v>
      </c>
      <c r="AX115" s="63" t="s">
        <v>20</v>
      </c>
      <c r="AY115" s="64" t="s">
        <v>0</v>
      </c>
      <c r="AZ115" s="13"/>
    </row>
    <row r="116" spans="2:52" x14ac:dyDescent="0.25">
      <c r="B116" s="65"/>
      <c r="C116" s="65"/>
      <c r="D116" s="65"/>
      <c r="E116" s="65"/>
      <c r="F116" s="65"/>
      <c r="G116" s="65"/>
      <c r="H116" s="65"/>
      <c r="I116" s="65"/>
      <c r="J116" s="65"/>
      <c r="K116" s="65"/>
      <c r="L116" s="65"/>
      <c r="M116" s="65"/>
      <c r="N116" s="65"/>
      <c r="O116" s="65"/>
      <c r="P116" s="65"/>
      <c r="Q116" s="65"/>
      <c r="R116" s="65"/>
      <c r="S116" s="65"/>
      <c r="T116" s="65"/>
      <c r="U116" s="65"/>
      <c r="V116" s="65"/>
      <c r="W116" s="65"/>
      <c r="Y116" s="3">
        <v>2020</v>
      </c>
      <c r="Z116" s="4">
        <v>108943.40728250571</v>
      </c>
      <c r="AA116" s="4">
        <v>2131.80315330958</v>
      </c>
      <c r="AB116" s="4">
        <v>292484.87533667765</v>
      </c>
      <c r="AC116" s="4">
        <v>0</v>
      </c>
      <c r="AD116" s="4">
        <v>763070.34895921184</v>
      </c>
      <c r="AE116" s="4">
        <v>86017.932318073275</v>
      </c>
      <c r="AF116" s="4">
        <v>50401.363319912431</v>
      </c>
      <c r="AG116" s="4">
        <v>0</v>
      </c>
      <c r="AH116" s="4">
        <v>62142.857142857145</v>
      </c>
      <c r="AI116" s="4">
        <v>8643.4797778727807</v>
      </c>
      <c r="AJ116" s="4">
        <v>6614.8923337286315</v>
      </c>
      <c r="AK116" s="7">
        <v>1380450.9596241489</v>
      </c>
      <c r="AM116" s="3">
        <v>2020</v>
      </c>
      <c r="AN116" s="38">
        <v>0.19718756718133534</v>
      </c>
      <c r="AO116" s="38">
        <v>1.6414884280483764E-4</v>
      </c>
      <c r="AP116" s="38">
        <v>0.41825337173144905</v>
      </c>
      <c r="AQ116" s="38">
        <v>0</v>
      </c>
      <c r="AR116" s="38">
        <v>1.5932908886268344</v>
      </c>
      <c r="AS116" s="38">
        <v>0.15259581193226202</v>
      </c>
      <c r="AT116" s="38">
        <v>3.4020920240940888E-2</v>
      </c>
      <c r="AU116" s="38">
        <v>0</v>
      </c>
      <c r="AV116" s="38">
        <v>9.3214285714285722E-2</v>
      </c>
      <c r="AW116" s="38">
        <v>4.3217398889363904E-3</v>
      </c>
      <c r="AX116" s="38">
        <v>2.6459569334914525E-5</v>
      </c>
      <c r="AY116" s="36">
        <v>2.4930751937281839</v>
      </c>
    </row>
    <row r="117" spans="2:52" x14ac:dyDescent="0.25">
      <c r="B117" s="65"/>
      <c r="C117" s="65"/>
      <c r="D117" s="65"/>
      <c r="E117" s="65"/>
      <c r="F117" s="65"/>
      <c r="G117" s="65"/>
      <c r="H117" s="65"/>
      <c r="I117" s="65"/>
      <c r="J117" s="65"/>
      <c r="K117" s="65"/>
      <c r="L117" s="65"/>
      <c r="M117" s="65"/>
      <c r="N117" s="65"/>
      <c r="O117" s="65"/>
      <c r="P117" s="65"/>
      <c r="Q117" s="65"/>
      <c r="R117" s="65"/>
      <c r="S117" s="65"/>
      <c r="T117" s="65"/>
      <c r="U117" s="65"/>
      <c r="V117" s="65"/>
      <c r="W117" s="65"/>
      <c r="Y117" s="1">
        <v>2021</v>
      </c>
      <c r="Z117" s="4">
        <v>86028.695712382585</v>
      </c>
      <c r="AA117" s="4">
        <v>2043.9554733589337</v>
      </c>
      <c r="AB117" s="4">
        <v>279507.98473462503</v>
      </c>
      <c r="AC117" s="4">
        <v>0</v>
      </c>
      <c r="AD117" s="4">
        <v>776090.87421783688</v>
      </c>
      <c r="AE117" s="4">
        <v>66174.777938288986</v>
      </c>
      <c r="AF117" s="4">
        <v>93105.821328995749</v>
      </c>
      <c r="AG117" s="4">
        <v>0</v>
      </c>
      <c r="AH117" s="4">
        <v>55928.571428571428</v>
      </c>
      <c r="AI117" s="4">
        <v>10676.87625934479</v>
      </c>
      <c r="AJ117" s="4">
        <v>18631.61885936308</v>
      </c>
      <c r="AK117" s="7">
        <v>1388189.1759527675</v>
      </c>
      <c r="AM117" s="1">
        <v>2021</v>
      </c>
      <c r="AN117" s="38">
        <v>0.15571193923941248</v>
      </c>
      <c r="AO117" s="38">
        <v>1.5738457144863789E-4</v>
      </c>
      <c r="AP117" s="38">
        <v>0.39969641817051382</v>
      </c>
      <c r="AQ117" s="38">
        <v>0</v>
      </c>
      <c r="AR117" s="38">
        <v>1.6204777453668435</v>
      </c>
      <c r="AS117" s="38">
        <v>0.11739405606252466</v>
      </c>
      <c r="AT117" s="38">
        <v>6.2846429397072134E-2</v>
      </c>
      <c r="AU117" s="38">
        <v>0</v>
      </c>
      <c r="AV117" s="38">
        <v>8.389285714285713E-2</v>
      </c>
      <c r="AW117" s="38">
        <v>5.3384381296723953E-3</v>
      </c>
      <c r="AX117" s="38">
        <v>7.4526475437452317E-5</v>
      </c>
      <c r="AY117" s="36">
        <v>2.445589794555783</v>
      </c>
    </row>
    <row r="118" spans="2:52" x14ac:dyDescent="0.25">
      <c r="B118" s="65"/>
      <c r="C118" s="65"/>
      <c r="D118" s="65"/>
      <c r="E118" s="65"/>
      <c r="F118" s="65"/>
      <c r="G118" s="65"/>
      <c r="H118" s="65"/>
      <c r="I118" s="65"/>
      <c r="J118" s="65"/>
      <c r="K118" s="65"/>
      <c r="L118" s="65"/>
      <c r="M118" s="65"/>
      <c r="N118" s="65"/>
      <c r="O118" s="65"/>
      <c r="P118" s="65"/>
      <c r="Q118" s="65"/>
      <c r="R118" s="65"/>
      <c r="S118" s="65"/>
      <c r="T118" s="65"/>
      <c r="U118" s="65"/>
      <c r="V118" s="65"/>
      <c r="W118" s="65"/>
      <c r="Y118" s="3">
        <v>2022</v>
      </c>
      <c r="Z118" s="4">
        <v>67039.774646127684</v>
      </c>
      <c r="AA118" s="4">
        <v>1955.7867392135872</v>
      </c>
      <c r="AB118" s="4">
        <v>267926.63934505678</v>
      </c>
      <c r="AC118" s="4">
        <v>0</v>
      </c>
      <c r="AD118" s="4">
        <v>756066.48214784719</v>
      </c>
      <c r="AE118" s="4">
        <v>59515.439607692562</v>
      </c>
      <c r="AF118" s="4">
        <v>142337.6293881879</v>
      </c>
      <c r="AG118" s="4">
        <v>0</v>
      </c>
      <c r="AH118" s="4">
        <v>49714.285714285717</v>
      </c>
      <c r="AI118" s="4">
        <v>21531.071226227614</v>
      </c>
      <c r="AJ118" s="4">
        <v>31044.194600265277</v>
      </c>
      <c r="AK118" s="7">
        <v>1397131.3034149043</v>
      </c>
      <c r="AM118" s="3">
        <v>2022</v>
      </c>
      <c r="AN118" s="38">
        <v>0.12134199210949111</v>
      </c>
      <c r="AO118" s="38">
        <v>1.5059557891944621E-4</v>
      </c>
      <c r="AP118" s="38">
        <v>0.38313509426343118</v>
      </c>
      <c r="AQ118" s="38">
        <v>0</v>
      </c>
      <c r="AR118" s="38">
        <v>1.5786668147247049</v>
      </c>
      <c r="AS118" s="38">
        <v>0.10558038986404661</v>
      </c>
      <c r="AT118" s="38">
        <v>9.6077899837026831E-2</v>
      </c>
      <c r="AU118" s="38">
        <v>0</v>
      </c>
      <c r="AV118" s="38">
        <v>7.457142857142858E-2</v>
      </c>
      <c r="AW118" s="38">
        <v>1.0765535613113808E-2</v>
      </c>
      <c r="AX118" s="38">
        <v>1.2417677840106109E-4</v>
      </c>
      <c r="AY118" s="36">
        <v>2.370413927340564</v>
      </c>
    </row>
    <row r="119" spans="2:52" x14ac:dyDescent="0.25">
      <c r="B119" s="65"/>
      <c r="C119" s="65"/>
      <c r="D119" s="65"/>
      <c r="E119" s="65"/>
      <c r="F119" s="65"/>
      <c r="G119" s="65"/>
      <c r="H119" s="65"/>
      <c r="I119" s="65"/>
      <c r="J119" s="65"/>
      <c r="K119" s="65"/>
      <c r="L119" s="65"/>
      <c r="M119" s="65"/>
      <c r="N119" s="65"/>
      <c r="O119" s="65"/>
      <c r="P119" s="65"/>
      <c r="Q119" s="65"/>
      <c r="R119" s="65"/>
      <c r="S119" s="65"/>
      <c r="T119" s="65"/>
      <c r="U119" s="65"/>
      <c r="V119" s="65"/>
      <c r="W119" s="65"/>
      <c r="Y119" s="1">
        <v>2023</v>
      </c>
      <c r="Z119" s="4">
        <v>51751.146466609433</v>
      </c>
      <c r="AA119" s="4">
        <v>1864.3009541511251</v>
      </c>
      <c r="AB119" s="4">
        <v>254048.25953245742</v>
      </c>
      <c r="AC119" s="4">
        <v>0</v>
      </c>
      <c r="AD119" s="4">
        <v>729635.30322412658</v>
      </c>
      <c r="AE119" s="4">
        <v>52642.869318676174</v>
      </c>
      <c r="AF119" s="4">
        <v>175240.26467233765</v>
      </c>
      <c r="AG119" s="4">
        <v>0</v>
      </c>
      <c r="AH119" s="4">
        <v>43500</v>
      </c>
      <c r="AI119" s="4">
        <v>34121.377649013579</v>
      </c>
      <c r="AJ119" s="4">
        <v>43857.46651894453</v>
      </c>
      <c r="AK119" s="7">
        <v>1386660.9883363168</v>
      </c>
      <c r="AM119" s="1">
        <v>2023</v>
      </c>
      <c r="AN119" s="38">
        <v>9.3669575104563071E-2</v>
      </c>
      <c r="AO119" s="38">
        <v>1.4355117346963661E-4</v>
      </c>
      <c r="AP119" s="38">
        <v>0.3632890111314141</v>
      </c>
      <c r="AQ119" s="38">
        <v>0</v>
      </c>
      <c r="AR119" s="38">
        <v>1.5234785131319764</v>
      </c>
      <c r="AS119" s="38">
        <v>9.3388450171331544E-2</v>
      </c>
      <c r="AT119" s="38">
        <v>0.11828717865382792</v>
      </c>
      <c r="AU119" s="38">
        <v>0</v>
      </c>
      <c r="AV119" s="38">
        <v>6.5250000000000002E-2</v>
      </c>
      <c r="AW119" s="38">
        <v>1.706068882450679E-2</v>
      </c>
      <c r="AX119" s="38">
        <v>1.7542986607577813E-4</v>
      </c>
      <c r="AY119" s="36">
        <v>2.2747423980571644</v>
      </c>
    </row>
    <row r="120" spans="2:52" x14ac:dyDescent="0.25">
      <c r="B120" s="65"/>
      <c r="C120" s="65"/>
      <c r="D120" s="65"/>
      <c r="E120" s="65"/>
      <c r="F120" s="65"/>
      <c r="G120" s="65"/>
      <c r="H120" s="65"/>
      <c r="I120" s="65"/>
      <c r="J120" s="65"/>
      <c r="K120" s="65"/>
      <c r="L120" s="65"/>
      <c r="M120" s="65"/>
      <c r="N120" s="65"/>
      <c r="O120" s="65"/>
      <c r="P120" s="65"/>
      <c r="Q120" s="65"/>
      <c r="R120" s="65"/>
      <c r="S120" s="65"/>
      <c r="T120" s="65"/>
      <c r="U120" s="65"/>
      <c r="V120" s="65"/>
      <c r="W120" s="65"/>
      <c r="Y120" s="3">
        <v>2024</v>
      </c>
      <c r="Z120" s="4">
        <v>39721.950057974376</v>
      </c>
      <c r="AA120" s="4">
        <v>1767.4418422174629</v>
      </c>
      <c r="AB120" s="4">
        <v>238883.09320366837</v>
      </c>
      <c r="AC120" s="4">
        <v>0</v>
      </c>
      <c r="AD120" s="4">
        <v>697600.01771926973</v>
      </c>
      <c r="AE120" s="4">
        <v>45640.685268812755</v>
      </c>
      <c r="AF120" s="4">
        <v>210035.21249447201</v>
      </c>
      <c r="AG120" s="4">
        <v>0</v>
      </c>
      <c r="AH120" s="4">
        <v>37285.71428571429</v>
      </c>
      <c r="AI120" s="4">
        <v>47474.207589618738</v>
      </c>
      <c r="AJ120" s="4">
        <v>57075.767542684043</v>
      </c>
      <c r="AK120" s="7">
        <v>1375484.0900044318</v>
      </c>
      <c r="AM120" s="3">
        <v>2024</v>
      </c>
      <c r="AN120" s="38">
        <v>7.1896729604933624E-2</v>
      </c>
      <c r="AO120" s="38">
        <v>1.3609302185074463E-4</v>
      </c>
      <c r="AP120" s="38">
        <v>0.34160282328124575</v>
      </c>
      <c r="AQ120" s="38">
        <v>0</v>
      </c>
      <c r="AR120" s="38">
        <v>1.4565888369978353</v>
      </c>
      <c r="AS120" s="38">
        <v>8.0966575666873833E-2</v>
      </c>
      <c r="AT120" s="38">
        <v>0.1417737684337686</v>
      </c>
      <c r="AU120" s="38">
        <v>0</v>
      </c>
      <c r="AV120" s="38">
        <v>5.5928571428571432E-2</v>
      </c>
      <c r="AW120" s="38">
        <v>2.3737103794809367E-2</v>
      </c>
      <c r="AX120" s="38">
        <v>2.2830307017073618E-4</v>
      </c>
      <c r="AY120" s="36">
        <v>2.1728588053000593</v>
      </c>
    </row>
    <row r="121" spans="2:52" x14ac:dyDescent="0.25">
      <c r="B121" s="65"/>
      <c r="C121" s="65"/>
      <c r="D121" s="65"/>
      <c r="E121" s="65"/>
      <c r="F121" s="65"/>
      <c r="G121" s="65"/>
      <c r="H121" s="65"/>
      <c r="I121" s="65"/>
      <c r="J121" s="65"/>
      <c r="K121" s="65"/>
      <c r="L121" s="65"/>
      <c r="M121" s="65"/>
      <c r="N121" s="65"/>
      <c r="O121" s="65"/>
      <c r="P121" s="65"/>
      <c r="Q121" s="65"/>
      <c r="R121" s="65"/>
      <c r="S121" s="65"/>
      <c r="T121" s="65"/>
      <c r="U121" s="65"/>
      <c r="V121" s="65"/>
      <c r="W121" s="65"/>
      <c r="Y121" s="3">
        <v>2025</v>
      </c>
      <c r="Z121" s="4">
        <v>30407.889551244691</v>
      </c>
      <c r="AA121" s="4">
        <v>1665.0767636859737</v>
      </c>
      <c r="AB121" s="4">
        <v>222597.27639830866</v>
      </c>
      <c r="AC121" s="4">
        <v>0</v>
      </c>
      <c r="AD121" s="4">
        <v>660882.77190292522</v>
      </c>
      <c r="AE121" s="4">
        <v>38539.167272765539</v>
      </c>
      <c r="AF121" s="4">
        <v>246571.50046327565</v>
      </c>
      <c r="AG121" s="4">
        <v>0</v>
      </c>
      <c r="AH121" s="4">
        <v>31071.428571428565</v>
      </c>
      <c r="AI121" s="4">
        <v>61617.176515169587</v>
      </c>
      <c r="AJ121" s="4">
        <v>70703.038494945082</v>
      </c>
      <c r="AK121" s="7">
        <v>1364055.3259337489</v>
      </c>
      <c r="AM121" s="3">
        <v>2025</v>
      </c>
      <c r="AN121" s="38">
        <v>5.503828008775289E-2</v>
      </c>
      <c r="AO121" s="38">
        <v>1.2821091080381997E-4</v>
      </c>
      <c r="AP121" s="38">
        <v>0.31831410524958137</v>
      </c>
      <c r="AQ121" s="38">
        <v>0</v>
      </c>
      <c r="AR121" s="38">
        <v>1.3799232277333078</v>
      </c>
      <c r="AS121" s="38">
        <v>6.8368482741886061E-2</v>
      </c>
      <c r="AT121" s="38">
        <v>0.16643576281271105</v>
      </c>
      <c r="AU121" s="38">
        <v>0</v>
      </c>
      <c r="AV121" s="38">
        <v>4.6607142857142854E-2</v>
      </c>
      <c r="AW121" s="38">
        <v>3.0808588257584795E-2</v>
      </c>
      <c r="AX121" s="38">
        <v>2.8281215397978033E-4</v>
      </c>
      <c r="AY121" s="36">
        <v>2.0659066128047505</v>
      </c>
      <c r="AZ121" s="13"/>
    </row>
    <row r="122" spans="2:52" x14ac:dyDescent="0.25">
      <c r="B122" s="65"/>
      <c r="C122" s="65"/>
      <c r="D122" s="65"/>
      <c r="E122" s="65"/>
      <c r="F122" s="65"/>
      <c r="G122" s="65"/>
      <c r="H122" s="65"/>
      <c r="I122" s="65"/>
      <c r="J122" s="65"/>
      <c r="K122" s="65"/>
      <c r="L122" s="65"/>
      <c r="M122" s="65"/>
      <c r="N122" s="65"/>
      <c r="O122" s="65"/>
      <c r="P122" s="65"/>
      <c r="Q122" s="65"/>
      <c r="R122" s="65"/>
      <c r="S122" s="65"/>
      <c r="T122" s="65"/>
      <c r="U122" s="65"/>
      <c r="V122" s="65"/>
      <c r="W122" s="65"/>
      <c r="Y122" s="3">
        <v>2026</v>
      </c>
      <c r="Z122" s="4">
        <v>23276.785145311274</v>
      </c>
      <c r="AA122" s="4">
        <v>1558.6368324292048</v>
      </c>
      <c r="AB122" s="4">
        <v>204769.45796892676</v>
      </c>
      <c r="AC122" s="4">
        <v>0</v>
      </c>
      <c r="AD122" s="4">
        <v>622198.21758464549</v>
      </c>
      <c r="AE122" s="4">
        <v>33507.13595597339</v>
      </c>
      <c r="AF122" s="4">
        <v>282580.90820199589</v>
      </c>
      <c r="AG122" s="4">
        <v>0</v>
      </c>
      <c r="AH122" s="4">
        <v>24857.142857142855</v>
      </c>
      <c r="AI122" s="4">
        <v>73859.358756976333</v>
      </c>
      <c r="AJ122" s="4">
        <v>85429.313971923038</v>
      </c>
      <c r="AK122" s="7">
        <v>1352036.9572753243</v>
      </c>
      <c r="AM122" s="3">
        <v>2026</v>
      </c>
      <c r="AN122" s="38">
        <v>4.2130981113013409E-2</v>
      </c>
      <c r="AO122" s="38">
        <v>1.2001503609704877E-4</v>
      </c>
      <c r="AP122" s="38">
        <v>0.29282032489556525</v>
      </c>
      <c r="AQ122" s="38">
        <v>0</v>
      </c>
      <c r="AR122" s="38">
        <v>1.2991498783167399</v>
      </c>
      <c r="AS122" s="38">
        <v>5.9441659185896792E-2</v>
      </c>
      <c r="AT122" s="38">
        <v>0.19074211303634722</v>
      </c>
      <c r="AU122" s="38">
        <v>0</v>
      </c>
      <c r="AV122" s="38">
        <v>3.7285714285714283E-2</v>
      </c>
      <c r="AW122" s="38">
        <v>3.6929679378488171E-2</v>
      </c>
      <c r="AX122" s="38">
        <v>3.4171725588769217E-4</v>
      </c>
      <c r="AY122" s="36">
        <v>1.9589620825037497</v>
      </c>
    </row>
    <row r="123" spans="2:52" x14ac:dyDescent="0.25">
      <c r="B123" s="65"/>
      <c r="C123" s="65"/>
      <c r="D123" s="65"/>
      <c r="E123" s="65"/>
      <c r="F123" s="65"/>
      <c r="G123" s="65"/>
      <c r="H123" s="65"/>
      <c r="I123" s="65"/>
      <c r="J123" s="65"/>
      <c r="K123" s="65"/>
      <c r="L123" s="65"/>
      <c r="M123" s="65"/>
      <c r="N123" s="65"/>
      <c r="O123" s="65"/>
      <c r="P123" s="65"/>
      <c r="Q123" s="65"/>
      <c r="R123" s="65"/>
      <c r="S123" s="65"/>
      <c r="T123" s="65"/>
      <c r="U123" s="65"/>
      <c r="V123" s="65"/>
      <c r="W123" s="65"/>
      <c r="Y123" s="1">
        <v>2027</v>
      </c>
      <c r="Z123" s="4">
        <v>17860.46092577709</v>
      </c>
      <c r="AA123" s="4">
        <v>1449.7387167163413</v>
      </c>
      <c r="AB123" s="4">
        <v>187583.94060632907</v>
      </c>
      <c r="AC123" s="4">
        <v>0</v>
      </c>
      <c r="AD123" s="4">
        <v>581433.2180523487</v>
      </c>
      <c r="AE123" s="4">
        <v>28437.940407004495</v>
      </c>
      <c r="AF123" s="4">
        <v>319597.76707585325</v>
      </c>
      <c r="AG123" s="4">
        <v>0</v>
      </c>
      <c r="AH123" s="4">
        <v>18642.857142857145</v>
      </c>
      <c r="AI123" s="4">
        <v>84338.473448109158</v>
      </c>
      <c r="AJ123" s="4">
        <v>100997.77338427876</v>
      </c>
      <c r="AK123" s="7">
        <v>1340342.169759274</v>
      </c>
      <c r="AM123" s="1">
        <v>2027</v>
      </c>
      <c r="AN123" s="38">
        <v>3.2327434275656534E-2</v>
      </c>
      <c r="AO123" s="38">
        <v>1.1162988118715827E-4</v>
      </c>
      <c r="AP123" s="38">
        <v>0.26824503506705055</v>
      </c>
      <c r="AQ123" s="38">
        <v>0</v>
      </c>
      <c r="AR123" s="38">
        <v>1.2140325592933041</v>
      </c>
      <c r="AS123" s="38">
        <v>5.0448906282025974E-2</v>
      </c>
      <c r="AT123" s="38">
        <v>0.21572849277620096</v>
      </c>
      <c r="AU123" s="38">
        <v>0</v>
      </c>
      <c r="AV123" s="38">
        <v>2.7964285714285716E-2</v>
      </c>
      <c r="AW123" s="38">
        <v>4.2169236724054579E-2</v>
      </c>
      <c r="AX123" s="38">
        <v>4.0399109353711504E-4</v>
      </c>
      <c r="AY123" s="36">
        <v>1.8514315711073026</v>
      </c>
    </row>
    <row r="124" spans="2:52" x14ac:dyDescent="0.25">
      <c r="B124" s="65"/>
      <c r="C124" s="65"/>
      <c r="D124" s="65"/>
      <c r="E124" s="65"/>
      <c r="F124" s="65"/>
      <c r="G124" s="65"/>
      <c r="H124" s="65"/>
      <c r="I124" s="65"/>
      <c r="J124" s="65"/>
      <c r="K124" s="65"/>
      <c r="L124" s="65"/>
      <c r="M124" s="65"/>
      <c r="N124" s="65"/>
      <c r="O124" s="65"/>
      <c r="P124" s="65"/>
      <c r="Q124" s="65"/>
      <c r="R124" s="65"/>
      <c r="S124" s="65"/>
      <c r="T124" s="65"/>
      <c r="U124" s="65"/>
      <c r="V124" s="65"/>
      <c r="W124" s="65"/>
      <c r="Y124" s="3">
        <v>2028</v>
      </c>
      <c r="Z124" s="4">
        <v>13750.855193982972</v>
      </c>
      <c r="AA124" s="4">
        <v>1338.9487528706177</v>
      </c>
      <c r="AB124" s="4">
        <v>169431.20196323594</v>
      </c>
      <c r="AC124" s="4">
        <v>0</v>
      </c>
      <c r="AD124" s="4">
        <v>538862.43096482591</v>
      </c>
      <c r="AE124" s="4">
        <v>23240.039218987207</v>
      </c>
      <c r="AF124" s="4">
        <v>357022.83606962056</v>
      </c>
      <c r="AG124" s="4">
        <v>0</v>
      </c>
      <c r="AH124" s="4">
        <v>12428.571428571435</v>
      </c>
      <c r="AI124" s="4">
        <v>95584.715006481987</v>
      </c>
      <c r="AJ124" s="4">
        <v>117415.43104239796</v>
      </c>
      <c r="AK124" s="7">
        <v>1329075.0296409745</v>
      </c>
      <c r="AL124" s="13"/>
      <c r="AM124" s="3">
        <v>2028</v>
      </c>
      <c r="AN124" s="38">
        <v>2.4889047901109181E-2</v>
      </c>
      <c r="AO124" s="38">
        <v>1.0309905397103756E-4</v>
      </c>
      <c r="AP124" s="38">
        <v>0.24228661880742741</v>
      </c>
      <c r="AQ124" s="38">
        <v>0</v>
      </c>
      <c r="AR124" s="38">
        <v>1.1251447558545566</v>
      </c>
      <c r="AS124" s="38">
        <v>4.1227829574483302E-2</v>
      </c>
      <c r="AT124" s="38">
        <v>0.24099041434699389</v>
      </c>
      <c r="AU124" s="38">
        <v>0</v>
      </c>
      <c r="AV124" s="38">
        <v>1.8642857142857152E-2</v>
      </c>
      <c r="AW124" s="38">
        <v>4.7792357503240998E-2</v>
      </c>
      <c r="AX124" s="38">
        <v>4.6966172416959187E-4</v>
      </c>
      <c r="AY124" s="36">
        <v>1.741546641908809</v>
      </c>
    </row>
    <row r="125" spans="2:52" x14ac:dyDescent="0.25">
      <c r="B125" s="65"/>
      <c r="C125" s="65"/>
      <c r="D125" s="65"/>
      <c r="E125" s="65"/>
      <c r="F125" s="65"/>
      <c r="G125" s="65"/>
      <c r="H125" s="65"/>
      <c r="I125" s="65"/>
      <c r="J125" s="65"/>
      <c r="K125" s="65"/>
      <c r="L125" s="65"/>
      <c r="M125" s="65"/>
      <c r="N125" s="65"/>
      <c r="O125" s="65"/>
      <c r="P125" s="65"/>
      <c r="Q125" s="65"/>
      <c r="R125" s="65"/>
      <c r="S125" s="65"/>
      <c r="T125" s="65"/>
      <c r="U125" s="65"/>
      <c r="V125" s="65"/>
      <c r="W125" s="65"/>
      <c r="Y125" s="1">
        <v>2029</v>
      </c>
      <c r="Z125" s="4">
        <v>10596.75750205955</v>
      </c>
      <c r="AA125" s="4">
        <v>1225.4825668658932</v>
      </c>
      <c r="AB125" s="4">
        <v>150270.76408822948</v>
      </c>
      <c r="AC125" s="4">
        <v>0</v>
      </c>
      <c r="AD125" s="4">
        <v>494725.95663682598</v>
      </c>
      <c r="AE125" s="4">
        <v>17840.723242175874</v>
      </c>
      <c r="AF125" s="4">
        <v>394816.57032831397</v>
      </c>
      <c r="AG125" s="4">
        <v>0</v>
      </c>
      <c r="AH125" s="4">
        <v>6214.2857142857101</v>
      </c>
      <c r="AI125" s="4">
        <v>107629.34991743829</v>
      </c>
      <c r="AJ125" s="4">
        <v>134687.16718994532</v>
      </c>
      <c r="AK125" s="7">
        <v>1318007.0571861402</v>
      </c>
      <c r="AM125" s="1">
        <v>2029</v>
      </c>
      <c r="AN125" s="38">
        <v>1.9180131078727784E-2</v>
      </c>
      <c r="AO125" s="38">
        <v>9.4362157648673781E-5</v>
      </c>
      <c r="AP125" s="38">
        <v>0.21488719264616815</v>
      </c>
      <c r="AQ125" s="38">
        <v>0</v>
      </c>
      <c r="AR125" s="38">
        <v>1.0329877974576926</v>
      </c>
      <c r="AS125" s="38">
        <v>3.1649443031619998E-2</v>
      </c>
      <c r="AT125" s="38">
        <v>0.26650118497161196</v>
      </c>
      <c r="AU125" s="38">
        <v>0</v>
      </c>
      <c r="AV125" s="38">
        <v>9.3214285714285656E-3</v>
      </c>
      <c r="AW125" s="38">
        <v>5.3814674958719139E-2</v>
      </c>
      <c r="AX125" s="38">
        <v>5.387486687597813E-4</v>
      </c>
      <c r="AY125" s="36">
        <v>1.6289749635423767</v>
      </c>
    </row>
    <row r="126" spans="2:52" x14ac:dyDescent="0.25">
      <c r="B126" s="65"/>
      <c r="C126" s="65"/>
      <c r="D126" s="65"/>
      <c r="E126" s="65"/>
      <c r="F126" s="65"/>
      <c r="G126" s="65"/>
      <c r="H126" s="65"/>
      <c r="I126" s="65"/>
      <c r="J126" s="65"/>
      <c r="K126" s="65"/>
      <c r="L126" s="65"/>
      <c r="M126" s="65"/>
      <c r="N126" s="65"/>
      <c r="O126" s="65"/>
      <c r="P126" s="65"/>
      <c r="Q126" s="65"/>
      <c r="R126" s="65"/>
      <c r="S126" s="65"/>
      <c r="T126" s="65"/>
      <c r="U126" s="65"/>
      <c r="V126" s="65"/>
      <c r="W126" s="65"/>
      <c r="Y126" s="6">
        <v>2030</v>
      </c>
      <c r="Z126" s="5">
        <v>8118.8837667909047</v>
      </c>
      <c r="AA126" s="5">
        <v>1107.7934131515644</v>
      </c>
      <c r="AB126" s="5">
        <v>129980.22648058007</v>
      </c>
      <c r="AC126" s="5">
        <v>0</v>
      </c>
      <c r="AD126" s="5">
        <v>449766.15344004455</v>
      </c>
      <c r="AE126" s="5">
        <v>12226.161934930265</v>
      </c>
      <c r="AF126" s="5">
        <v>433038.86522766267</v>
      </c>
      <c r="AG126" s="5">
        <v>0</v>
      </c>
      <c r="AH126" s="5">
        <v>0</v>
      </c>
      <c r="AI126" s="5">
        <v>120503.26347396958</v>
      </c>
      <c r="AJ126" s="5">
        <v>152671.21197463473</v>
      </c>
      <c r="AK126" s="8">
        <v>1307412.5597117646</v>
      </c>
      <c r="AL126" s="13"/>
      <c r="AM126" s="6">
        <v>2030</v>
      </c>
      <c r="AN126" s="39">
        <v>1.4695179617891537E-2</v>
      </c>
      <c r="AO126" s="39">
        <v>8.5300092812670472E-5</v>
      </c>
      <c r="AP126" s="39">
        <v>0.1858717238672295</v>
      </c>
      <c r="AQ126" s="39">
        <v>0</v>
      </c>
      <c r="AR126" s="39">
        <v>0.93911172838281298</v>
      </c>
      <c r="AS126" s="39">
        <v>2.1689211272566292E-2</v>
      </c>
      <c r="AT126" s="39">
        <v>0.29230123402867225</v>
      </c>
      <c r="AU126" s="39">
        <v>0</v>
      </c>
      <c r="AV126" s="39">
        <v>0</v>
      </c>
      <c r="AW126" s="39">
        <v>6.0251631736984793E-2</v>
      </c>
      <c r="AX126" s="39">
        <v>6.1068484789853893E-4</v>
      </c>
      <c r="AY126" s="37">
        <v>1.5146166938468686</v>
      </c>
    </row>
    <row r="127" spans="2:52" x14ac:dyDescent="0.25">
      <c r="B127" s="65"/>
      <c r="C127" s="65"/>
      <c r="D127" s="65"/>
      <c r="E127" s="65"/>
      <c r="F127" s="65"/>
      <c r="G127" s="65"/>
      <c r="H127" s="65"/>
      <c r="I127" s="65"/>
      <c r="J127" s="65"/>
      <c r="K127" s="65"/>
      <c r="L127" s="65"/>
      <c r="M127" s="65"/>
      <c r="N127" s="65"/>
      <c r="O127" s="65"/>
      <c r="P127" s="65"/>
      <c r="Q127" s="65"/>
      <c r="R127" s="65"/>
      <c r="S127" s="65"/>
      <c r="T127" s="65"/>
      <c r="U127" s="65"/>
      <c r="V127" s="65"/>
      <c r="W127" s="65"/>
      <c r="AZ127" s="13"/>
    </row>
    <row r="128" spans="2:52" x14ac:dyDescent="0.25">
      <c r="B128" s="65"/>
      <c r="C128" s="65"/>
      <c r="D128" s="65"/>
      <c r="E128" s="65"/>
      <c r="F128" s="65"/>
      <c r="G128" s="65"/>
      <c r="H128" s="65"/>
      <c r="I128" s="65"/>
      <c r="J128" s="65"/>
      <c r="K128" s="65"/>
      <c r="L128" s="65"/>
      <c r="M128" s="65"/>
      <c r="N128" s="65"/>
      <c r="O128" s="65"/>
      <c r="P128" s="65"/>
      <c r="Q128" s="65"/>
      <c r="R128" s="65"/>
      <c r="S128" s="65"/>
      <c r="T128" s="65"/>
      <c r="U128" s="65"/>
      <c r="V128" s="65"/>
      <c r="W128" s="65"/>
    </row>
    <row r="129" spans="2:52" x14ac:dyDescent="0.25">
      <c r="B129" s="65"/>
      <c r="C129" s="65"/>
      <c r="D129" s="65"/>
      <c r="E129" s="65"/>
      <c r="F129" s="65"/>
      <c r="G129" s="65"/>
      <c r="H129" s="65"/>
      <c r="I129" s="65"/>
      <c r="J129" s="65"/>
      <c r="K129" s="65"/>
      <c r="L129" s="65"/>
      <c r="M129" s="65"/>
      <c r="N129" s="65"/>
      <c r="O129" s="65"/>
      <c r="P129" s="65"/>
      <c r="Q129" s="65"/>
      <c r="R129" s="65"/>
      <c r="S129" s="65"/>
      <c r="T129" s="65"/>
      <c r="U129" s="65"/>
      <c r="V129" s="65"/>
      <c r="W129" s="65"/>
      <c r="AZ129" s="13"/>
    </row>
    <row r="130" spans="2:52" x14ac:dyDescent="0.25">
      <c r="B130" s="65"/>
      <c r="C130" s="65"/>
      <c r="D130" s="65"/>
      <c r="E130" s="65"/>
      <c r="F130" s="65"/>
      <c r="G130" s="65"/>
      <c r="H130" s="65"/>
      <c r="I130" s="65"/>
      <c r="J130" s="65"/>
      <c r="K130" s="65"/>
      <c r="L130" s="65"/>
      <c r="M130" s="65"/>
      <c r="N130" s="65"/>
      <c r="O130" s="65"/>
      <c r="P130" s="65"/>
      <c r="Q130" s="65"/>
      <c r="R130" s="65"/>
      <c r="S130" s="65"/>
      <c r="T130" s="65"/>
      <c r="U130" s="65"/>
      <c r="V130" s="65"/>
      <c r="W130" s="65"/>
    </row>
    <row r="131" spans="2:52" x14ac:dyDescent="0.25">
      <c r="B131" s="65"/>
      <c r="C131" s="65"/>
      <c r="D131" s="65"/>
      <c r="E131" s="65"/>
      <c r="F131" s="65"/>
      <c r="G131" s="65"/>
      <c r="H131" s="65"/>
      <c r="I131" s="65"/>
      <c r="J131" s="65"/>
      <c r="K131" s="65"/>
      <c r="L131" s="65"/>
      <c r="M131" s="65"/>
      <c r="N131" s="65"/>
      <c r="O131" s="65"/>
      <c r="P131" s="65"/>
      <c r="Q131" s="65"/>
      <c r="R131" s="65"/>
      <c r="S131" s="65"/>
      <c r="T131" s="65"/>
      <c r="U131" s="65"/>
      <c r="V131" s="65"/>
      <c r="W131" s="65"/>
    </row>
    <row r="132" spans="2:52" x14ac:dyDescent="0.25">
      <c r="B132" s="65"/>
      <c r="C132" s="65"/>
      <c r="D132" s="65"/>
      <c r="E132" s="65"/>
      <c r="F132" s="65"/>
      <c r="G132" s="65"/>
      <c r="H132" s="65"/>
      <c r="I132" s="65"/>
      <c r="J132" s="65"/>
      <c r="K132" s="65"/>
      <c r="L132" s="65"/>
      <c r="M132" s="65"/>
      <c r="N132" s="65"/>
      <c r="O132" s="65"/>
      <c r="P132" s="65"/>
      <c r="Q132" s="65"/>
      <c r="R132" s="65"/>
      <c r="S132" s="65"/>
      <c r="T132" s="65"/>
      <c r="U132" s="65"/>
      <c r="V132" s="65"/>
      <c r="W132" s="65"/>
    </row>
    <row r="133" spans="2:52" x14ac:dyDescent="0.25">
      <c r="B133" s="65"/>
      <c r="C133" s="65"/>
      <c r="D133" s="65"/>
      <c r="E133" s="65"/>
      <c r="F133" s="65"/>
      <c r="G133" s="65"/>
      <c r="H133" s="65"/>
      <c r="I133" s="65"/>
      <c r="J133" s="65"/>
      <c r="K133" s="65"/>
      <c r="L133" s="65"/>
      <c r="M133" s="65"/>
      <c r="N133" s="65"/>
      <c r="O133" s="65"/>
      <c r="P133" s="65"/>
      <c r="Q133" s="65"/>
      <c r="R133" s="65"/>
      <c r="S133" s="65"/>
      <c r="T133" s="65"/>
      <c r="U133" s="65"/>
      <c r="V133" s="65"/>
      <c r="W133" s="65"/>
    </row>
    <row r="134" spans="2:52" x14ac:dyDescent="0.25">
      <c r="B134" s="65"/>
      <c r="C134" s="65"/>
      <c r="D134" s="65"/>
      <c r="E134" s="65"/>
      <c r="F134" s="65"/>
      <c r="G134" s="65"/>
      <c r="H134" s="65"/>
      <c r="I134" s="65"/>
      <c r="J134" s="65"/>
      <c r="K134" s="65"/>
      <c r="L134" s="65"/>
      <c r="M134" s="65"/>
      <c r="N134" s="65"/>
      <c r="O134" s="65"/>
      <c r="P134" s="65"/>
      <c r="Q134" s="65"/>
      <c r="R134" s="65"/>
      <c r="S134" s="65"/>
      <c r="T134" s="65"/>
      <c r="U134" s="65"/>
      <c r="V134" s="65"/>
      <c r="W134" s="65"/>
    </row>
    <row r="135" spans="2:52" x14ac:dyDescent="0.25">
      <c r="C135" s="65"/>
      <c r="D135" s="65"/>
      <c r="E135" s="65"/>
      <c r="F135" s="65"/>
      <c r="G135" s="65"/>
      <c r="H135" s="65"/>
      <c r="I135" s="65"/>
      <c r="J135" s="65"/>
      <c r="K135" s="65"/>
      <c r="L135" s="65"/>
      <c r="M135" s="65"/>
      <c r="N135" s="65"/>
      <c r="O135" s="65"/>
      <c r="P135" s="65"/>
      <c r="Q135" s="65"/>
      <c r="R135" s="65"/>
      <c r="S135" s="65"/>
      <c r="T135" s="65"/>
      <c r="U135" s="65"/>
      <c r="V135" s="65"/>
      <c r="W135" s="65"/>
    </row>
    <row r="136" spans="2:52" x14ac:dyDescent="0.25">
      <c r="B136" s="65" t="s">
        <v>101</v>
      </c>
      <c r="C136" s="65"/>
      <c r="D136" s="65"/>
      <c r="E136" s="65"/>
      <c r="F136" s="65"/>
      <c r="G136" s="65"/>
      <c r="H136" s="65"/>
      <c r="I136" s="65"/>
      <c r="J136" s="65"/>
      <c r="K136" s="65"/>
      <c r="L136" s="65"/>
      <c r="M136" s="65"/>
      <c r="N136" s="65"/>
      <c r="O136" s="65"/>
      <c r="P136" s="65"/>
      <c r="Q136" s="65"/>
      <c r="R136" s="65"/>
      <c r="S136" s="65"/>
      <c r="T136" s="65"/>
      <c r="U136" s="65"/>
      <c r="V136" s="65"/>
      <c r="W136" s="65"/>
      <c r="Y136" s="55" t="s">
        <v>306</v>
      </c>
      <c r="AM136" s="55" t="s">
        <v>305</v>
      </c>
    </row>
    <row r="137" spans="2:52" ht="15.75" x14ac:dyDescent="0.25">
      <c r="B137" s="65"/>
      <c r="C137" s="65"/>
      <c r="D137" s="65"/>
      <c r="E137" s="65"/>
      <c r="F137" s="65"/>
      <c r="G137" s="65"/>
      <c r="H137" s="65"/>
      <c r="I137" s="65"/>
      <c r="J137" s="65"/>
      <c r="K137" s="65"/>
      <c r="L137" s="65"/>
      <c r="M137" s="65"/>
      <c r="N137" s="65"/>
      <c r="O137" s="65"/>
      <c r="P137" s="65"/>
      <c r="Q137" s="65"/>
      <c r="R137" s="65"/>
      <c r="S137" s="65"/>
      <c r="T137" s="65"/>
      <c r="U137" s="65"/>
      <c r="V137" s="65"/>
      <c r="W137" s="65"/>
      <c r="Y137" s="66"/>
      <c r="Z137" s="63" t="s">
        <v>97</v>
      </c>
      <c r="AA137" s="63" t="s">
        <v>74</v>
      </c>
      <c r="AB137" s="63" t="s">
        <v>4</v>
      </c>
      <c r="AC137" s="63" t="s">
        <v>5</v>
      </c>
      <c r="AD137" s="63" t="s">
        <v>6</v>
      </c>
      <c r="AE137" s="63" t="s">
        <v>7</v>
      </c>
      <c r="AF137" s="63" t="s">
        <v>8</v>
      </c>
      <c r="AG137" s="63" t="s">
        <v>9</v>
      </c>
      <c r="AH137" s="63" t="s">
        <v>18</v>
      </c>
      <c r="AI137" s="63" t="s">
        <v>19</v>
      </c>
      <c r="AJ137" s="63" t="s">
        <v>20</v>
      </c>
      <c r="AK137" s="63" t="s">
        <v>0</v>
      </c>
      <c r="AM137" s="62"/>
      <c r="AN137" s="63" t="s">
        <v>2</v>
      </c>
      <c r="AO137" s="63" t="s">
        <v>3</v>
      </c>
      <c r="AP137" s="63" t="s">
        <v>4</v>
      </c>
      <c r="AQ137" s="63" t="s">
        <v>5</v>
      </c>
      <c r="AR137" s="63" t="s">
        <v>6</v>
      </c>
      <c r="AS137" s="63" t="s">
        <v>7</v>
      </c>
      <c r="AT137" s="63" t="s">
        <v>8</v>
      </c>
      <c r="AU137" s="63" t="s">
        <v>9</v>
      </c>
      <c r="AV137" s="63" t="s">
        <v>18</v>
      </c>
      <c r="AW137" s="63" t="s">
        <v>19</v>
      </c>
      <c r="AX137" s="63" t="s">
        <v>20</v>
      </c>
      <c r="AY137" s="64" t="s">
        <v>0</v>
      </c>
    </row>
    <row r="138" spans="2:52" x14ac:dyDescent="0.25">
      <c r="B138" s="65"/>
      <c r="C138" s="65"/>
      <c r="D138" s="65"/>
      <c r="E138" s="65"/>
      <c r="F138" s="65"/>
      <c r="G138" s="65"/>
      <c r="H138" s="65"/>
      <c r="I138" s="65"/>
      <c r="J138" s="65"/>
      <c r="K138" s="65"/>
      <c r="L138" s="65"/>
      <c r="M138" s="65"/>
      <c r="N138" s="65"/>
      <c r="O138" s="65"/>
      <c r="P138" s="65"/>
      <c r="Q138" s="65"/>
      <c r="R138" s="65"/>
      <c r="S138" s="65"/>
      <c r="T138" s="65"/>
      <c r="U138" s="65"/>
      <c r="V138" s="65"/>
      <c r="W138" s="65"/>
      <c r="Y138" s="3">
        <v>2020</v>
      </c>
      <c r="Z138" s="44">
        <v>0</v>
      </c>
      <c r="AA138" s="4">
        <v>0</v>
      </c>
      <c r="AB138" s="4">
        <v>682805.74427769729</v>
      </c>
      <c r="AC138" s="4">
        <v>0</v>
      </c>
      <c r="AD138" s="4">
        <v>0</v>
      </c>
      <c r="AE138" s="4">
        <v>0</v>
      </c>
      <c r="AF138" s="4">
        <v>0</v>
      </c>
      <c r="AG138" s="4">
        <v>0</v>
      </c>
      <c r="AH138" s="4">
        <v>0</v>
      </c>
      <c r="AI138" s="4">
        <v>0</v>
      </c>
      <c r="AJ138" s="4">
        <v>9809.8652193973903</v>
      </c>
      <c r="AK138" s="7">
        <v>692615.60949709464</v>
      </c>
      <c r="AM138" s="3">
        <v>2020</v>
      </c>
      <c r="AN138" s="38">
        <v>0</v>
      </c>
      <c r="AO138" s="38">
        <v>0</v>
      </c>
      <c r="AP138" s="38">
        <v>0.97641221431710712</v>
      </c>
      <c r="AQ138" s="38">
        <v>0</v>
      </c>
      <c r="AR138" s="38">
        <v>0</v>
      </c>
      <c r="AS138" s="38">
        <v>0</v>
      </c>
      <c r="AT138" s="38">
        <v>0</v>
      </c>
      <c r="AU138" s="38">
        <v>0</v>
      </c>
      <c r="AV138" s="38">
        <v>0</v>
      </c>
      <c r="AW138" s="38">
        <v>0</v>
      </c>
      <c r="AX138" s="38">
        <v>3.9239460877589559E-5</v>
      </c>
      <c r="AY138" s="36">
        <v>0.9764514537779847</v>
      </c>
    </row>
    <row r="139" spans="2:52" x14ac:dyDescent="0.25">
      <c r="B139" s="65"/>
      <c r="C139" s="65"/>
      <c r="D139" s="65"/>
      <c r="E139" s="65"/>
      <c r="F139" s="65"/>
      <c r="G139" s="65"/>
      <c r="H139" s="65"/>
      <c r="I139" s="65"/>
      <c r="J139" s="65"/>
      <c r="K139" s="65"/>
      <c r="L139" s="65"/>
      <c r="M139" s="65"/>
      <c r="N139" s="65"/>
      <c r="O139" s="65"/>
      <c r="P139" s="65"/>
      <c r="Q139" s="65"/>
      <c r="R139" s="65"/>
      <c r="S139" s="65"/>
      <c r="T139" s="65"/>
      <c r="U139" s="65"/>
      <c r="V139" s="65"/>
      <c r="W139" s="65"/>
      <c r="Y139" s="1">
        <v>2021</v>
      </c>
      <c r="Z139" s="44">
        <v>0</v>
      </c>
      <c r="AA139" s="4">
        <v>0</v>
      </c>
      <c r="AB139" s="4">
        <v>669869.68149516406</v>
      </c>
      <c r="AC139" s="4">
        <v>0</v>
      </c>
      <c r="AD139" s="4">
        <v>0</v>
      </c>
      <c r="AE139" s="4">
        <v>0</v>
      </c>
      <c r="AF139" s="4">
        <v>0</v>
      </c>
      <c r="AG139" s="4">
        <v>0</v>
      </c>
      <c r="AH139" s="4">
        <v>0</v>
      </c>
      <c r="AI139" s="4">
        <v>0</v>
      </c>
      <c r="AJ139" s="4">
        <v>20277.934704946278</v>
      </c>
      <c r="AK139" s="7">
        <v>690147.61620011029</v>
      </c>
      <c r="AM139" s="1">
        <v>2021</v>
      </c>
      <c r="AN139" s="38">
        <v>0</v>
      </c>
      <c r="AO139" s="38">
        <v>0</v>
      </c>
      <c r="AP139" s="38">
        <v>0.95791364453808459</v>
      </c>
      <c r="AQ139" s="38">
        <v>0</v>
      </c>
      <c r="AR139" s="38">
        <v>0</v>
      </c>
      <c r="AS139" s="38">
        <v>0</v>
      </c>
      <c r="AT139" s="38">
        <v>0</v>
      </c>
      <c r="AU139" s="38">
        <v>0</v>
      </c>
      <c r="AV139" s="38">
        <v>0</v>
      </c>
      <c r="AW139" s="38">
        <v>0</v>
      </c>
      <c r="AX139" s="38">
        <v>8.1111738819785112E-5</v>
      </c>
      <c r="AY139" s="36">
        <v>0.95799475627690434</v>
      </c>
    </row>
    <row r="140" spans="2:52" x14ac:dyDescent="0.25">
      <c r="B140" s="65"/>
      <c r="C140" s="65"/>
      <c r="D140" s="65"/>
      <c r="E140" s="65"/>
      <c r="F140" s="65"/>
      <c r="G140" s="65"/>
      <c r="H140" s="65"/>
      <c r="I140" s="65"/>
      <c r="J140" s="65"/>
      <c r="K140" s="65"/>
      <c r="L140" s="65"/>
      <c r="M140" s="65"/>
      <c r="N140" s="65"/>
      <c r="O140" s="65"/>
      <c r="P140" s="65"/>
      <c r="Q140" s="65"/>
      <c r="R140" s="65"/>
      <c r="S140" s="65"/>
      <c r="T140" s="65"/>
      <c r="U140" s="65"/>
      <c r="V140" s="65"/>
      <c r="W140" s="65"/>
      <c r="Y140" s="3">
        <v>2022</v>
      </c>
      <c r="Z140" s="44">
        <v>0</v>
      </c>
      <c r="AA140" s="4">
        <v>0</v>
      </c>
      <c r="AB140" s="4">
        <v>651696.68666471017</v>
      </c>
      <c r="AC140" s="4">
        <v>0</v>
      </c>
      <c r="AD140" s="4">
        <v>0</v>
      </c>
      <c r="AE140" s="4">
        <v>0</v>
      </c>
      <c r="AF140" s="4">
        <v>0</v>
      </c>
      <c r="AG140" s="4">
        <v>0</v>
      </c>
      <c r="AH140" s="4">
        <v>0</v>
      </c>
      <c r="AI140" s="4">
        <v>0</v>
      </c>
      <c r="AJ140" s="4">
        <v>35704.686886926414</v>
      </c>
      <c r="AK140" s="7">
        <v>687401.37355163659</v>
      </c>
      <c r="AL140" s="13"/>
      <c r="AM140" s="3">
        <v>2022</v>
      </c>
      <c r="AN140" s="38">
        <v>0</v>
      </c>
      <c r="AO140" s="38">
        <v>0</v>
      </c>
      <c r="AP140" s="38">
        <v>0.93192626193053552</v>
      </c>
      <c r="AQ140" s="38">
        <v>0</v>
      </c>
      <c r="AR140" s="38">
        <v>0</v>
      </c>
      <c r="AS140" s="38">
        <v>0</v>
      </c>
      <c r="AT140" s="38">
        <v>0</v>
      </c>
      <c r="AU140" s="38">
        <v>0</v>
      </c>
      <c r="AV140" s="38">
        <v>0</v>
      </c>
      <c r="AW140" s="38">
        <v>0</v>
      </c>
      <c r="AX140" s="38">
        <v>1.4281874754770566E-4</v>
      </c>
      <c r="AY140" s="36">
        <v>0.93206908067808325</v>
      </c>
    </row>
    <row r="141" spans="2:52" x14ac:dyDescent="0.25">
      <c r="B141" s="65"/>
      <c r="C141" s="65"/>
      <c r="D141" s="65"/>
      <c r="E141" s="65"/>
      <c r="F141" s="65"/>
      <c r="G141" s="65"/>
      <c r="H141" s="65"/>
      <c r="I141" s="65"/>
      <c r="J141" s="65"/>
      <c r="K141" s="65"/>
      <c r="L141" s="65"/>
      <c r="M141" s="65"/>
      <c r="N141" s="65"/>
      <c r="O141" s="65"/>
      <c r="P141" s="65"/>
      <c r="Q141" s="65"/>
      <c r="R141" s="65"/>
      <c r="S141" s="65"/>
      <c r="T141" s="65"/>
      <c r="U141" s="65"/>
      <c r="V141" s="65"/>
      <c r="W141" s="65"/>
      <c r="Y141" s="1">
        <v>2023</v>
      </c>
      <c r="Z141" s="44">
        <v>0</v>
      </c>
      <c r="AA141" s="4">
        <v>0</v>
      </c>
      <c r="AB141" s="4">
        <v>628854.64544667432</v>
      </c>
      <c r="AC141" s="4">
        <v>0</v>
      </c>
      <c r="AD141" s="4">
        <v>0</v>
      </c>
      <c r="AE141" s="4">
        <v>0</v>
      </c>
      <c r="AF141" s="4">
        <v>0</v>
      </c>
      <c r="AG141" s="4">
        <v>0</v>
      </c>
      <c r="AH141" s="4">
        <v>0</v>
      </c>
      <c r="AI141" s="4">
        <v>0</v>
      </c>
      <c r="AJ141" s="4">
        <v>55924.219627563776</v>
      </c>
      <c r="AK141" s="7">
        <v>684778.86507423804</v>
      </c>
      <c r="AM141" s="1">
        <v>2023</v>
      </c>
      <c r="AN141" s="38">
        <v>0</v>
      </c>
      <c r="AO141" s="38">
        <v>0</v>
      </c>
      <c r="AP141" s="38">
        <v>0.8992621429887443</v>
      </c>
      <c r="AQ141" s="38">
        <v>0</v>
      </c>
      <c r="AR141" s="38">
        <v>0</v>
      </c>
      <c r="AS141" s="38">
        <v>0</v>
      </c>
      <c r="AT141" s="38">
        <v>0</v>
      </c>
      <c r="AU141" s="38">
        <v>0</v>
      </c>
      <c r="AV141" s="38">
        <v>0</v>
      </c>
      <c r="AW141" s="38">
        <v>0</v>
      </c>
      <c r="AX141" s="38">
        <v>2.2369687851025511E-4</v>
      </c>
      <c r="AY141" s="36">
        <v>0.8994858398672545</v>
      </c>
    </row>
    <row r="142" spans="2:52" x14ac:dyDescent="0.25">
      <c r="B142" s="65"/>
      <c r="C142" s="65"/>
      <c r="D142" s="65"/>
      <c r="E142" s="65"/>
      <c r="F142" s="65"/>
      <c r="G142" s="65"/>
      <c r="H142" s="65"/>
      <c r="I142" s="65"/>
      <c r="J142" s="65"/>
      <c r="K142" s="65"/>
      <c r="L142" s="65"/>
      <c r="M142" s="65"/>
      <c r="N142" s="65"/>
      <c r="O142" s="65"/>
      <c r="P142" s="65"/>
      <c r="Q142" s="65"/>
      <c r="R142" s="65"/>
      <c r="S142" s="65"/>
      <c r="T142" s="65"/>
      <c r="U142" s="65"/>
      <c r="V142" s="65"/>
      <c r="W142" s="65"/>
      <c r="Y142" s="3">
        <v>2024</v>
      </c>
      <c r="Z142" s="44">
        <v>0</v>
      </c>
      <c r="AA142" s="4">
        <v>0</v>
      </c>
      <c r="AB142" s="4">
        <v>601003.41424386483</v>
      </c>
      <c r="AC142" s="4">
        <v>0</v>
      </c>
      <c r="AD142" s="4">
        <v>0</v>
      </c>
      <c r="AE142" s="4">
        <v>0</v>
      </c>
      <c r="AF142" s="4">
        <v>0</v>
      </c>
      <c r="AG142" s="4">
        <v>0</v>
      </c>
      <c r="AH142" s="4">
        <v>0</v>
      </c>
      <c r="AI142" s="4">
        <v>0</v>
      </c>
      <c r="AJ142" s="4">
        <v>81167.075037226416</v>
      </c>
      <c r="AK142" s="7">
        <v>682170.48928109126</v>
      </c>
      <c r="AM142" s="3">
        <v>2024</v>
      </c>
      <c r="AN142" s="38">
        <v>0</v>
      </c>
      <c r="AO142" s="38">
        <v>0</v>
      </c>
      <c r="AP142" s="38">
        <v>0.85943488236872678</v>
      </c>
      <c r="AQ142" s="38">
        <v>0</v>
      </c>
      <c r="AR142" s="38">
        <v>0</v>
      </c>
      <c r="AS142" s="38">
        <v>0</v>
      </c>
      <c r="AT142" s="38">
        <v>0</v>
      </c>
      <c r="AU142" s="38">
        <v>0</v>
      </c>
      <c r="AV142" s="38">
        <v>0</v>
      </c>
      <c r="AW142" s="38">
        <v>0</v>
      </c>
      <c r="AX142" s="38">
        <v>3.2466830014890564E-4</v>
      </c>
      <c r="AY142" s="36">
        <v>0.85975955066887566</v>
      </c>
    </row>
    <row r="143" spans="2:52" x14ac:dyDescent="0.25">
      <c r="B143" s="65"/>
      <c r="C143" s="65"/>
      <c r="D143" s="65"/>
      <c r="E143" s="65"/>
      <c r="F143" s="65"/>
      <c r="G143" s="65"/>
      <c r="H143" s="65"/>
      <c r="I143" s="65"/>
      <c r="J143" s="65"/>
      <c r="K143" s="65"/>
      <c r="L143" s="65"/>
      <c r="M143" s="65"/>
      <c r="N143" s="65"/>
      <c r="O143" s="65"/>
      <c r="P143" s="65"/>
      <c r="Q143" s="65"/>
      <c r="R143" s="65"/>
      <c r="S143" s="65"/>
      <c r="T143" s="65"/>
      <c r="U143" s="65"/>
      <c r="V143" s="65"/>
      <c r="W143" s="65"/>
      <c r="Y143" s="3">
        <v>2025</v>
      </c>
      <c r="Z143" s="44">
        <v>0</v>
      </c>
      <c r="AA143" s="4">
        <v>0</v>
      </c>
      <c r="AB143" s="4">
        <v>568359.55906741309</v>
      </c>
      <c r="AC143" s="4">
        <v>0</v>
      </c>
      <c r="AD143" s="4">
        <v>0</v>
      </c>
      <c r="AE143" s="4">
        <v>0</v>
      </c>
      <c r="AF143" s="4">
        <v>0</v>
      </c>
      <c r="AG143" s="4">
        <v>0</v>
      </c>
      <c r="AH143" s="4">
        <v>0</v>
      </c>
      <c r="AI143" s="4">
        <v>0</v>
      </c>
      <c r="AJ143" s="4">
        <v>111269.60793153655</v>
      </c>
      <c r="AK143" s="7">
        <v>679629.1669989496</v>
      </c>
      <c r="AM143" s="3">
        <v>2025</v>
      </c>
      <c r="AN143" s="38">
        <v>0</v>
      </c>
      <c r="AO143" s="38">
        <v>0</v>
      </c>
      <c r="AP143" s="38">
        <v>0.81275416946640078</v>
      </c>
      <c r="AQ143" s="38">
        <v>0</v>
      </c>
      <c r="AR143" s="38">
        <v>0</v>
      </c>
      <c r="AS143" s="38">
        <v>0</v>
      </c>
      <c r="AT143" s="38">
        <v>0</v>
      </c>
      <c r="AU143" s="38">
        <v>0</v>
      </c>
      <c r="AV143" s="38">
        <v>0</v>
      </c>
      <c r="AW143" s="38">
        <v>0</v>
      </c>
      <c r="AX143" s="38">
        <v>4.4507843172614622E-4</v>
      </c>
      <c r="AY143" s="36">
        <v>0.81319924789812692</v>
      </c>
    </row>
    <row r="144" spans="2:52" x14ac:dyDescent="0.25">
      <c r="B144" s="65"/>
      <c r="C144" s="65"/>
      <c r="D144" s="65"/>
      <c r="E144" s="65"/>
      <c r="F144" s="65"/>
      <c r="G144" s="65"/>
      <c r="H144" s="65"/>
      <c r="I144" s="65"/>
      <c r="J144" s="65"/>
      <c r="K144" s="65"/>
      <c r="L144" s="65"/>
      <c r="M144" s="65"/>
      <c r="N144" s="65"/>
      <c r="O144" s="65"/>
      <c r="P144" s="65"/>
      <c r="Q144" s="65"/>
      <c r="R144" s="65"/>
      <c r="S144" s="65"/>
      <c r="T144" s="65"/>
      <c r="U144" s="65"/>
      <c r="V144" s="65"/>
      <c r="W144" s="65"/>
      <c r="Y144" s="3">
        <v>2026</v>
      </c>
      <c r="Z144" s="44">
        <v>0</v>
      </c>
      <c r="AA144" s="4">
        <v>0</v>
      </c>
      <c r="AB144" s="4">
        <v>534887.32355168322</v>
      </c>
      <c r="AC144" s="4">
        <v>0</v>
      </c>
      <c r="AD144" s="4">
        <v>0</v>
      </c>
      <c r="AE144" s="4">
        <v>0</v>
      </c>
      <c r="AF144" s="4">
        <v>0</v>
      </c>
      <c r="AG144" s="4">
        <v>0</v>
      </c>
      <c r="AH144" s="4">
        <v>0</v>
      </c>
      <c r="AI144" s="4">
        <v>0</v>
      </c>
      <c r="AJ144" s="4">
        <v>142472.56112490021</v>
      </c>
      <c r="AK144" s="7">
        <v>677359.88467658346</v>
      </c>
      <c r="AM144" s="3">
        <v>2026</v>
      </c>
      <c r="AN144" s="38">
        <v>0</v>
      </c>
      <c r="AO144" s="38">
        <v>0</v>
      </c>
      <c r="AP144" s="38">
        <v>0.76488887267890704</v>
      </c>
      <c r="AQ144" s="38">
        <v>0</v>
      </c>
      <c r="AR144" s="38">
        <v>0</v>
      </c>
      <c r="AS144" s="38">
        <v>0</v>
      </c>
      <c r="AT144" s="38">
        <v>0</v>
      </c>
      <c r="AU144" s="38">
        <v>0</v>
      </c>
      <c r="AV144" s="38">
        <v>0</v>
      </c>
      <c r="AW144" s="38">
        <v>0</v>
      </c>
      <c r="AX144" s="38">
        <v>5.6989024449960088E-4</v>
      </c>
      <c r="AY144" s="36">
        <v>0.76545876292340664</v>
      </c>
    </row>
    <row r="145" spans="2:52" x14ac:dyDescent="0.25">
      <c r="B145" s="65"/>
      <c r="C145" s="65"/>
      <c r="D145" s="65"/>
      <c r="E145" s="65"/>
      <c r="F145" s="65"/>
      <c r="G145" s="65"/>
      <c r="H145" s="65"/>
      <c r="I145" s="65"/>
      <c r="J145" s="65"/>
      <c r="K145" s="65"/>
      <c r="L145" s="65"/>
      <c r="M145" s="65"/>
      <c r="N145" s="65"/>
      <c r="O145" s="65"/>
      <c r="P145" s="65"/>
      <c r="Q145" s="65"/>
      <c r="R145" s="65"/>
      <c r="S145" s="65"/>
      <c r="T145" s="65"/>
      <c r="U145" s="65"/>
      <c r="V145" s="65"/>
      <c r="W145" s="65"/>
      <c r="Y145" s="1">
        <v>2027</v>
      </c>
      <c r="Z145" s="44">
        <v>0</v>
      </c>
      <c r="AA145" s="4">
        <v>0</v>
      </c>
      <c r="AB145" s="4">
        <v>500583.07265226869</v>
      </c>
      <c r="AC145" s="4">
        <v>0</v>
      </c>
      <c r="AD145" s="4">
        <v>0</v>
      </c>
      <c r="AE145" s="4">
        <v>0</v>
      </c>
      <c r="AF145" s="4">
        <v>0</v>
      </c>
      <c r="AG145" s="4">
        <v>0</v>
      </c>
      <c r="AH145" s="4">
        <v>0</v>
      </c>
      <c r="AI145" s="4">
        <v>0</v>
      </c>
      <c r="AJ145" s="4">
        <v>174704.87418908768</v>
      </c>
      <c r="AK145" s="7">
        <v>675287.94684135634</v>
      </c>
      <c r="AM145" s="1">
        <v>2027</v>
      </c>
      <c r="AN145" s="38">
        <v>0</v>
      </c>
      <c r="AO145" s="38">
        <v>0</v>
      </c>
      <c r="AP145" s="38">
        <v>0.71583379389274415</v>
      </c>
      <c r="AQ145" s="38">
        <v>0</v>
      </c>
      <c r="AR145" s="38">
        <v>0</v>
      </c>
      <c r="AS145" s="38">
        <v>0</v>
      </c>
      <c r="AT145" s="38">
        <v>0</v>
      </c>
      <c r="AU145" s="38">
        <v>0</v>
      </c>
      <c r="AV145" s="38">
        <v>0</v>
      </c>
      <c r="AW145" s="38">
        <v>0</v>
      </c>
      <c r="AX145" s="38">
        <v>6.9881949675635073E-4</v>
      </c>
      <c r="AY145" s="36">
        <v>0.71653261338950047</v>
      </c>
    </row>
    <row r="146" spans="2:52" x14ac:dyDescent="0.25">
      <c r="B146" s="65"/>
      <c r="C146" s="65"/>
      <c r="D146" s="65"/>
      <c r="E146" s="65"/>
      <c r="F146" s="65"/>
      <c r="G146" s="65"/>
      <c r="H146" s="65"/>
      <c r="I146" s="65"/>
      <c r="J146" s="65"/>
      <c r="K146" s="65"/>
      <c r="L146" s="65"/>
      <c r="M146" s="65"/>
      <c r="N146" s="65"/>
      <c r="O146" s="65"/>
      <c r="P146" s="65"/>
      <c r="Q146" s="65"/>
      <c r="R146" s="65"/>
      <c r="S146" s="65"/>
      <c r="T146" s="65"/>
      <c r="U146" s="65"/>
      <c r="V146" s="65"/>
      <c r="W146" s="65"/>
      <c r="Y146" s="3">
        <v>2028</v>
      </c>
      <c r="Z146" s="44">
        <v>0</v>
      </c>
      <c r="AA146" s="4">
        <v>0</v>
      </c>
      <c r="AB146" s="4">
        <v>465559.50595146645</v>
      </c>
      <c r="AC146" s="4">
        <v>0</v>
      </c>
      <c r="AD146" s="4">
        <v>0</v>
      </c>
      <c r="AE146" s="4">
        <v>0</v>
      </c>
      <c r="AF146" s="4">
        <v>0</v>
      </c>
      <c r="AG146" s="4">
        <v>0</v>
      </c>
      <c r="AH146" s="4">
        <v>0</v>
      </c>
      <c r="AI146" s="4">
        <v>0</v>
      </c>
      <c r="AJ146" s="4">
        <v>207892.94163932544</v>
      </c>
      <c r="AK146" s="7">
        <v>673452.44759079185</v>
      </c>
      <c r="AM146" s="3">
        <v>2028</v>
      </c>
      <c r="AN146" s="38">
        <v>0</v>
      </c>
      <c r="AO146" s="38">
        <v>0</v>
      </c>
      <c r="AP146" s="38">
        <v>0.665750093510597</v>
      </c>
      <c r="AQ146" s="38">
        <v>0</v>
      </c>
      <c r="AR146" s="38">
        <v>0</v>
      </c>
      <c r="AS146" s="38">
        <v>0</v>
      </c>
      <c r="AT146" s="38">
        <v>0</v>
      </c>
      <c r="AU146" s="38">
        <v>0</v>
      </c>
      <c r="AV146" s="38">
        <v>0</v>
      </c>
      <c r="AW146" s="38">
        <v>0</v>
      </c>
      <c r="AX146" s="38">
        <v>8.3157176655730171E-4</v>
      </c>
      <c r="AY146" s="36">
        <v>0.66658166527715434</v>
      </c>
    </row>
    <row r="147" spans="2:52" x14ac:dyDescent="0.25">
      <c r="B147" s="65"/>
      <c r="C147" s="65"/>
      <c r="D147" s="65"/>
      <c r="E147" s="65"/>
      <c r="F147" s="65"/>
      <c r="G147" s="65"/>
      <c r="H147" s="65"/>
      <c r="I147" s="65"/>
      <c r="J147" s="65"/>
      <c r="K147" s="65"/>
      <c r="L147" s="65"/>
      <c r="M147" s="65"/>
      <c r="N147" s="65"/>
      <c r="O147" s="65"/>
      <c r="P147" s="65"/>
      <c r="Q147" s="65"/>
      <c r="R147" s="65"/>
      <c r="S147" s="65"/>
      <c r="T147" s="65"/>
      <c r="U147" s="65"/>
      <c r="V147" s="65"/>
      <c r="W147" s="65"/>
      <c r="Y147" s="1">
        <v>2029</v>
      </c>
      <c r="Z147" s="44">
        <v>0</v>
      </c>
      <c r="AA147" s="4">
        <v>0</v>
      </c>
      <c r="AB147" s="4">
        <v>429928.92956275854</v>
      </c>
      <c r="AC147" s="4">
        <v>0</v>
      </c>
      <c r="AD147" s="4">
        <v>0</v>
      </c>
      <c r="AE147" s="4">
        <v>0</v>
      </c>
      <c r="AF147" s="4">
        <v>0</v>
      </c>
      <c r="AG147" s="4">
        <v>0</v>
      </c>
      <c r="AH147" s="4">
        <v>0</v>
      </c>
      <c r="AI147" s="4">
        <v>0</v>
      </c>
      <c r="AJ147" s="4">
        <v>241774.97244181565</v>
      </c>
      <c r="AK147" s="7">
        <v>671703.90200457419</v>
      </c>
      <c r="AM147" s="1">
        <v>2029</v>
      </c>
      <c r="AN147" s="38">
        <v>0</v>
      </c>
      <c r="AO147" s="38">
        <v>0</v>
      </c>
      <c r="AP147" s="38">
        <v>0.61479836927474474</v>
      </c>
      <c r="AQ147" s="38">
        <v>0</v>
      </c>
      <c r="AR147" s="38">
        <v>0</v>
      </c>
      <c r="AS147" s="38">
        <v>0</v>
      </c>
      <c r="AT147" s="38">
        <v>0</v>
      </c>
      <c r="AU147" s="38">
        <v>0</v>
      </c>
      <c r="AV147" s="38">
        <v>0</v>
      </c>
      <c r="AW147" s="38">
        <v>0</v>
      </c>
      <c r="AX147" s="38">
        <v>9.670998897672626E-4</v>
      </c>
      <c r="AY147" s="36">
        <v>0.61576546916451202</v>
      </c>
    </row>
    <row r="148" spans="2:52" x14ac:dyDescent="0.25">
      <c r="B148" s="65"/>
      <c r="C148" s="65"/>
      <c r="D148" s="65"/>
      <c r="E148" s="65"/>
      <c r="F148" s="65"/>
      <c r="G148" s="65"/>
      <c r="H148" s="65"/>
      <c r="I148" s="65"/>
      <c r="J148" s="65"/>
      <c r="K148" s="65"/>
      <c r="L148" s="65"/>
      <c r="M148" s="65"/>
      <c r="N148" s="65"/>
      <c r="O148" s="65"/>
      <c r="P148" s="65"/>
      <c r="Q148" s="65"/>
      <c r="R148" s="65"/>
      <c r="S148" s="65"/>
      <c r="T148" s="65"/>
      <c r="U148" s="65"/>
      <c r="V148" s="65"/>
      <c r="W148" s="65"/>
      <c r="Y148" s="6">
        <v>2030</v>
      </c>
      <c r="Z148" s="45">
        <v>0</v>
      </c>
      <c r="AA148" s="5">
        <v>0</v>
      </c>
      <c r="AB148" s="5">
        <v>393266.71405070927</v>
      </c>
      <c r="AC148" s="5">
        <v>0</v>
      </c>
      <c r="AD148" s="5">
        <v>0</v>
      </c>
      <c r="AE148" s="5">
        <v>0</v>
      </c>
      <c r="AF148" s="5">
        <v>0</v>
      </c>
      <c r="AG148" s="5">
        <v>0</v>
      </c>
      <c r="AH148" s="5">
        <v>0</v>
      </c>
      <c r="AI148" s="5">
        <v>0</v>
      </c>
      <c r="AJ148" s="5">
        <v>276373.01573949947</v>
      </c>
      <c r="AK148" s="8">
        <v>669639.72979020874</v>
      </c>
      <c r="AL148" s="13"/>
      <c r="AM148" s="6">
        <v>2030</v>
      </c>
      <c r="AN148" s="39">
        <v>0</v>
      </c>
      <c r="AO148" s="39">
        <v>0</v>
      </c>
      <c r="AP148" s="39">
        <v>0.56237140109251427</v>
      </c>
      <c r="AQ148" s="39">
        <v>0</v>
      </c>
      <c r="AR148" s="39">
        <v>0</v>
      </c>
      <c r="AS148" s="39">
        <v>0</v>
      </c>
      <c r="AT148" s="39">
        <v>0</v>
      </c>
      <c r="AU148" s="39">
        <v>0</v>
      </c>
      <c r="AV148" s="39">
        <v>0</v>
      </c>
      <c r="AW148" s="39">
        <v>0</v>
      </c>
      <c r="AX148" s="39">
        <v>1.105492062957998E-3</v>
      </c>
      <c r="AY148" s="37">
        <v>0.56347689315547222</v>
      </c>
    </row>
    <row r="149" spans="2:52" x14ac:dyDescent="0.25">
      <c r="B149" s="65"/>
      <c r="C149" s="65"/>
      <c r="D149" s="65"/>
      <c r="E149" s="65"/>
      <c r="F149" s="65"/>
      <c r="G149" s="65"/>
      <c r="H149" s="65"/>
      <c r="I149" s="65"/>
      <c r="J149" s="65"/>
      <c r="K149" s="65"/>
      <c r="L149" s="65"/>
      <c r="M149" s="65"/>
      <c r="N149" s="65"/>
      <c r="O149" s="65"/>
      <c r="P149" s="65"/>
      <c r="Q149" s="65"/>
      <c r="R149" s="65"/>
      <c r="S149" s="65"/>
      <c r="T149" s="65"/>
      <c r="U149" s="65"/>
      <c r="V149" s="65"/>
      <c r="W149" s="65"/>
      <c r="Y149" s="55" t="s">
        <v>109</v>
      </c>
    </row>
    <row r="150" spans="2:52" x14ac:dyDescent="0.25">
      <c r="B150" s="65"/>
      <c r="C150" s="65"/>
      <c r="D150" s="65"/>
      <c r="E150" s="65"/>
      <c r="F150" s="65"/>
      <c r="G150" s="65"/>
      <c r="H150" s="65"/>
      <c r="I150" s="65"/>
      <c r="J150" s="65"/>
      <c r="K150" s="65"/>
      <c r="L150" s="65"/>
      <c r="M150" s="65"/>
      <c r="N150" s="65"/>
      <c r="O150" s="65"/>
      <c r="P150" s="65"/>
      <c r="Q150" s="65"/>
      <c r="R150" s="65"/>
      <c r="S150" s="65"/>
      <c r="T150" s="65"/>
      <c r="U150" s="65"/>
      <c r="V150" s="65"/>
      <c r="W150" s="65"/>
      <c r="AZ150" s="13"/>
    </row>
    <row r="151" spans="2:52" x14ac:dyDescent="0.25">
      <c r="B151" s="65"/>
      <c r="C151" s="65"/>
      <c r="D151" s="65"/>
      <c r="E151" s="65"/>
      <c r="F151" s="65"/>
      <c r="G151" s="65"/>
      <c r="H151" s="65"/>
      <c r="I151" s="65"/>
      <c r="J151" s="65"/>
      <c r="K151" s="65"/>
      <c r="L151" s="65"/>
      <c r="M151" s="65"/>
      <c r="N151" s="65"/>
      <c r="O151" s="65"/>
      <c r="P151" s="65"/>
      <c r="Q151" s="65"/>
      <c r="R151" s="65"/>
      <c r="S151" s="65"/>
      <c r="T151" s="65"/>
      <c r="U151" s="65"/>
      <c r="V151" s="65"/>
      <c r="W151" s="65"/>
    </row>
    <row r="152" spans="2:52" x14ac:dyDescent="0.25">
      <c r="B152" s="65"/>
      <c r="C152" s="65"/>
      <c r="D152" s="65"/>
      <c r="E152" s="65"/>
      <c r="F152" s="65"/>
      <c r="G152" s="65"/>
      <c r="H152" s="65"/>
      <c r="I152" s="65"/>
      <c r="J152" s="65"/>
      <c r="K152" s="65"/>
      <c r="L152" s="65"/>
      <c r="M152" s="65"/>
      <c r="N152" s="65"/>
      <c r="O152" s="65"/>
      <c r="P152" s="65"/>
      <c r="Q152" s="65"/>
      <c r="R152" s="65"/>
      <c r="S152" s="65"/>
      <c r="T152" s="65"/>
      <c r="U152" s="65"/>
      <c r="V152" s="65"/>
      <c r="W152" s="65"/>
    </row>
    <row r="153" spans="2:52" x14ac:dyDescent="0.25">
      <c r="B153" s="65"/>
      <c r="C153" s="65"/>
      <c r="D153" s="65"/>
      <c r="E153" s="65"/>
      <c r="F153" s="65"/>
      <c r="G153" s="65"/>
      <c r="H153" s="65"/>
      <c r="I153" s="65"/>
      <c r="J153" s="65"/>
      <c r="K153" s="65"/>
      <c r="L153" s="65"/>
      <c r="M153" s="65"/>
      <c r="N153" s="65"/>
      <c r="O153" s="65"/>
      <c r="P153" s="65"/>
      <c r="Q153" s="65"/>
      <c r="R153" s="65"/>
      <c r="S153" s="65"/>
      <c r="T153" s="65"/>
      <c r="U153" s="65"/>
      <c r="V153" s="65"/>
      <c r="W153" s="65"/>
    </row>
    <row r="154" spans="2:52" x14ac:dyDescent="0.25">
      <c r="B154" s="65"/>
      <c r="C154" s="65"/>
      <c r="D154" s="65"/>
      <c r="E154" s="65"/>
      <c r="F154" s="65"/>
      <c r="G154" s="65"/>
      <c r="H154" s="65"/>
      <c r="I154" s="65"/>
      <c r="J154" s="65"/>
      <c r="K154" s="65"/>
      <c r="L154" s="65"/>
      <c r="M154" s="65"/>
      <c r="N154" s="65"/>
      <c r="O154" s="65"/>
      <c r="P154" s="65"/>
      <c r="Q154" s="65"/>
      <c r="R154" s="65"/>
      <c r="S154" s="65"/>
      <c r="T154" s="65"/>
      <c r="U154" s="65"/>
      <c r="V154" s="65"/>
      <c r="W154" s="65"/>
      <c r="AZ154" s="13"/>
    </row>
    <row r="155" spans="2:52" x14ac:dyDescent="0.25">
      <c r="B155" s="65"/>
      <c r="C155" s="65"/>
      <c r="D155" s="65"/>
      <c r="E155" s="65"/>
      <c r="F155" s="65"/>
      <c r="G155" s="65"/>
      <c r="H155" s="65"/>
      <c r="I155" s="65"/>
      <c r="J155" s="65"/>
      <c r="K155" s="65"/>
      <c r="L155" s="65"/>
      <c r="M155" s="65"/>
      <c r="N155" s="65"/>
      <c r="O155" s="65"/>
      <c r="P155" s="65"/>
      <c r="Q155" s="65"/>
      <c r="R155" s="65"/>
      <c r="S155" s="65"/>
      <c r="T155" s="65"/>
      <c r="U155" s="65"/>
      <c r="V155" s="65"/>
      <c r="W155" s="65"/>
    </row>
    <row r="156" spans="2:52" x14ac:dyDescent="0.25">
      <c r="B156" s="65"/>
      <c r="C156" s="65"/>
      <c r="D156" s="65"/>
      <c r="E156" s="65"/>
      <c r="F156" s="65"/>
      <c r="G156" s="65"/>
      <c r="H156" s="65"/>
      <c r="I156" s="65"/>
      <c r="J156" s="65"/>
      <c r="K156" s="65"/>
      <c r="L156" s="65"/>
      <c r="M156" s="65"/>
      <c r="N156" s="65"/>
      <c r="O156" s="65"/>
      <c r="P156" s="65"/>
      <c r="Q156" s="65"/>
      <c r="R156" s="65"/>
      <c r="S156" s="65"/>
      <c r="T156" s="65"/>
      <c r="U156" s="65"/>
      <c r="V156" s="65"/>
      <c r="W156" s="65"/>
    </row>
    <row r="157" spans="2:52" x14ac:dyDescent="0.25">
      <c r="C157" s="65"/>
      <c r="D157" s="65"/>
      <c r="E157" s="65"/>
      <c r="F157" s="65"/>
      <c r="G157" s="65"/>
      <c r="H157" s="65"/>
      <c r="I157" s="65"/>
      <c r="J157" s="65"/>
      <c r="K157" s="65"/>
      <c r="L157" s="65"/>
      <c r="M157" s="65"/>
      <c r="N157" s="65"/>
      <c r="O157" s="65"/>
      <c r="P157" s="65"/>
      <c r="Q157" s="65"/>
      <c r="R157" s="65"/>
      <c r="S157" s="65"/>
      <c r="T157" s="65"/>
      <c r="U157" s="65"/>
      <c r="V157" s="65"/>
      <c r="W157" s="65"/>
    </row>
    <row r="158" spans="2:52" x14ac:dyDescent="0.25">
      <c r="B158" s="65" t="s">
        <v>102</v>
      </c>
      <c r="C158" s="65"/>
      <c r="D158" s="65"/>
      <c r="E158" s="65"/>
      <c r="F158" s="65"/>
      <c r="G158" s="65"/>
      <c r="H158" s="65"/>
      <c r="I158" s="65"/>
      <c r="J158" s="65"/>
      <c r="K158" s="65"/>
      <c r="L158" s="65"/>
      <c r="M158" s="65"/>
      <c r="N158" s="65"/>
      <c r="O158" s="65"/>
      <c r="P158" s="65"/>
      <c r="Q158" s="65"/>
      <c r="R158" s="65"/>
      <c r="S158" s="65"/>
      <c r="T158" s="65"/>
      <c r="U158" s="65"/>
      <c r="V158" s="65"/>
      <c r="W158" s="65"/>
      <c r="Y158" s="55" t="s">
        <v>306</v>
      </c>
      <c r="AM158" s="55" t="s">
        <v>305</v>
      </c>
    </row>
    <row r="159" spans="2:52" ht="15.75" x14ac:dyDescent="0.25">
      <c r="B159" s="65"/>
      <c r="C159" s="65"/>
      <c r="D159" s="65"/>
      <c r="E159" s="65"/>
      <c r="F159" s="65"/>
      <c r="G159" s="65"/>
      <c r="H159" s="65"/>
      <c r="I159" s="65"/>
      <c r="J159" s="65"/>
      <c r="K159" s="65"/>
      <c r="L159" s="65"/>
      <c r="M159" s="65"/>
      <c r="N159" s="65"/>
      <c r="O159" s="65"/>
      <c r="P159" s="65"/>
      <c r="Q159" s="65"/>
      <c r="R159" s="65"/>
      <c r="S159" s="65"/>
      <c r="T159" s="65"/>
      <c r="U159" s="65"/>
      <c r="V159" s="65"/>
      <c r="W159" s="65"/>
      <c r="Y159" s="66"/>
      <c r="Z159" s="63" t="s">
        <v>2</v>
      </c>
      <c r="AA159" s="63" t="s">
        <v>3</v>
      </c>
      <c r="AB159" s="63" t="s">
        <v>4</v>
      </c>
      <c r="AC159" s="63" t="s">
        <v>5</v>
      </c>
      <c r="AD159" s="63" t="s">
        <v>6</v>
      </c>
      <c r="AE159" s="63" t="s">
        <v>7</v>
      </c>
      <c r="AF159" s="63" t="s">
        <v>8</v>
      </c>
      <c r="AG159" s="63" t="s">
        <v>9</v>
      </c>
      <c r="AH159" s="63" t="s">
        <v>18</v>
      </c>
      <c r="AI159" s="63" t="s">
        <v>19</v>
      </c>
      <c r="AJ159" s="63" t="s">
        <v>20</v>
      </c>
      <c r="AK159" s="63" t="s">
        <v>0</v>
      </c>
      <c r="AM159" s="62"/>
      <c r="AN159" s="63" t="s">
        <v>2</v>
      </c>
      <c r="AO159" s="63" t="s">
        <v>3</v>
      </c>
      <c r="AP159" s="63" t="s">
        <v>4</v>
      </c>
      <c r="AQ159" s="63" t="s">
        <v>5</v>
      </c>
      <c r="AR159" s="63" t="s">
        <v>6</v>
      </c>
      <c r="AS159" s="63" t="s">
        <v>7</v>
      </c>
      <c r="AT159" s="63" t="s">
        <v>8</v>
      </c>
      <c r="AU159" s="63" t="s">
        <v>9</v>
      </c>
      <c r="AV159" s="63" t="s">
        <v>18</v>
      </c>
      <c r="AW159" s="63" t="s">
        <v>19</v>
      </c>
      <c r="AX159" s="63" t="s">
        <v>20</v>
      </c>
      <c r="AY159" s="64" t="s">
        <v>0</v>
      </c>
    </row>
    <row r="160" spans="2:52" x14ac:dyDescent="0.25">
      <c r="B160" s="65"/>
      <c r="C160" s="65"/>
      <c r="D160" s="65"/>
      <c r="E160" s="65"/>
      <c r="F160" s="65"/>
      <c r="G160" s="65"/>
      <c r="H160" s="65"/>
      <c r="I160" s="65"/>
      <c r="J160" s="65"/>
      <c r="K160" s="65"/>
      <c r="L160" s="65"/>
      <c r="M160" s="65"/>
      <c r="N160" s="65"/>
      <c r="O160" s="65"/>
      <c r="P160" s="65"/>
      <c r="Q160" s="65"/>
      <c r="R160" s="65"/>
      <c r="S160" s="65"/>
      <c r="T160" s="65"/>
      <c r="U160" s="65"/>
      <c r="V160" s="65"/>
      <c r="W160" s="65"/>
      <c r="Y160" s="3">
        <v>2020</v>
      </c>
      <c r="Z160" s="4">
        <v>1369.950971062256</v>
      </c>
      <c r="AA160" s="4">
        <v>0</v>
      </c>
      <c r="AB160" s="4">
        <v>20762.214563335125</v>
      </c>
      <c r="AC160" s="4">
        <v>0</v>
      </c>
      <c r="AD160" s="4">
        <v>8998.2633610379744</v>
      </c>
      <c r="AE160" s="4">
        <v>47210.73074823778</v>
      </c>
      <c r="AF160" s="4">
        <v>0</v>
      </c>
      <c r="AG160" s="4">
        <v>0</v>
      </c>
      <c r="AH160" s="4">
        <v>0</v>
      </c>
      <c r="AI160" s="4">
        <v>0</v>
      </c>
      <c r="AJ160" s="4">
        <v>0</v>
      </c>
      <c r="AK160" s="7">
        <v>78341.159643673134</v>
      </c>
      <c r="AM160" s="3">
        <v>2020</v>
      </c>
      <c r="AN160" s="38">
        <v>2.4796112576226832E-3</v>
      </c>
      <c r="AO160" s="38">
        <v>0</v>
      </c>
      <c r="AP160" s="38">
        <v>2.9689966825569226E-2</v>
      </c>
      <c r="AQ160" s="38">
        <v>0</v>
      </c>
      <c r="AR160" s="38">
        <v>1.878837389784729E-2</v>
      </c>
      <c r="AS160" s="38">
        <v>8.3751836347373834E-2</v>
      </c>
      <c r="AT160" s="38">
        <v>0</v>
      </c>
      <c r="AU160" s="38">
        <v>0</v>
      </c>
      <c r="AV160" s="38">
        <v>0</v>
      </c>
      <c r="AW160" s="38">
        <v>0</v>
      </c>
      <c r="AX160" s="38">
        <v>0</v>
      </c>
      <c r="AY160" s="36">
        <v>0.13470978832841302</v>
      </c>
    </row>
    <row r="161" spans="2:51" x14ac:dyDescent="0.25">
      <c r="B161" s="65"/>
      <c r="C161" s="65"/>
      <c r="D161" s="65"/>
      <c r="E161" s="65"/>
      <c r="F161" s="65"/>
      <c r="G161" s="65"/>
      <c r="H161" s="65"/>
      <c r="I161" s="65"/>
      <c r="J161" s="65"/>
      <c r="K161" s="65"/>
      <c r="L161" s="65"/>
      <c r="M161" s="65"/>
      <c r="N161" s="65"/>
      <c r="O161" s="65"/>
      <c r="P161" s="65"/>
      <c r="Q161" s="65"/>
      <c r="R161" s="65"/>
      <c r="S161" s="65"/>
      <c r="T161" s="65"/>
      <c r="U161" s="65"/>
      <c r="V161" s="65"/>
      <c r="W161" s="65"/>
      <c r="Y161" s="1">
        <v>2021</v>
      </c>
      <c r="Z161" s="4">
        <v>1108.4972471325677</v>
      </c>
      <c r="AA161" s="4">
        <v>0</v>
      </c>
      <c r="AB161" s="4">
        <v>20283.357132079156</v>
      </c>
      <c r="AC161" s="4">
        <v>0</v>
      </c>
      <c r="AD161" s="4">
        <v>9513.24921638042</v>
      </c>
      <c r="AE161" s="4">
        <v>41953.370726506277</v>
      </c>
      <c r="AF161" s="4">
        <v>54.105886574204057</v>
      </c>
      <c r="AG161" s="4">
        <v>0</v>
      </c>
      <c r="AH161" s="4">
        <v>0</v>
      </c>
      <c r="AI161" s="4">
        <v>234.21090486637229</v>
      </c>
      <c r="AJ161" s="4">
        <v>29.806710879231268</v>
      </c>
      <c r="AK161" s="7">
        <v>73176.597824418233</v>
      </c>
      <c r="AM161" s="1">
        <v>2021</v>
      </c>
      <c r="AN161" s="38">
        <v>2.0063800173099476E-3</v>
      </c>
      <c r="AO161" s="38">
        <v>0</v>
      </c>
      <c r="AP161" s="38">
        <v>2.9005200698873194E-2</v>
      </c>
      <c r="AQ161" s="38">
        <v>0</v>
      </c>
      <c r="AR161" s="38">
        <v>1.9863664363802318E-2</v>
      </c>
      <c r="AS161" s="38">
        <v>7.4425279668822134E-2</v>
      </c>
      <c r="AT161" s="38">
        <v>3.6521473437587736E-5</v>
      </c>
      <c r="AU161" s="38">
        <v>0</v>
      </c>
      <c r="AV161" s="38">
        <v>0</v>
      </c>
      <c r="AW161" s="38">
        <v>1.1710545243318614E-4</v>
      </c>
      <c r="AX161" s="38">
        <v>1.1922684351692507E-7</v>
      </c>
      <c r="AY161" s="36">
        <v>0.12545427090152186</v>
      </c>
    </row>
    <row r="162" spans="2:51" x14ac:dyDescent="0.25">
      <c r="B162" s="65"/>
      <c r="C162" s="65"/>
      <c r="D162" s="65"/>
      <c r="E162" s="65"/>
      <c r="F162" s="65"/>
      <c r="G162" s="65"/>
      <c r="H162" s="65"/>
      <c r="I162" s="65"/>
      <c r="J162" s="65"/>
      <c r="K162" s="65"/>
      <c r="L162" s="65"/>
      <c r="M162" s="65"/>
      <c r="N162" s="65"/>
      <c r="O162" s="65"/>
      <c r="P162" s="65"/>
      <c r="Q162" s="65"/>
      <c r="R162" s="65"/>
      <c r="S162" s="65"/>
      <c r="T162" s="65"/>
      <c r="U162" s="65"/>
      <c r="V162" s="65"/>
      <c r="W162" s="65"/>
      <c r="Y162" s="3">
        <v>2022</v>
      </c>
      <c r="Z162" s="4">
        <v>911.03841022078097</v>
      </c>
      <c r="AA162" s="4">
        <v>0</v>
      </c>
      <c r="AB162" s="4">
        <v>19741.550182147141</v>
      </c>
      <c r="AC162" s="4">
        <v>0</v>
      </c>
      <c r="AD162" s="4">
        <v>9954.9529904314586</v>
      </c>
      <c r="AE162" s="4">
        <v>41792.148202917604</v>
      </c>
      <c r="AF162" s="4">
        <v>163.94083631944955</v>
      </c>
      <c r="AG162" s="4">
        <v>0</v>
      </c>
      <c r="AH162" s="4">
        <v>0</v>
      </c>
      <c r="AI162" s="4">
        <v>548.71142511859864</v>
      </c>
      <c r="AJ162" s="4">
        <v>73.148402970124096</v>
      </c>
      <c r="AK162" s="7">
        <v>73185.490450125159</v>
      </c>
      <c r="AM162" s="3">
        <v>2022</v>
      </c>
      <c r="AN162" s="38">
        <v>1.6489795224996135E-3</v>
      </c>
      <c r="AO162" s="38">
        <v>0</v>
      </c>
      <c r="AP162" s="38">
        <v>2.8230416760470414E-2</v>
      </c>
      <c r="AQ162" s="38">
        <v>0</v>
      </c>
      <c r="AR162" s="38">
        <v>2.0785941844020883E-2</v>
      </c>
      <c r="AS162" s="38">
        <v>7.4139270911975835E-2</v>
      </c>
      <c r="AT162" s="38">
        <v>1.1066006451562845E-4</v>
      </c>
      <c r="AU162" s="38">
        <v>0</v>
      </c>
      <c r="AV162" s="38">
        <v>0</v>
      </c>
      <c r="AW162" s="38">
        <v>2.7435571255929932E-4</v>
      </c>
      <c r="AX162" s="38">
        <v>2.9259361188049638E-7</v>
      </c>
      <c r="AY162" s="36">
        <v>0.12518991740965354</v>
      </c>
    </row>
    <row r="163" spans="2:51" x14ac:dyDescent="0.25">
      <c r="B163" s="65"/>
      <c r="C163" s="65"/>
      <c r="D163" s="65"/>
      <c r="E163" s="65"/>
      <c r="F163" s="65"/>
      <c r="G163" s="65"/>
      <c r="H163" s="65"/>
      <c r="I163" s="65"/>
      <c r="J163" s="65"/>
      <c r="K163" s="65"/>
      <c r="L163" s="65"/>
      <c r="M163" s="65"/>
      <c r="N163" s="65"/>
      <c r="O163" s="65"/>
      <c r="P163" s="65"/>
      <c r="Q163" s="65"/>
      <c r="R163" s="65"/>
      <c r="S163" s="65"/>
      <c r="T163" s="65"/>
      <c r="U163" s="65"/>
      <c r="V163" s="65"/>
      <c r="W163" s="65"/>
      <c r="Y163" s="1">
        <v>2023</v>
      </c>
      <c r="Z163" s="4">
        <v>759.88279574253716</v>
      </c>
      <c r="AA163" s="4">
        <v>0</v>
      </c>
      <c r="AB163" s="4">
        <v>19150.300598720154</v>
      </c>
      <c r="AC163" s="4">
        <v>0</v>
      </c>
      <c r="AD163" s="4">
        <v>10309.307062892194</v>
      </c>
      <c r="AE163" s="4">
        <v>41312.138480791211</v>
      </c>
      <c r="AF163" s="4">
        <v>331.1645472956846</v>
      </c>
      <c r="AG163" s="4">
        <v>0</v>
      </c>
      <c r="AH163" s="4">
        <v>0</v>
      </c>
      <c r="AI163" s="4">
        <v>943.11672681468781</v>
      </c>
      <c r="AJ163" s="4">
        <v>130.22879240645153</v>
      </c>
      <c r="AK163" s="7">
        <v>72936.139004662924</v>
      </c>
      <c r="AM163" s="1">
        <v>2023</v>
      </c>
      <c r="AN163" s="38">
        <v>1.3753878602939923E-3</v>
      </c>
      <c r="AO163" s="38">
        <v>0</v>
      </c>
      <c r="AP163" s="38">
        <v>2.7384929856169821E-2</v>
      </c>
      <c r="AQ163" s="38">
        <v>0</v>
      </c>
      <c r="AR163" s="38">
        <v>2.1525833147318901E-2</v>
      </c>
      <c r="AS163" s="38">
        <v>7.328773366492361E-2</v>
      </c>
      <c r="AT163" s="38">
        <v>2.235360694245871E-4</v>
      </c>
      <c r="AU163" s="38">
        <v>0</v>
      </c>
      <c r="AV163" s="38">
        <v>0</v>
      </c>
      <c r="AW163" s="38">
        <v>4.7155836340734389E-4</v>
      </c>
      <c r="AX163" s="38">
        <v>5.2091516962580608E-7</v>
      </c>
      <c r="AY163" s="36">
        <v>0.12426949987670788</v>
      </c>
    </row>
    <row r="164" spans="2:51" x14ac:dyDescent="0.25">
      <c r="B164" s="65"/>
      <c r="C164" s="65"/>
      <c r="D164" s="65"/>
      <c r="E164" s="65"/>
      <c r="F164" s="65"/>
      <c r="G164" s="65"/>
      <c r="H164" s="65"/>
      <c r="I164" s="65"/>
      <c r="J164" s="65"/>
      <c r="K164" s="65"/>
      <c r="L164" s="65"/>
      <c r="M164" s="65"/>
      <c r="N164" s="65"/>
      <c r="O164" s="65"/>
      <c r="P164" s="65"/>
      <c r="Q164" s="65"/>
      <c r="R164" s="65"/>
      <c r="S164" s="65"/>
      <c r="T164" s="65"/>
      <c r="U164" s="65"/>
      <c r="V164" s="65"/>
      <c r="W164" s="65"/>
      <c r="Y164" s="3">
        <v>2024</v>
      </c>
      <c r="Z164" s="4">
        <v>637.2785281454685</v>
      </c>
      <c r="AA164" s="4">
        <v>0</v>
      </c>
      <c r="AB164" s="4">
        <v>18520.501649920639</v>
      </c>
      <c r="AC164" s="4">
        <v>0</v>
      </c>
      <c r="AD164" s="4">
        <v>10560.916081345775</v>
      </c>
      <c r="AE164" s="4">
        <v>40503.129813037463</v>
      </c>
      <c r="AF164" s="4">
        <v>557.47396924582029</v>
      </c>
      <c r="AG164" s="4">
        <v>0</v>
      </c>
      <c r="AH164" s="4">
        <v>0</v>
      </c>
      <c r="AI164" s="4">
        <v>1417.0523588469937</v>
      </c>
      <c r="AJ164" s="4">
        <v>201.25745481234367</v>
      </c>
      <c r="AK164" s="7">
        <v>72397.609855354502</v>
      </c>
      <c r="AM164" s="3">
        <v>2024</v>
      </c>
      <c r="AN164" s="38">
        <v>1.1534741359432979E-3</v>
      </c>
      <c r="AO164" s="38">
        <v>0</v>
      </c>
      <c r="AP164" s="38">
        <v>2.6484317359386514E-2</v>
      </c>
      <c r="AQ164" s="38">
        <v>0</v>
      </c>
      <c r="AR164" s="38">
        <v>2.2051192777849976E-2</v>
      </c>
      <c r="AS164" s="38">
        <v>7.1852552288328458E-2</v>
      </c>
      <c r="AT164" s="38">
        <v>3.7629492924092867E-4</v>
      </c>
      <c r="AU164" s="38">
        <v>0</v>
      </c>
      <c r="AV164" s="38">
        <v>0</v>
      </c>
      <c r="AW164" s="38">
        <v>7.085261794234968E-4</v>
      </c>
      <c r="AX164" s="38">
        <v>8.0502981924937463E-7</v>
      </c>
      <c r="AY164" s="36">
        <v>0.12262716269999192</v>
      </c>
    </row>
    <row r="165" spans="2:51" x14ac:dyDescent="0.25">
      <c r="B165" s="65"/>
      <c r="C165" s="65"/>
      <c r="D165" s="65"/>
      <c r="E165" s="65"/>
      <c r="F165" s="65"/>
      <c r="G165" s="65"/>
      <c r="H165" s="65"/>
      <c r="I165" s="65"/>
      <c r="J165" s="65"/>
      <c r="K165" s="65"/>
      <c r="L165" s="65"/>
      <c r="M165" s="65"/>
      <c r="N165" s="65"/>
      <c r="O165" s="65"/>
      <c r="P165" s="65"/>
      <c r="Q165" s="65"/>
      <c r="R165" s="65"/>
      <c r="S165" s="65"/>
      <c r="T165" s="65"/>
      <c r="U165" s="65"/>
      <c r="V165" s="65"/>
      <c r="W165" s="65"/>
      <c r="Y165" s="3">
        <v>2025</v>
      </c>
      <c r="Z165" s="4">
        <v>529.4873968568794</v>
      </c>
      <c r="AA165" s="4">
        <v>0</v>
      </c>
      <c r="AB165" s="4">
        <v>17860.16403856545</v>
      </c>
      <c r="AC165" s="4">
        <v>0</v>
      </c>
      <c r="AD165" s="4">
        <v>10695.085175448812</v>
      </c>
      <c r="AE165" s="4">
        <v>39357.20317762882</v>
      </c>
      <c r="AF165" s="4">
        <v>844.60404429080245</v>
      </c>
      <c r="AG165" s="4">
        <v>0</v>
      </c>
      <c r="AH165" s="4">
        <v>0</v>
      </c>
      <c r="AI165" s="4">
        <v>1970.1543292111212</v>
      </c>
      <c r="AJ165" s="4">
        <v>286.44993266140455</v>
      </c>
      <c r="AK165" s="7">
        <v>71543.14809466328</v>
      </c>
      <c r="AM165" s="3">
        <v>2025</v>
      </c>
      <c r="AN165" s="38">
        <v>9.5837218831095166E-4</v>
      </c>
      <c r="AO165" s="38">
        <v>0</v>
      </c>
      <c r="AP165" s="38">
        <v>2.5540034575148595E-2</v>
      </c>
      <c r="AQ165" s="38">
        <v>0</v>
      </c>
      <c r="AR165" s="38">
        <v>2.2331337846337122E-2</v>
      </c>
      <c r="AS165" s="38">
        <v>6.9819678437113522E-2</v>
      </c>
      <c r="AT165" s="38">
        <v>5.7010772989629166E-4</v>
      </c>
      <c r="AU165" s="38">
        <v>0</v>
      </c>
      <c r="AV165" s="38">
        <v>0</v>
      </c>
      <c r="AW165" s="38">
        <v>9.8507716460556052E-4</v>
      </c>
      <c r="AX165" s="38">
        <v>1.1457997306456182E-6</v>
      </c>
      <c r="AY165" s="36">
        <v>0.1202057537411427</v>
      </c>
    </row>
    <row r="166" spans="2:51" x14ac:dyDescent="0.25">
      <c r="B166" s="65"/>
      <c r="C166" s="65"/>
      <c r="D166" s="65"/>
      <c r="E166" s="65"/>
      <c r="F166" s="65"/>
      <c r="G166" s="65"/>
      <c r="H166" s="65"/>
      <c r="I166" s="65"/>
      <c r="J166" s="65"/>
      <c r="K166" s="65"/>
      <c r="L166" s="65"/>
      <c r="M166" s="65"/>
      <c r="N166" s="65"/>
      <c r="O166" s="65"/>
      <c r="P166" s="65"/>
      <c r="Q166" s="65"/>
      <c r="R166" s="65"/>
      <c r="S166" s="65"/>
      <c r="T166" s="65"/>
      <c r="U166" s="65"/>
      <c r="V166" s="65"/>
      <c r="W166" s="65"/>
      <c r="Y166" s="3">
        <v>2026</v>
      </c>
      <c r="Z166" s="4">
        <v>428.33107584746369</v>
      </c>
      <c r="AA166" s="4">
        <v>0</v>
      </c>
      <c r="AB166" s="4">
        <v>16770.034120624561</v>
      </c>
      <c r="AC166" s="4">
        <v>0</v>
      </c>
      <c r="AD166" s="4">
        <v>10700.213300496318</v>
      </c>
      <c r="AE166" s="4">
        <v>37842.070490859194</v>
      </c>
      <c r="AF166" s="4">
        <v>1194.3284214880784</v>
      </c>
      <c r="AG166" s="4">
        <v>0</v>
      </c>
      <c r="AH166" s="4">
        <v>0</v>
      </c>
      <c r="AI166" s="4">
        <v>2705.1100969399595</v>
      </c>
      <c r="AJ166" s="4">
        <v>438.25869642494246</v>
      </c>
      <c r="AK166" s="7">
        <v>70078.346202680521</v>
      </c>
      <c r="AM166" s="3">
        <v>2026</v>
      </c>
      <c r="AN166" s="38">
        <v>7.752792472839092E-4</v>
      </c>
      <c r="AO166" s="38">
        <v>0</v>
      </c>
      <c r="AP166" s="38">
        <v>2.3981148792493124E-2</v>
      </c>
      <c r="AQ166" s="38">
        <v>0</v>
      </c>
      <c r="AR166" s="38">
        <v>2.2342045371436314E-2</v>
      </c>
      <c r="AS166" s="38">
        <v>6.7131833050784212E-2</v>
      </c>
      <c r="AT166" s="38">
        <v>8.0617168450445296E-4</v>
      </c>
      <c r="AU166" s="38">
        <v>0</v>
      </c>
      <c r="AV166" s="38">
        <v>0</v>
      </c>
      <c r="AW166" s="38">
        <v>1.3525550484699798E-3</v>
      </c>
      <c r="AX166" s="38">
        <v>1.7530347856997698E-6</v>
      </c>
      <c r="AY166" s="36">
        <v>0.11639078622975768</v>
      </c>
    </row>
    <row r="167" spans="2:51" x14ac:dyDescent="0.25">
      <c r="B167" s="65"/>
      <c r="C167" s="65"/>
      <c r="D167" s="65"/>
      <c r="E167" s="65"/>
      <c r="F167" s="65"/>
      <c r="G167" s="65"/>
      <c r="H167" s="65"/>
      <c r="I167" s="65"/>
      <c r="J167" s="65"/>
      <c r="K167" s="65"/>
      <c r="L167" s="65"/>
      <c r="M167" s="65"/>
      <c r="N167" s="65"/>
      <c r="O167" s="65"/>
      <c r="P167" s="65"/>
      <c r="Q167" s="65"/>
      <c r="R167" s="65"/>
      <c r="S167" s="65"/>
      <c r="T167" s="65"/>
      <c r="U167" s="65"/>
      <c r="V167" s="65"/>
      <c r="W167" s="65"/>
      <c r="Y167" s="1">
        <v>2027</v>
      </c>
      <c r="Z167" s="4">
        <v>331.45848429929379</v>
      </c>
      <c r="AA167" s="4">
        <v>0</v>
      </c>
      <c r="AB167" s="4">
        <v>15616.278320456615</v>
      </c>
      <c r="AC167" s="4">
        <v>0</v>
      </c>
      <c r="AD167" s="4">
        <v>10569.080941348177</v>
      </c>
      <c r="AE167" s="4">
        <v>36009.328725034873</v>
      </c>
      <c r="AF167" s="4">
        <v>1608.4598023533595</v>
      </c>
      <c r="AG167" s="4">
        <v>0</v>
      </c>
      <c r="AH167" s="4">
        <v>0</v>
      </c>
      <c r="AI167" s="4">
        <v>3553.1861579482579</v>
      </c>
      <c r="AJ167" s="4">
        <v>622.8277766556364</v>
      </c>
      <c r="AK167" s="7">
        <v>68310.620208096225</v>
      </c>
      <c r="AM167" s="1">
        <v>2027</v>
      </c>
      <c r="AN167" s="38">
        <v>5.9993985658172186E-4</v>
      </c>
      <c r="AO167" s="38">
        <v>0</v>
      </c>
      <c r="AP167" s="38">
        <v>2.233127799825296E-2</v>
      </c>
      <c r="AQ167" s="38">
        <v>0</v>
      </c>
      <c r="AR167" s="38">
        <v>2.2068241005534991E-2</v>
      </c>
      <c r="AS167" s="38">
        <v>6.3880549158211869E-2</v>
      </c>
      <c r="AT167" s="38">
        <v>1.0857103665885175E-3</v>
      </c>
      <c r="AU167" s="38">
        <v>0</v>
      </c>
      <c r="AV167" s="38">
        <v>0</v>
      </c>
      <c r="AW167" s="38">
        <v>1.776593078974129E-3</v>
      </c>
      <c r="AX167" s="38">
        <v>2.4913111066225455E-6</v>
      </c>
      <c r="AY167" s="36">
        <v>0.1117448027752508</v>
      </c>
    </row>
    <row r="168" spans="2:51" x14ac:dyDescent="0.25">
      <c r="B168" s="65"/>
      <c r="C168" s="65"/>
      <c r="D168" s="65"/>
      <c r="E168" s="65"/>
      <c r="F168" s="65"/>
      <c r="G168" s="65"/>
      <c r="H168" s="65"/>
      <c r="I168" s="65"/>
      <c r="J168" s="65"/>
      <c r="K168" s="65"/>
      <c r="L168" s="65"/>
      <c r="M168" s="65"/>
      <c r="N168" s="65"/>
      <c r="O168" s="65"/>
      <c r="P168" s="65"/>
      <c r="Q168" s="65"/>
      <c r="R168" s="65"/>
      <c r="S168" s="65"/>
      <c r="T168" s="65"/>
      <c r="U168" s="65"/>
      <c r="V168" s="65"/>
      <c r="W168" s="65"/>
      <c r="Y168" s="3">
        <v>2028</v>
      </c>
      <c r="Z168" s="4">
        <v>241.52131424427159</v>
      </c>
      <c r="AA168" s="4">
        <v>0</v>
      </c>
      <c r="AB168" s="4">
        <v>14402.32708668608</v>
      </c>
      <c r="AC168" s="4">
        <v>0</v>
      </c>
      <c r="AD168" s="4">
        <v>10298.120884871294</v>
      </c>
      <c r="AE168" s="4">
        <v>33895.470128668669</v>
      </c>
      <c r="AF168" s="4">
        <v>2088.8475034283747</v>
      </c>
      <c r="AG168" s="4">
        <v>0</v>
      </c>
      <c r="AH168" s="4">
        <v>0</v>
      </c>
      <c r="AI168" s="4">
        <v>4513.6427445171448</v>
      </c>
      <c r="AJ168" s="4">
        <v>840.38251345689173</v>
      </c>
      <c r="AK168" s="7">
        <v>66280.312175872721</v>
      </c>
      <c r="AM168" s="3">
        <v>2028</v>
      </c>
      <c r="AN168" s="38">
        <v>4.3715357878213162E-4</v>
      </c>
      <c r="AO168" s="38">
        <v>0</v>
      </c>
      <c r="AP168" s="38">
        <v>2.0595327733961093E-2</v>
      </c>
      <c r="AQ168" s="38">
        <v>0</v>
      </c>
      <c r="AR168" s="38">
        <v>2.1502476407611264E-2</v>
      </c>
      <c r="AS168" s="38">
        <v>6.0130564008258218E-2</v>
      </c>
      <c r="AT168" s="38">
        <v>1.409972064814153E-3</v>
      </c>
      <c r="AU168" s="38">
        <v>0</v>
      </c>
      <c r="AV168" s="38">
        <v>0</v>
      </c>
      <c r="AW168" s="38">
        <v>2.2568213722585725E-3</v>
      </c>
      <c r="AX168" s="38">
        <v>3.3615300538275668E-6</v>
      </c>
      <c r="AY168" s="36">
        <v>0.10633567669573926</v>
      </c>
    </row>
    <row r="169" spans="2:51" x14ac:dyDescent="0.25">
      <c r="B169" s="65"/>
      <c r="C169" s="65"/>
      <c r="D169" s="65"/>
      <c r="E169" s="65"/>
      <c r="F169" s="65"/>
      <c r="G169" s="65"/>
      <c r="H169" s="65"/>
      <c r="I169" s="65"/>
      <c r="J169" s="65"/>
      <c r="K169" s="65"/>
      <c r="L169" s="65"/>
      <c r="M169" s="65"/>
      <c r="N169" s="65"/>
      <c r="O169" s="65"/>
      <c r="P169" s="65"/>
      <c r="Q169" s="65"/>
      <c r="R169" s="65"/>
      <c r="S169" s="65"/>
      <c r="T169" s="65"/>
      <c r="U169" s="65"/>
      <c r="V169" s="65"/>
      <c r="W169" s="65"/>
      <c r="Y169" s="1">
        <v>2029</v>
      </c>
      <c r="Z169" s="4">
        <v>163.78678287739211</v>
      </c>
      <c r="AA169" s="4">
        <v>0</v>
      </c>
      <c r="AB169" s="4">
        <v>13130.611464073505</v>
      </c>
      <c r="AC169" s="4">
        <v>0</v>
      </c>
      <c r="AD169" s="4">
        <v>9886.1267903828739</v>
      </c>
      <c r="AE169" s="4">
        <v>31541.919222560675</v>
      </c>
      <c r="AF169" s="4">
        <v>2637.3595982028323</v>
      </c>
      <c r="AG169" s="4">
        <v>0</v>
      </c>
      <c r="AH169" s="4">
        <v>0</v>
      </c>
      <c r="AI169" s="4">
        <v>5585.7508478287536</v>
      </c>
      <c r="AJ169" s="4">
        <v>1091.1514706848682</v>
      </c>
      <c r="AK169" s="7">
        <v>64036.706176610904</v>
      </c>
      <c r="AM169" s="1">
        <v>2029</v>
      </c>
      <c r="AN169" s="38">
        <v>2.9645407700807974E-4</v>
      </c>
      <c r="AO169" s="38">
        <v>0</v>
      </c>
      <c r="AP169" s="38">
        <v>1.8776774393625111E-2</v>
      </c>
      <c r="AQ169" s="38">
        <v>0</v>
      </c>
      <c r="AR169" s="38">
        <v>2.064223273831944E-2</v>
      </c>
      <c r="AS169" s="38">
        <v>5.5955364700822637E-2</v>
      </c>
      <c r="AT169" s="38">
        <v>1.7802177287869118E-3</v>
      </c>
      <c r="AU169" s="38">
        <v>0</v>
      </c>
      <c r="AV169" s="38">
        <v>0</v>
      </c>
      <c r="AW169" s="38">
        <v>2.7928754239143765E-3</v>
      </c>
      <c r="AX169" s="38">
        <v>4.3646058827394729E-6</v>
      </c>
      <c r="AY169" s="36">
        <v>0.10024828366835929</v>
      </c>
    </row>
    <row r="170" spans="2:51" x14ac:dyDescent="0.25">
      <c r="B170" s="65"/>
      <c r="C170" s="65"/>
      <c r="D170" s="65"/>
      <c r="E170" s="65"/>
      <c r="F170" s="65"/>
      <c r="G170" s="65"/>
      <c r="H170" s="65"/>
      <c r="I170" s="65"/>
      <c r="J170" s="65"/>
      <c r="K170" s="65"/>
      <c r="L170" s="65"/>
      <c r="M170" s="65"/>
      <c r="N170" s="65"/>
      <c r="O170" s="65"/>
      <c r="P170" s="65"/>
      <c r="Q170" s="65"/>
      <c r="R170" s="65"/>
      <c r="S170" s="65"/>
      <c r="T170" s="65"/>
      <c r="U170" s="65"/>
      <c r="V170" s="65"/>
      <c r="W170" s="65"/>
      <c r="Y170" s="6">
        <v>2030</v>
      </c>
      <c r="Z170" s="5">
        <v>102.77304706183952</v>
      </c>
      <c r="AA170" s="5">
        <v>0</v>
      </c>
      <c r="AB170" s="5">
        <v>11802.746665051367</v>
      </c>
      <c r="AC170" s="5">
        <v>0</v>
      </c>
      <c r="AD170" s="5">
        <v>9335.8852458955171</v>
      </c>
      <c r="AE170" s="5">
        <v>28991.360307741004</v>
      </c>
      <c r="AF170" s="5">
        <v>3255.8017289748541</v>
      </c>
      <c r="AG170" s="5">
        <v>0</v>
      </c>
      <c r="AH170" s="5">
        <v>0</v>
      </c>
      <c r="AI170" s="5">
        <v>6768.7805485839999</v>
      </c>
      <c r="AJ170" s="5">
        <v>1375.3548211911468</v>
      </c>
      <c r="AK170" s="8">
        <v>61632.702364499724</v>
      </c>
      <c r="AL170" s="13"/>
      <c r="AM170" s="6">
        <v>2030</v>
      </c>
      <c r="AN170" s="39">
        <v>1.8601921518192953E-4</v>
      </c>
      <c r="AO170" s="39">
        <v>0</v>
      </c>
      <c r="AP170" s="39">
        <v>1.6877927731023454E-2</v>
      </c>
      <c r="AQ170" s="39">
        <v>0</v>
      </c>
      <c r="AR170" s="39">
        <v>1.9493328393429838E-2</v>
      </c>
      <c r="AS170" s="39">
        <v>5.1430673185932536E-2</v>
      </c>
      <c r="AT170" s="39">
        <v>2.1976661670580263E-3</v>
      </c>
      <c r="AU170" s="39">
        <v>0</v>
      </c>
      <c r="AV170" s="39">
        <v>0</v>
      </c>
      <c r="AW170" s="39">
        <v>3.3843902742920003E-3</v>
      </c>
      <c r="AX170" s="39">
        <v>5.5014192847645875E-6</v>
      </c>
      <c r="AY170" s="37">
        <v>9.3575506386202559E-2</v>
      </c>
    </row>
    <row r="171" spans="2:51" x14ac:dyDescent="0.25">
      <c r="B171" s="65"/>
      <c r="C171" s="65"/>
      <c r="D171" s="65"/>
      <c r="E171" s="65"/>
      <c r="F171" s="65"/>
      <c r="G171" s="65"/>
      <c r="H171" s="65"/>
      <c r="I171" s="65"/>
      <c r="J171" s="65"/>
      <c r="K171" s="65"/>
      <c r="L171" s="65"/>
      <c r="M171" s="65"/>
      <c r="N171" s="65"/>
      <c r="O171" s="65"/>
      <c r="P171" s="65"/>
      <c r="Q171" s="65"/>
      <c r="R171" s="65"/>
      <c r="S171" s="65"/>
      <c r="T171" s="65"/>
      <c r="U171" s="65"/>
      <c r="V171" s="65"/>
      <c r="W171" s="65"/>
    </row>
    <row r="172" spans="2:51" x14ac:dyDescent="0.25">
      <c r="B172" s="65"/>
      <c r="C172" s="65"/>
      <c r="D172" s="65"/>
      <c r="E172" s="65"/>
      <c r="F172" s="65"/>
      <c r="G172" s="65"/>
      <c r="H172" s="65"/>
      <c r="I172" s="65"/>
      <c r="J172" s="65"/>
      <c r="K172" s="65"/>
      <c r="L172" s="65"/>
      <c r="M172" s="65"/>
      <c r="N172" s="65"/>
      <c r="O172" s="65"/>
      <c r="P172" s="65"/>
      <c r="Q172" s="65"/>
      <c r="R172" s="65"/>
      <c r="S172" s="65"/>
      <c r="T172" s="65"/>
      <c r="U172" s="65"/>
      <c r="V172" s="65"/>
      <c r="W172" s="65"/>
    </row>
    <row r="173" spans="2:51" x14ac:dyDescent="0.25">
      <c r="B173" s="65"/>
      <c r="C173" s="65"/>
      <c r="D173" s="65"/>
      <c r="E173" s="65"/>
      <c r="F173" s="65"/>
      <c r="G173" s="65"/>
      <c r="H173" s="65"/>
      <c r="I173" s="65"/>
      <c r="J173" s="65"/>
      <c r="K173" s="65"/>
      <c r="L173" s="65"/>
      <c r="M173" s="65"/>
      <c r="N173" s="65"/>
      <c r="O173" s="65"/>
      <c r="P173" s="65"/>
      <c r="Q173" s="65"/>
      <c r="R173" s="65"/>
      <c r="S173" s="65"/>
      <c r="T173" s="65"/>
      <c r="U173" s="65"/>
      <c r="V173" s="65"/>
      <c r="W173" s="65"/>
    </row>
    <row r="174" spans="2:51" x14ac:dyDescent="0.25">
      <c r="B174" s="65"/>
      <c r="C174" s="65"/>
      <c r="D174" s="65"/>
      <c r="E174" s="65"/>
      <c r="F174" s="65"/>
      <c r="G174" s="65"/>
      <c r="H174" s="65"/>
      <c r="I174" s="65"/>
      <c r="J174" s="65"/>
      <c r="K174" s="65"/>
      <c r="L174" s="65"/>
      <c r="M174" s="65"/>
      <c r="N174" s="65"/>
      <c r="O174" s="65"/>
      <c r="P174" s="65"/>
      <c r="Q174" s="65"/>
      <c r="R174" s="65"/>
      <c r="S174" s="65"/>
      <c r="T174" s="65"/>
      <c r="U174" s="65"/>
      <c r="V174" s="65"/>
      <c r="W174" s="65"/>
    </row>
    <row r="175" spans="2:51" x14ac:dyDescent="0.25">
      <c r="B175" s="65"/>
      <c r="C175" s="65"/>
      <c r="D175" s="65"/>
      <c r="E175" s="65"/>
      <c r="F175" s="65"/>
      <c r="G175" s="65"/>
      <c r="H175" s="65"/>
      <c r="I175" s="65"/>
      <c r="J175" s="65"/>
      <c r="K175" s="65"/>
      <c r="L175" s="65"/>
      <c r="M175" s="65"/>
      <c r="N175" s="65"/>
      <c r="O175" s="65"/>
      <c r="P175" s="65"/>
      <c r="Q175" s="65"/>
      <c r="R175" s="65"/>
      <c r="S175" s="65"/>
      <c r="T175" s="65"/>
      <c r="U175" s="65"/>
      <c r="V175" s="65"/>
      <c r="W175" s="65"/>
    </row>
    <row r="176" spans="2:51" x14ac:dyDescent="0.25">
      <c r="B176" s="65"/>
      <c r="C176" s="65"/>
      <c r="D176" s="65"/>
      <c r="E176" s="65"/>
      <c r="F176" s="65"/>
      <c r="G176" s="65"/>
      <c r="H176" s="65"/>
      <c r="I176" s="65"/>
      <c r="J176" s="65"/>
      <c r="K176" s="65"/>
      <c r="L176" s="65"/>
      <c r="M176" s="65"/>
      <c r="N176" s="65"/>
      <c r="O176" s="65"/>
      <c r="P176" s="65"/>
      <c r="Q176" s="65"/>
      <c r="R176" s="65"/>
      <c r="S176" s="65"/>
      <c r="T176" s="65"/>
      <c r="U176" s="65"/>
      <c r="V176" s="65"/>
      <c r="W176" s="65"/>
    </row>
    <row r="177" spans="2:52" x14ac:dyDescent="0.25">
      <c r="B177" s="65"/>
      <c r="C177" s="65"/>
      <c r="D177" s="65"/>
      <c r="E177" s="65"/>
      <c r="F177" s="65"/>
      <c r="G177" s="65"/>
      <c r="H177" s="65"/>
      <c r="I177" s="65"/>
      <c r="J177" s="65"/>
      <c r="K177" s="65"/>
      <c r="L177" s="65"/>
      <c r="M177" s="65"/>
      <c r="N177" s="65"/>
      <c r="O177" s="65"/>
      <c r="P177" s="65"/>
      <c r="Q177" s="65"/>
      <c r="R177" s="65"/>
      <c r="S177" s="65"/>
      <c r="T177" s="65"/>
      <c r="U177" s="65"/>
      <c r="V177" s="65"/>
      <c r="W177" s="65"/>
    </row>
    <row r="178" spans="2:52" x14ac:dyDescent="0.25">
      <c r="B178" s="65"/>
      <c r="C178" s="65"/>
      <c r="D178" s="65"/>
      <c r="E178" s="65"/>
      <c r="F178" s="65"/>
      <c r="G178" s="65"/>
      <c r="H178" s="65"/>
      <c r="I178" s="65"/>
      <c r="J178" s="65"/>
      <c r="K178" s="65"/>
      <c r="L178" s="65"/>
      <c r="M178" s="65"/>
      <c r="N178" s="65"/>
      <c r="O178" s="65"/>
      <c r="P178" s="65"/>
      <c r="Q178" s="65"/>
      <c r="R178" s="65"/>
      <c r="S178" s="65"/>
      <c r="T178" s="65"/>
      <c r="U178" s="65"/>
      <c r="V178" s="65"/>
      <c r="W178" s="65"/>
    </row>
    <row r="179" spans="2:52" x14ac:dyDescent="0.25">
      <c r="C179" s="65"/>
      <c r="D179" s="65"/>
      <c r="E179" s="65"/>
      <c r="F179" s="65"/>
      <c r="G179" s="65"/>
      <c r="H179" s="65"/>
      <c r="I179" s="65"/>
      <c r="J179" s="65"/>
      <c r="K179" s="65"/>
      <c r="L179" s="65"/>
      <c r="M179" s="65"/>
      <c r="N179" s="65"/>
      <c r="O179" s="65"/>
      <c r="P179" s="65"/>
      <c r="Q179" s="65"/>
      <c r="R179" s="65"/>
      <c r="S179" s="65"/>
      <c r="T179" s="65"/>
      <c r="U179" s="65"/>
      <c r="V179" s="65"/>
      <c r="W179" s="65"/>
      <c r="AL179" s="101"/>
    </row>
    <row r="180" spans="2:52" x14ac:dyDescent="0.25">
      <c r="B180" s="65" t="s">
        <v>183</v>
      </c>
      <c r="C180" s="65"/>
      <c r="D180" s="65"/>
      <c r="E180" s="65"/>
      <c r="F180" s="65"/>
      <c r="G180" s="65"/>
      <c r="H180" s="65"/>
      <c r="I180" s="65"/>
      <c r="J180" s="65"/>
      <c r="K180" s="65"/>
      <c r="L180" s="65"/>
      <c r="M180" s="65"/>
      <c r="N180" s="65"/>
      <c r="O180" s="65"/>
      <c r="P180" s="65"/>
      <c r="Q180" s="65"/>
      <c r="R180" s="65"/>
      <c r="S180" s="65"/>
      <c r="T180" s="65"/>
      <c r="U180" s="65"/>
      <c r="V180" s="65"/>
      <c r="W180" s="65"/>
      <c r="Y180" s="55" t="s">
        <v>306</v>
      </c>
      <c r="AM180" s="55" t="s">
        <v>305</v>
      </c>
    </row>
    <row r="181" spans="2:52" ht="15.75" x14ac:dyDescent="0.25">
      <c r="B181" s="65"/>
      <c r="C181" s="65"/>
      <c r="D181" s="65"/>
      <c r="E181" s="65"/>
      <c r="F181" s="65"/>
      <c r="G181" s="65"/>
      <c r="H181" s="65"/>
      <c r="I181" s="65"/>
      <c r="J181" s="65"/>
      <c r="K181" s="65"/>
      <c r="L181" s="65"/>
      <c r="M181" s="65"/>
      <c r="N181" s="65"/>
      <c r="O181" s="65"/>
      <c r="P181" s="65"/>
      <c r="Q181" s="65"/>
      <c r="R181" s="65"/>
      <c r="S181" s="65"/>
      <c r="T181" s="65"/>
      <c r="U181" s="65"/>
      <c r="V181" s="65"/>
      <c r="W181" s="65"/>
      <c r="Y181" s="66"/>
      <c r="Z181" s="63" t="s">
        <v>2</v>
      </c>
      <c r="AA181" s="63" t="s">
        <v>3</v>
      </c>
      <c r="AB181" s="63" t="s">
        <v>4</v>
      </c>
      <c r="AC181" s="63" t="s">
        <v>5</v>
      </c>
      <c r="AD181" s="63" t="s">
        <v>6</v>
      </c>
      <c r="AE181" s="63" t="s">
        <v>7</v>
      </c>
      <c r="AF181" s="63" t="s">
        <v>8</v>
      </c>
      <c r="AG181" s="63" t="s">
        <v>9</v>
      </c>
      <c r="AH181" s="63" t="s">
        <v>18</v>
      </c>
      <c r="AI181" s="63" t="s">
        <v>19</v>
      </c>
      <c r="AJ181" s="63" t="s">
        <v>20</v>
      </c>
      <c r="AK181" s="63" t="s">
        <v>0</v>
      </c>
      <c r="AM181" s="62"/>
      <c r="AN181" s="63" t="s">
        <v>2</v>
      </c>
      <c r="AO181" s="63" t="s">
        <v>3</v>
      </c>
      <c r="AP181" s="63" t="s">
        <v>4</v>
      </c>
      <c r="AQ181" s="63" t="s">
        <v>5</v>
      </c>
      <c r="AR181" s="63" t="s">
        <v>6</v>
      </c>
      <c r="AS181" s="63" t="s">
        <v>7</v>
      </c>
      <c r="AT181" s="63" t="s">
        <v>8</v>
      </c>
      <c r="AU181" s="63" t="s">
        <v>9</v>
      </c>
      <c r="AV181" s="63" t="s">
        <v>18</v>
      </c>
      <c r="AW181" s="63" t="s">
        <v>19</v>
      </c>
      <c r="AX181" s="63" t="s">
        <v>20</v>
      </c>
      <c r="AY181" s="64" t="s">
        <v>0</v>
      </c>
      <c r="AZ181" s="13"/>
    </row>
    <row r="182" spans="2:52" x14ac:dyDescent="0.25">
      <c r="B182" s="65"/>
      <c r="C182" s="65"/>
      <c r="D182" s="65"/>
      <c r="E182" s="65"/>
      <c r="F182" s="65"/>
      <c r="G182" s="65"/>
      <c r="H182" s="65"/>
      <c r="I182" s="65"/>
      <c r="J182" s="65"/>
      <c r="K182" s="65"/>
      <c r="L182" s="65"/>
      <c r="M182" s="65"/>
      <c r="N182" s="65"/>
      <c r="O182" s="65"/>
      <c r="P182" s="65"/>
      <c r="Q182" s="65"/>
      <c r="R182" s="65"/>
      <c r="S182" s="65"/>
      <c r="T182" s="65"/>
      <c r="U182" s="65"/>
      <c r="V182" s="65"/>
      <c r="W182" s="65"/>
      <c r="Y182" s="3">
        <v>2020</v>
      </c>
      <c r="Z182" s="4">
        <v>1369.950971062256</v>
      </c>
      <c r="AA182" s="4">
        <v>0</v>
      </c>
      <c r="AB182" s="4">
        <v>703567.95884103246</v>
      </c>
      <c r="AC182" s="4">
        <v>0</v>
      </c>
      <c r="AD182" s="4">
        <v>8998.2633610379744</v>
      </c>
      <c r="AE182" s="4">
        <v>47210.73074823778</v>
      </c>
      <c r="AF182" s="4">
        <v>0</v>
      </c>
      <c r="AG182" s="4">
        <v>0</v>
      </c>
      <c r="AH182" s="4">
        <v>0</v>
      </c>
      <c r="AI182" s="4">
        <v>0</v>
      </c>
      <c r="AJ182" s="4">
        <v>9809.8652193973903</v>
      </c>
      <c r="AK182" s="7">
        <v>770956.76914076775</v>
      </c>
      <c r="AM182" s="3">
        <v>2020</v>
      </c>
      <c r="AN182" s="38">
        <v>2.4796112576226832E-3</v>
      </c>
      <c r="AO182" s="38">
        <v>0</v>
      </c>
      <c r="AP182" s="38">
        <v>1.0061021811426765</v>
      </c>
      <c r="AQ182" s="38">
        <v>0</v>
      </c>
      <c r="AR182" s="38">
        <v>1.878837389784729E-2</v>
      </c>
      <c r="AS182" s="38">
        <v>8.3751836347373834E-2</v>
      </c>
      <c r="AT182" s="38">
        <v>0</v>
      </c>
      <c r="AU182" s="38">
        <v>0</v>
      </c>
      <c r="AV182" s="38">
        <v>0</v>
      </c>
      <c r="AW182" s="38">
        <v>0</v>
      </c>
      <c r="AX182" s="38">
        <v>3.9239460877589559E-5</v>
      </c>
      <c r="AY182" s="36">
        <v>1.1111612421063981</v>
      </c>
    </row>
    <row r="183" spans="2:52" x14ac:dyDescent="0.25">
      <c r="B183" s="65"/>
      <c r="C183" s="65"/>
      <c r="D183" s="65"/>
      <c r="E183" s="65"/>
      <c r="F183" s="65"/>
      <c r="G183" s="65"/>
      <c r="H183" s="65"/>
      <c r="I183" s="65"/>
      <c r="J183" s="65"/>
      <c r="K183" s="65"/>
      <c r="L183" s="65"/>
      <c r="M183" s="65"/>
      <c r="N183" s="65"/>
      <c r="O183" s="65"/>
      <c r="P183" s="65"/>
      <c r="Q183" s="65"/>
      <c r="R183" s="65"/>
      <c r="S183" s="65"/>
      <c r="T183" s="65"/>
      <c r="U183" s="65"/>
      <c r="V183" s="65"/>
      <c r="W183" s="65"/>
      <c r="Y183" s="1">
        <v>2021</v>
      </c>
      <c r="Z183" s="4">
        <v>1108.4972471325677</v>
      </c>
      <c r="AA183" s="4">
        <v>0</v>
      </c>
      <c r="AB183" s="4">
        <v>690153.03862724325</v>
      </c>
      <c r="AC183" s="4">
        <v>0</v>
      </c>
      <c r="AD183" s="4">
        <v>9513.24921638042</v>
      </c>
      <c r="AE183" s="4">
        <v>41953.370726506277</v>
      </c>
      <c r="AF183" s="4">
        <v>54.105886574204057</v>
      </c>
      <c r="AG183" s="4">
        <v>0</v>
      </c>
      <c r="AH183" s="4">
        <v>0</v>
      </c>
      <c r="AI183" s="4">
        <v>234.21090486637229</v>
      </c>
      <c r="AJ183" s="4">
        <v>20307.741415825509</v>
      </c>
      <c r="AK183" s="7">
        <v>763324.21402452851</v>
      </c>
      <c r="AM183" s="1">
        <v>2021</v>
      </c>
      <c r="AN183" s="38">
        <v>2.0063800173099476E-3</v>
      </c>
      <c r="AO183" s="38">
        <v>0</v>
      </c>
      <c r="AP183" s="38">
        <v>0.98691884523695794</v>
      </c>
      <c r="AQ183" s="38">
        <v>0</v>
      </c>
      <c r="AR183" s="38">
        <v>1.9863664363802318E-2</v>
      </c>
      <c r="AS183" s="38">
        <v>7.4425279668822134E-2</v>
      </c>
      <c r="AT183" s="38">
        <v>3.6521473437587736E-5</v>
      </c>
      <c r="AU183" s="38">
        <v>0</v>
      </c>
      <c r="AV183" s="38">
        <v>0</v>
      </c>
      <c r="AW183" s="38">
        <v>1.1710545243318614E-4</v>
      </c>
      <c r="AX183" s="38">
        <v>8.1230965663302041E-5</v>
      </c>
      <c r="AY183" s="36">
        <v>1.0834490271784263</v>
      </c>
    </row>
    <row r="184" spans="2:52" x14ac:dyDescent="0.25">
      <c r="B184" s="65"/>
      <c r="C184" s="65"/>
      <c r="D184" s="65"/>
      <c r="E184" s="65"/>
      <c r="F184" s="65"/>
      <c r="G184" s="65"/>
      <c r="H184" s="65"/>
      <c r="I184" s="65"/>
      <c r="J184" s="65"/>
      <c r="K184" s="65"/>
      <c r="L184" s="65"/>
      <c r="M184" s="65"/>
      <c r="N184" s="65"/>
      <c r="O184" s="65"/>
      <c r="P184" s="65"/>
      <c r="Q184" s="65"/>
      <c r="R184" s="65"/>
      <c r="S184" s="65"/>
      <c r="T184" s="65"/>
      <c r="U184" s="65"/>
      <c r="V184" s="65"/>
      <c r="W184" s="65"/>
      <c r="Y184" s="3">
        <v>2022</v>
      </c>
      <c r="Z184" s="4">
        <v>911.03841022078097</v>
      </c>
      <c r="AA184" s="4">
        <v>0</v>
      </c>
      <c r="AB184" s="4">
        <v>671438.23684685735</v>
      </c>
      <c r="AC184" s="4">
        <v>0</v>
      </c>
      <c r="AD184" s="4">
        <v>9954.9529904314586</v>
      </c>
      <c r="AE184" s="4">
        <v>41792.148202917604</v>
      </c>
      <c r="AF184" s="4">
        <v>163.94083631944955</v>
      </c>
      <c r="AG184" s="4">
        <v>0</v>
      </c>
      <c r="AH184" s="4">
        <v>0</v>
      </c>
      <c r="AI184" s="4">
        <v>548.71142511859864</v>
      </c>
      <c r="AJ184" s="4">
        <v>35777.835289896539</v>
      </c>
      <c r="AK184" s="7">
        <v>760586.86400176177</v>
      </c>
      <c r="AM184" s="3">
        <v>2022</v>
      </c>
      <c r="AN184" s="38">
        <v>1.6489795224996135E-3</v>
      </c>
      <c r="AO184" s="38">
        <v>0</v>
      </c>
      <c r="AP184" s="38">
        <v>0.96015667869100607</v>
      </c>
      <c r="AQ184" s="38">
        <v>0</v>
      </c>
      <c r="AR184" s="38">
        <v>2.0785941844020883E-2</v>
      </c>
      <c r="AS184" s="38">
        <v>7.4139270911975835E-2</v>
      </c>
      <c r="AT184" s="38">
        <v>1.1066006451562845E-4</v>
      </c>
      <c r="AU184" s="38">
        <v>0</v>
      </c>
      <c r="AV184" s="38">
        <v>0</v>
      </c>
      <c r="AW184" s="38">
        <v>2.7435571255929932E-4</v>
      </c>
      <c r="AX184" s="38">
        <v>1.4311134115958614E-4</v>
      </c>
      <c r="AY184" s="36">
        <v>1.0572589980877369</v>
      </c>
    </row>
    <row r="185" spans="2:52" x14ac:dyDescent="0.25">
      <c r="B185" s="65"/>
      <c r="C185" s="65"/>
      <c r="D185" s="65"/>
      <c r="E185" s="65"/>
      <c r="F185" s="65"/>
      <c r="G185" s="65"/>
      <c r="H185" s="65"/>
      <c r="I185" s="65"/>
      <c r="J185" s="65"/>
      <c r="K185" s="65"/>
      <c r="L185" s="65"/>
      <c r="M185" s="65"/>
      <c r="N185" s="65"/>
      <c r="O185" s="65"/>
      <c r="P185" s="65"/>
      <c r="Q185" s="65"/>
      <c r="R185" s="65"/>
      <c r="S185" s="65"/>
      <c r="T185" s="65"/>
      <c r="U185" s="65"/>
      <c r="V185" s="65"/>
      <c r="W185" s="65"/>
      <c r="Y185" s="1">
        <v>2023</v>
      </c>
      <c r="Z185" s="4">
        <v>759.88279574253716</v>
      </c>
      <c r="AA185" s="4">
        <v>0</v>
      </c>
      <c r="AB185" s="4">
        <v>648004.94604539452</v>
      </c>
      <c r="AC185" s="4">
        <v>0</v>
      </c>
      <c r="AD185" s="4">
        <v>10309.307062892194</v>
      </c>
      <c r="AE185" s="4">
        <v>41312.138480791211</v>
      </c>
      <c r="AF185" s="4">
        <v>331.1645472956846</v>
      </c>
      <c r="AG185" s="4">
        <v>0</v>
      </c>
      <c r="AH185" s="4">
        <v>0</v>
      </c>
      <c r="AI185" s="4">
        <v>943.11672681468781</v>
      </c>
      <c r="AJ185" s="4">
        <v>56054.448419970227</v>
      </c>
      <c r="AK185" s="7">
        <v>757715.00407890091</v>
      </c>
      <c r="AM185" s="1">
        <v>2023</v>
      </c>
      <c r="AN185" s="38">
        <v>1.3753878602939923E-3</v>
      </c>
      <c r="AO185" s="38">
        <v>0</v>
      </c>
      <c r="AP185" s="38">
        <v>0.92664707284491421</v>
      </c>
      <c r="AQ185" s="38">
        <v>0</v>
      </c>
      <c r="AR185" s="38">
        <v>2.1525833147318901E-2</v>
      </c>
      <c r="AS185" s="38">
        <v>7.328773366492361E-2</v>
      </c>
      <c r="AT185" s="38">
        <v>2.235360694245871E-4</v>
      </c>
      <c r="AU185" s="38">
        <v>0</v>
      </c>
      <c r="AV185" s="38">
        <v>0</v>
      </c>
      <c r="AW185" s="38">
        <v>4.7155836340734389E-4</v>
      </c>
      <c r="AX185" s="38">
        <v>2.242177936798809E-4</v>
      </c>
      <c r="AY185" s="36">
        <v>1.0237553397439627</v>
      </c>
    </row>
    <row r="186" spans="2:52" x14ac:dyDescent="0.25">
      <c r="B186" s="65"/>
      <c r="C186" s="65"/>
      <c r="D186" s="65"/>
      <c r="E186" s="65"/>
      <c r="F186" s="65"/>
      <c r="G186" s="65"/>
      <c r="H186" s="65"/>
      <c r="I186" s="65"/>
      <c r="J186" s="65"/>
      <c r="K186" s="65"/>
      <c r="L186" s="65"/>
      <c r="M186" s="65"/>
      <c r="N186" s="65"/>
      <c r="O186" s="65"/>
      <c r="P186" s="65"/>
      <c r="Q186" s="65"/>
      <c r="R186" s="65"/>
      <c r="S186" s="65"/>
      <c r="T186" s="65"/>
      <c r="U186" s="65"/>
      <c r="V186" s="65"/>
      <c r="W186" s="65"/>
      <c r="Y186" s="3">
        <v>2024</v>
      </c>
      <c r="Z186" s="4">
        <v>637.2785281454685</v>
      </c>
      <c r="AA186" s="4">
        <v>0</v>
      </c>
      <c r="AB186" s="4">
        <v>619523.91589378542</v>
      </c>
      <c r="AC186" s="4">
        <v>0</v>
      </c>
      <c r="AD186" s="4">
        <v>10560.916081345775</v>
      </c>
      <c r="AE186" s="4">
        <v>40503.129813037463</v>
      </c>
      <c r="AF186" s="4">
        <v>557.47396924582029</v>
      </c>
      <c r="AG186" s="4">
        <v>0</v>
      </c>
      <c r="AH186" s="4">
        <v>0</v>
      </c>
      <c r="AI186" s="4">
        <v>1417.0523588469937</v>
      </c>
      <c r="AJ186" s="4">
        <v>81368.332492038753</v>
      </c>
      <c r="AK186" s="7">
        <v>754568.09913644579</v>
      </c>
      <c r="AM186" s="3">
        <v>2024</v>
      </c>
      <c r="AN186" s="38">
        <v>1.1534741359432979E-3</v>
      </c>
      <c r="AO186" s="38">
        <v>0</v>
      </c>
      <c r="AP186" s="38">
        <v>0.88591919972811317</v>
      </c>
      <c r="AQ186" s="38">
        <v>0</v>
      </c>
      <c r="AR186" s="38">
        <v>2.2051192777849976E-2</v>
      </c>
      <c r="AS186" s="38">
        <v>7.1852552288328458E-2</v>
      </c>
      <c r="AT186" s="38">
        <v>3.7629492924092867E-4</v>
      </c>
      <c r="AU186" s="38">
        <v>0</v>
      </c>
      <c r="AV186" s="38">
        <v>0</v>
      </c>
      <c r="AW186" s="38">
        <v>7.085261794234968E-4</v>
      </c>
      <c r="AX186" s="38">
        <v>3.2547332996815502E-4</v>
      </c>
      <c r="AY186" s="36">
        <v>0.9823867133688674</v>
      </c>
    </row>
    <row r="187" spans="2:52" x14ac:dyDescent="0.25">
      <c r="B187" s="65"/>
      <c r="C187" s="65"/>
      <c r="D187" s="65"/>
      <c r="E187" s="65"/>
      <c r="F187" s="65"/>
      <c r="G187" s="65"/>
      <c r="H187" s="65"/>
      <c r="I187" s="65"/>
      <c r="J187" s="65"/>
      <c r="K187" s="65"/>
      <c r="L187" s="65"/>
      <c r="M187" s="65"/>
      <c r="N187" s="65"/>
      <c r="O187" s="65"/>
      <c r="P187" s="65"/>
      <c r="Q187" s="65"/>
      <c r="R187" s="65"/>
      <c r="S187" s="65"/>
      <c r="T187" s="65"/>
      <c r="U187" s="65"/>
      <c r="V187" s="65"/>
      <c r="W187" s="65"/>
      <c r="Y187" s="3">
        <v>2025</v>
      </c>
      <c r="Z187" s="4">
        <v>529.4873968568794</v>
      </c>
      <c r="AA187" s="4">
        <v>0</v>
      </c>
      <c r="AB187" s="4">
        <v>586219.72310597857</v>
      </c>
      <c r="AC187" s="4">
        <v>0</v>
      </c>
      <c r="AD187" s="4">
        <v>10695.085175448812</v>
      </c>
      <c r="AE187" s="4">
        <v>39357.20317762882</v>
      </c>
      <c r="AF187" s="4">
        <v>844.60404429080245</v>
      </c>
      <c r="AG187" s="4">
        <v>0</v>
      </c>
      <c r="AH187" s="4">
        <v>0</v>
      </c>
      <c r="AI187" s="4">
        <v>1970.1543292111212</v>
      </c>
      <c r="AJ187" s="4">
        <v>111556.05786419795</v>
      </c>
      <c r="AK187" s="7">
        <v>751172.31509361288</v>
      </c>
      <c r="AM187" s="3">
        <v>2025</v>
      </c>
      <c r="AN187" s="38">
        <v>9.5837218831095166E-4</v>
      </c>
      <c r="AO187" s="38">
        <v>0</v>
      </c>
      <c r="AP187" s="38">
        <v>0.83829420404154931</v>
      </c>
      <c r="AQ187" s="38">
        <v>0</v>
      </c>
      <c r="AR187" s="38">
        <v>2.2331337846337122E-2</v>
      </c>
      <c r="AS187" s="38">
        <v>6.9819678437113522E-2</v>
      </c>
      <c r="AT187" s="38">
        <v>5.7010772989629166E-4</v>
      </c>
      <c r="AU187" s="38">
        <v>0</v>
      </c>
      <c r="AV187" s="38">
        <v>0</v>
      </c>
      <c r="AW187" s="38">
        <v>9.8507716460556052E-4</v>
      </c>
      <c r="AX187" s="38">
        <v>4.4622423145679183E-4</v>
      </c>
      <c r="AY187" s="36">
        <v>0.93340500163926965</v>
      </c>
    </row>
    <row r="188" spans="2:52" x14ac:dyDescent="0.25">
      <c r="B188" s="65"/>
      <c r="C188" s="65"/>
      <c r="D188" s="65"/>
      <c r="E188" s="65"/>
      <c r="F188" s="65"/>
      <c r="G188" s="65"/>
      <c r="H188" s="65"/>
      <c r="I188" s="65"/>
      <c r="J188" s="65"/>
      <c r="K188" s="65"/>
      <c r="L188" s="65"/>
      <c r="M188" s="65"/>
      <c r="N188" s="65"/>
      <c r="O188" s="65"/>
      <c r="P188" s="65"/>
      <c r="Q188" s="65"/>
      <c r="R188" s="65"/>
      <c r="S188" s="65"/>
      <c r="T188" s="65"/>
      <c r="U188" s="65"/>
      <c r="V188" s="65"/>
      <c r="W188" s="65"/>
      <c r="Y188" s="3">
        <v>2026</v>
      </c>
      <c r="Z188" s="4">
        <v>428.33107584746369</v>
      </c>
      <c r="AA188" s="4">
        <v>0</v>
      </c>
      <c r="AB188" s="4">
        <v>551657.35767230776</v>
      </c>
      <c r="AC188" s="4">
        <v>0</v>
      </c>
      <c r="AD188" s="4">
        <v>10700.213300496318</v>
      </c>
      <c r="AE188" s="4">
        <v>37842.070490859194</v>
      </c>
      <c r="AF188" s="4">
        <v>1194.3284214880784</v>
      </c>
      <c r="AG188" s="4">
        <v>0</v>
      </c>
      <c r="AH188" s="4">
        <v>0</v>
      </c>
      <c r="AI188" s="4">
        <v>2705.1100969399595</v>
      </c>
      <c r="AJ188" s="4">
        <v>142910.81982132516</v>
      </c>
      <c r="AK188" s="7">
        <v>747438.23087926395</v>
      </c>
      <c r="AM188" s="3">
        <v>2026</v>
      </c>
      <c r="AN188" s="38">
        <v>7.752792472839092E-4</v>
      </c>
      <c r="AO188" s="38">
        <v>0</v>
      </c>
      <c r="AP188" s="38">
        <v>0.78887002147140017</v>
      </c>
      <c r="AQ188" s="38">
        <v>0</v>
      </c>
      <c r="AR188" s="38">
        <v>2.2342045371436314E-2</v>
      </c>
      <c r="AS188" s="38">
        <v>6.7131833050784212E-2</v>
      </c>
      <c r="AT188" s="38">
        <v>8.0617168450445296E-4</v>
      </c>
      <c r="AU188" s="38">
        <v>0</v>
      </c>
      <c r="AV188" s="38">
        <v>0</v>
      </c>
      <c r="AW188" s="38">
        <v>1.3525550484699798E-3</v>
      </c>
      <c r="AX188" s="38">
        <v>5.7164327928530066E-4</v>
      </c>
      <c r="AY188" s="36">
        <v>0.88184954915316438</v>
      </c>
    </row>
    <row r="189" spans="2:52" x14ac:dyDescent="0.25">
      <c r="B189" s="65"/>
      <c r="C189" s="65"/>
      <c r="D189" s="65"/>
      <c r="E189" s="65"/>
      <c r="F189" s="65"/>
      <c r="G189" s="65"/>
      <c r="H189" s="65"/>
      <c r="I189" s="65"/>
      <c r="J189" s="65"/>
      <c r="K189" s="65"/>
      <c r="L189" s="65"/>
      <c r="M189" s="65"/>
      <c r="N189" s="65"/>
      <c r="O189" s="65"/>
      <c r="P189" s="65"/>
      <c r="Q189" s="65"/>
      <c r="R189" s="65"/>
      <c r="S189" s="65"/>
      <c r="T189" s="65"/>
      <c r="U189" s="65"/>
      <c r="V189" s="65"/>
      <c r="W189" s="65"/>
      <c r="Y189" s="1">
        <v>2027</v>
      </c>
      <c r="Z189" s="4">
        <v>331.45848429929379</v>
      </c>
      <c r="AA189" s="4">
        <v>0</v>
      </c>
      <c r="AB189" s="4">
        <v>516199.35097272531</v>
      </c>
      <c r="AC189" s="4">
        <v>0</v>
      </c>
      <c r="AD189" s="4">
        <v>10569.080941348177</v>
      </c>
      <c r="AE189" s="4">
        <v>36009.328725034873</v>
      </c>
      <c r="AF189" s="4">
        <v>1608.4598023533595</v>
      </c>
      <c r="AG189" s="4">
        <v>0</v>
      </c>
      <c r="AH189" s="4">
        <v>0</v>
      </c>
      <c r="AI189" s="4">
        <v>3553.1861579482579</v>
      </c>
      <c r="AJ189" s="4">
        <v>175327.70196574333</v>
      </c>
      <c r="AK189" s="7">
        <v>743598.56704945257</v>
      </c>
      <c r="AM189" s="1">
        <v>2027</v>
      </c>
      <c r="AN189" s="38">
        <v>5.9993985658172186E-4</v>
      </c>
      <c r="AO189" s="38">
        <v>0</v>
      </c>
      <c r="AP189" s="38">
        <v>0.73816507189099723</v>
      </c>
      <c r="AQ189" s="38">
        <v>0</v>
      </c>
      <c r="AR189" s="38">
        <v>2.2068241005534991E-2</v>
      </c>
      <c r="AS189" s="38">
        <v>6.3880549158211869E-2</v>
      </c>
      <c r="AT189" s="38">
        <v>1.0857103665885175E-3</v>
      </c>
      <c r="AU189" s="38">
        <v>0</v>
      </c>
      <c r="AV189" s="38">
        <v>0</v>
      </c>
      <c r="AW189" s="38">
        <v>1.776593078974129E-3</v>
      </c>
      <c r="AX189" s="38">
        <v>7.0131080786297326E-4</v>
      </c>
      <c r="AY189" s="36">
        <v>0.82827741616475137</v>
      </c>
    </row>
    <row r="190" spans="2:52" x14ac:dyDescent="0.25">
      <c r="B190" s="65"/>
      <c r="C190" s="65"/>
      <c r="D190" s="65"/>
      <c r="E190" s="65"/>
      <c r="F190" s="65"/>
      <c r="G190" s="65"/>
      <c r="H190" s="65"/>
      <c r="I190" s="65"/>
      <c r="J190" s="65"/>
      <c r="K190" s="65"/>
      <c r="L190" s="65"/>
      <c r="M190" s="65"/>
      <c r="N190" s="65"/>
      <c r="O190" s="65"/>
      <c r="P190" s="65"/>
      <c r="Q190" s="65"/>
      <c r="R190" s="65"/>
      <c r="S190" s="65"/>
      <c r="T190" s="65"/>
      <c r="U190" s="65"/>
      <c r="V190" s="65"/>
      <c r="W190" s="65"/>
      <c r="Y190" s="3">
        <v>2028</v>
      </c>
      <c r="Z190" s="4">
        <v>241.52131424427159</v>
      </c>
      <c r="AA190" s="4">
        <v>0</v>
      </c>
      <c r="AB190" s="4">
        <v>479961.83303815254</v>
      </c>
      <c r="AC190" s="4">
        <v>0</v>
      </c>
      <c r="AD190" s="4">
        <v>10298.120884871294</v>
      </c>
      <c r="AE190" s="4">
        <v>33895.470128668669</v>
      </c>
      <c r="AF190" s="4">
        <v>2088.8475034283747</v>
      </c>
      <c r="AG190" s="4">
        <v>0</v>
      </c>
      <c r="AH190" s="4">
        <v>0</v>
      </c>
      <c r="AI190" s="4">
        <v>4513.6427445171448</v>
      </c>
      <c r="AJ190" s="4">
        <v>208733.32415278233</v>
      </c>
      <c r="AK190" s="7">
        <v>739732.75976666459</v>
      </c>
      <c r="AM190" s="3">
        <v>2028</v>
      </c>
      <c r="AN190" s="38">
        <v>4.3715357878213162E-4</v>
      </c>
      <c r="AO190" s="38">
        <v>0</v>
      </c>
      <c r="AP190" s="38">
        <v>0.68634542124455811</v>
      </c>
      <c r="AQ190" s="38">
        <v>0</v>
      </c>
      <c r="AR190" s="38">
        <v>2.1502476407611264E-2</v>
      </c>
      <c r="AS190" s="38">
        <v>6.0130564008258218E-2</v>
      </c>
      <c r="AT190" s="38">
        <v>1.409972064814153E-3</v>
      </c>
      <c r="AU190" s="38">
        <v>0</v>
      </c>
      <c r="AV190" s="38">
        <v>0</v>
      </c>
      <c r="AW190" s="38">
        <v>2.2568213722585725E-3</v>
      </c>
      <c r="AX190" s="38">
        <v>8.3493329661112926E-4</v>
      </c>
      <c r="AY190" s="36">
        <v>0.77291734197289363</v>
      </c>
    </row>
    <row r="191" spans="2:52" x14ac:dyDescent="0.25">
      <c r="B191" s="65"/>
      <c r="C191" s="65"/>
      <c r="D191" s="65"/>
      <c r="E191" s="65"/>
      <c r="F191" s="65"/>
      <c r="G191" s="65"/>
      <c r="H191" s="65"/>
      <c r="I191" s="65"/>
      <c r="J191" s="65"/>
      <c r="K191" s="65"/>
      <c r="L191" s="65"/>
      <c r="M191" s="65"/>
      <c r="N191" s="65"/>
      <c r="O191" s="65"/>
      <c r="P191" s="65"/>
      <c r="Q191" s="65"/>
      <c r="R191" s="65"/>
      <c r="S191" s="65"/>
      <c r="T191" s="65"/>
      <c r="U191" s="65"/>
      <c r="V191" s="65"/>
      <c r="W191" s="65"/>
      <c r="Y191" s="1">
        <v>2029</v>
      </c>
      <c r="Z191" s="4">
        <v>163.78678287739211</v>
      </c>
      <c r="AA191" s="4">
        <v>0</v>
      </c>
      <c r="AB191" s="4">
        <v>443059.54102683207</v>
      </c>
      <c r="AC191" s="4">
        <v>0</v>
      </c>
      <c r="AD191" s="4">
        <v>9886.1267903828739</v>
      </c>
      <c r="AE191" s="4">
        <v>31541.919222560675</v>
      </c>
      <c r="AF191" s="4">
        <v>2637.3595982028323</v>
      </c>
      <c r="AG191" s="4">
        <v>0</v>
      </c>
      <c r="AH191" s="4">
        <v>0</v>
      </c>
      <c r="AI191" s="4">
        <v>5585.7508478287536</v>
      </c>
      <c r="AJ191" s="4">
        <v>242866.12391250051</v>
      </c>
      <c r="AK191" s="7">
        <v>735740.60818118509</v>
      </c>
      <c r="AM191" s="1">
        <v>2029</v>
      </c>
      <c r="AN191" s="38">
        <v>2.9645407700807974E-4</v>
      </c>
      <c r="AO191" s="38">
        <v>0</v>
      </c>
      <c r="AP191" s="38">
        <v>0.63357514366836987</v>
      </c>
      <c r="AQ191" s="38">
        <v>0</v>
      </c>
      <c r="AR191" s="38">
        <v>2.064223273831944E-2</v>
      </c>
      <c r="AS191" s="38">
        <v>5.5955364700822637E-2</v>
      </c>
      <c r="AT191" s="38">
        <v>1.7802177287869118E-3</v>
      </c>
      <c r="AU191" s="38">
        <v>0</v>
      </c>
      <c r="AV191" s="38">
        <v>0</v>
      </c>
      <c r="AW191" s="38">
        <v>2.7928754239143765E-3</v>
      </c>
      <c r="AX191" s="38">
        <v>9.7146449565000206E-4</v>
      </c>
      <c r="AY191" s="36">
        <v>0.71601375283287128</v>
      </c>
    </row>
    <row r="192" spans="2:52" x14ac:dyDescent="0.25">
      <c r="B192" s="65"/>
      <c r="C192" s="65"/>
      <c r="D192" s="65"/>
      <c r="E192" s="65"/>
      <c r="F192" s="65"/>
      <c r="G192" s="65"/>
      <c r="H192" s="65"/>
      <c r="I192" s="65"/>
      <c r="J192" s="65"/>
      <c r="K192" s="65"/>
      <c r="L192" s="65"/>
      <c r="M192" s="65"/>
      <c r="N192" s="65"/>
      <c r="O192" s="65"/>
      <c r="P192" s="65"/>
      <c r="Q192" s="65"/>
      <c r="R192" s="65"/>
      <c r="S192" s="65"/>
      <c r="T192" s="65"/>
      <c r="U192" s="65"/>
      <c r="V192" s="65"/>
      <c r="W192" s="65"/>
      <c r="Y192" s="6">
        <v>2030</v>
      </c>
      <c r="Z192" s="5">
        <v>102.77304706183952</v>
      </c>
      <c r="AA192" s="5">
        <v>0</v>
      </c>
      <c r="AB192" s="5">
        <v>405069.46071576065</v>
      </c>
      <c r="AC192" s="5">
        <v>0</v>
      </c>
      <c r="AD192" s="5">
        <v>9335.8852458955171</v>
      </c>
      <c r="AE192" s="5">
        <v>28991.360307741004</v>
      </c>
      <c r="AF192" s="5">
        <v>3255.8017289748541</v>
      </c>
      <c r="AG192" s="5">
        <v>0</v>
      </c>
      <c r="AH192" s="5">
        <v>0</v>
      </c>
      <c r="AI192" s="5">
        <v>6768.7805485839999</v>
      </c>
      <c r="AJ192" s="5">
        <v>277748.37056069064</v>
      </c>
      <c r="AK192" s="8">
        <v>731272.43215470843</v>
      </c>
      <c r="AL192" s="102"/>
      <c r="AM192" s="6">
        <v>2030</v>
      </c>
      <c r="AN192" s="39">
        <v>1.8601921518192953E-4</v>
      </c>
      <c r="AO192" s="39">
        <v>0</v>
      </c>
      <c r="AP192" s="39">
        <v>0.57924932882353775</v>
      </c>
      <c r="AQ192" s="39">
        <v>0</v>
      </c>
      <c r="AR192" s="39">
        <v>1.9493328393429838E-2</v>
      </c>
      <c r="AS192" s="39">
        <v>5.1430673185932536E-2</v>
      </c>
      <c r="AT192" s="39">
        <v>2.1976661670580263E-3</v>
      </c>
      <c r="AU192" s="39">
        <v>0</v>
      </c>
      <c r="AV192" s="39">
        <v>0</v>
      </c>
      <c r="AW192" s="39">
        <v>3.3843902742920003E-3</v>
      </c>
      <c r="AX192" s="39">
        <v>1.1109934822427627E-3</v>
      </c>
      <c r="AY192" s="37">
        <v>0.65705239954167494</v>
      </c>
      <c r="AZ192" s="101"/>
    </row>
    <row r="193" spans="2:52" x14ac:dyDescent="0.25">
      <c r="B193" s="65"/>
      <c r="C193" s="65"/>
      <c r="D193" s="65"/>
      <c r="E193" s="65"/>
      <c r="F193" s="65"/>
      <c r="G193" s="65"/>
      <c r="H193" s="65"/>
      <c r="I193" s="65"/>
      <c r="J193" s="65"/>
      <c r="K193" s="65"/>
      <c r="L193" s="65"/>
      <c r="M193" s="65"/>
      <c r="N193" s="65"/>
      <c r="O193" s="65"/>
      <c r="P193" s="65"/>
      <c r="Q193" s="65"/>
      <c r="R193" s="65"/>
      <c r="S193" s="65"/>
      <c r="T193" s="65"/>
      <c r="U193" s="65"/>
      <c r="V193" s="65"/>
      <c r="W193" s="65"/>
    </row>
    <row r="194" spans="2:52" x14ac:dyDescent="0.25">
      <c r="B194" s="65"/>
      <c r="C194" s="65"/>
      <c r="D194" s="65"/>
      <c r="E194" s="65"/>
      <c r="F194" s="65"/>
      <c r="G194" s="65"/>
      <c r="H194" s="65"/>
      <c r="I194" s="65"/>
      <c r="J194" s="65"/>
      <c r="K194" s="65"/>
      <c r="L194" s="65"/>
      <c r="M194" s="65"/>
      <c r="N194" s="65"/>
      <c r="O194" s="65"/>
      <c r="P194" s="65"/>
      <c r="Q194" s="65"/>
      <c r="R194" s="65"/>
      <c r="S194" s="65"/>
      <c r="T194" s="65"/>
      <c r="U194" s="65"/>
      <c r="V194" s="65"/>
      <c r="W194" s="65"/>
    </row>
    <row r="195" spans="2:52" x14ac:dyDescent="0.25">
      <c r="B195" s="65"/>
      <c r="C195" s="65"/>
      <c r="D195" s="65"/>
      <c r="E195" s="65"/>
      <c r="F195" s="65"/>
      <c r="G195" s="65"/>
      <c r="H195" s="65"/>
      <c r="I195" s="65"/>
      <c r="J195" s="65"/>
      <c r="K195" s="65"/>
      <c r="L195" s="65"/>
      <c r="M195" s="65"/>
      <c r="N195" s="65"/>
      <c r="O195" s="65"/>
      <c r="P195" s="65"/>
      <c r="Q195" s="65"/>
      <c r="R195" s="65"/>
      <c r="S195" s="65"/>
      <c r="T195" s="65"/>
      <c r="U195" s="65"/>
      <c r="V195" s="65"/>
      <c r="W195" s="65"/>
    </row>
    <row r="196" spans="2:52" x14ac:dyDescent="0.25">
      <c r="B196" s="65"/>
      <c r="C196" s="65"/>
      <c r="D196" s="65"/>
      <c r="E196" s="65"/>
      <c r="F196" s="65"/>
      <c r="G196" s="65"/>
      <c r="H196" s="65"/>
      <c r="I196" s="65"/>
      <c r="J196" s="65"/>
      <c r="K196" s="65"/>
      <c r="L196" s="65"/>
      <c r="M196" s="65"/>
      <c r="N196" s="65"/>
      <c r="O196" s="65"/>
      <c r="P196" s="65"/>
      <c r="Q196" s="65"/>
      <c r="R196" s="65"/>
      <c r="S196" s="65"/>
      <c r="T196" s="65"/>
      <c r="U196" s="65"/>
      <c r="V196" s="65"/>
      <c r="W196" s="65"/>
    </row>
    <row r="197" spans="2:52" x14ac:dyDescent="0.25">
      <c r="B197" s="65"/>
      <c r="C197" s="65"/>
      <c r="D197" s="65"/>
      <c r="E197" s="65"/>
      <c r="F197" s="65"/>
      <c r="G197" s="65"/>
      <c r="H197" s="65"/>
      <c r="I197" s="65"/>
      <c r="J197" s="65"/>
      <c r="K197" s="65"/>
      <c r="L197" s="65"/>
      <c r="M197" s="65"/>
      <c r="N197" s="65"/>
      <c r="O197" s="65"/>
      <c r="P197" s="65"/>
      <c r="Q197" s="65"/>
      <c r="R197" s="65"/>
      <c r="S197" s="65"/>
      <c r="T197" s="65"/>
      <c r="U197" s="65"/>
      <c r="V197" s="65"/>
      <c r="W197" s="65"/>
    </row>
    <row r="198" spans="2:52" x14ac:dyDescent="0.25">
      <c r="B198" s="65"/>
      <c r="C198" s="65"/>
      <c r="D198" s="65"/>
      <c r="E198" s="65"/>
      <c r="F198" s="65"/>
      <c r="G198" s="65"/>
      <c r="H198" s="65"/>
      <c r="I198" s="65"/>
      <c r="J198" s="65"/>
      <c r="K198" s="65"/>
      <c r="L198" s="65"/>
      <c r="M198" s="65"/>
      <c r="N198" s="65"/>
      <c r="O198" s="65"/>
      <c r="P198" s="65"/>
      <c r="Q198" s="65"/>
      <c r="R198" s="65"/>
      <c r="S198" s="65"/>
      <c r="T198" s="65"/>
      <c r="U198" s="65"/>
      <c r="V198" s="65"/>
      <c r="W198" s="65"/>
    </row>
    <row r="199" spans="2:52" x14ac:dyDescent="0.25">
      <c r="B199" s="65"/>
      <c r="C199" s="65"/>
      <c r="D199" s="65"/>
      <c r="E199" s="65"/>
      <c r="F199" s="65"/>
      <c r="G199" s="65"/>
      <c r="H199" s="65"/>
      <c r="I199" s="65"/>
      <c r="J199" s="65"/>
      <c r="K199" s="65"/>
      <c r="L199" s="65"/>
      <c r="M199" s="65"/>
      <c r="N199" s="65"/>
      <c r="O199" s="65"/>
      <c r="P199" s="65"/>
      <c r="Q199" s="65"/>
      <c r="R199" s="65"/>
      <c r="S199" s="65"/>
      <c r="T199" s="65"/>
      <c r="U199" s="65"/>
      <c r="V199" s="65"/>
      <c r="W199" s="65"/>
    </row>
    <row r="200" spans="2:52" x14ac:dyDescent="0.25">
      <c r="B200" s="65"/>
      <c r="C200" s="65"/>
      <c r="D200" s="65"/>
      <c r="E200" s="65"/>
      <c r="F200" s="65"/>
      <c r="G200" s="65"/>
      <c r="H200" s="65"/>
      <c r="I200" s="65"/>
      <c r="J200" s="65"/>
      <c r="K200" s="65"/>
      <c r="L200" s="65"/>
      <c r="M200" s="65"/>
      <c r="N200" s="65"/>
      <c r="O200" s="65"/>
      <c r="P200" s="65"/>
      <c r="Q200" s="65"/>
      <c r="R200" s="65"/>
      <c r="S200" s="65"/>
      <c r="T200" s="65"/>
      <c r="U200" s="65"/>
      <c r="V200" s="65"/>
      <c r="W200" s="65"/>
    </row>
    <row r="201" spans="2:52" x14ac:dyDescent="0.25">
      <c r="C201" s="65"/>
      <c r="D201" s="65"/>
      <c r="E201" s="65"/>
      <c r="F201" s="65"/>
      <c r="G201" s="65"/>
      <c r="H201" s="65"/>
      <c r="I201" s="65"/>
      <c r="J201" s="65"/>
      <c r="K201" s="65"/>
      <c r="L201" s="65"/>
      <c r="M201" s="65"/>
      <c r="N201" s="65"/>
      <c r="O201" s="65"/>
      <c r="P201" s="65"/>
      <c r="Q201" s="65"/>
      <c r="R201" s="65"/>
      <c r="S201" s="65"/>
      <c r="T201" s="65"/>
      <c r="U201" s="65"/>
      <c r="V201" s="65"/>
      <c r="W201" s="65"/>
    </row>
    <row r="202" spans="2:52" x14ac:dyDescent="0.25">
      <c r="B202" s="65" t="s">
        <v>103</v>
      </c>
      <c r="C202" s="65"/>
      <c r="D202" s="65"/>
      <c r="E202" s="65"/>
      <c r="F202" s="65"/>
      <c r="G202" s="65"/>
      <c r="H202" s="65"/>
      <c r="I202" s="65"/>
      <c r="J202" s="65"/>
      <c r="K202" s="65"/>
      <c r="L202" s="65"/>
      <c r="M202" s="65"/>
      <c r="N202" s="65"/>
      <c r="O202" s="65"/>
      <c r="P202" s="65"/>
      <c r="Q202" s="65"/>
      <c r="R202" s="65"/>
      <c r="S202" s="65"/>
      <c r="T202" s="65"/>
      <c r="U202" s="65"/>
      <c r="V202" s="65"/>
      <c r="W202" s="65"/>
      <c r="Y202" s="55" t="s">
        <v>306</v>
      </c>
      <c r="AM202" s="55" t="s">
        <v>305</v>
      </c>
    </row>
    <row r="203" spans="2:52" ht="15.75" x14ac:dyDescent="0.25">
      <c r="B203" s="65"/>
      <c r="C203" s="65"/>
      <c r="D203" s="65"/>
      <c r="E203" s="65"/>
      <c r="F203" s="65"/>
      <c r="G203" s="65"/>
      <c r="H203" s="65"/>
      <c r="I203" s="65"/>
      <c r="J203" s="65"/>
      <c r="K203" s="65"/>
      <c r="L203" s="65"/>
      <c r="M203" s="65"/>
      <c r="N203" s="65"/>
      <c r="O203" s="65"/>
      <c r="P203" s="65"/>
      <c r="Q203" s="65"/>
      <c r="R203" s="65"/>
      <c r="S203" s="65"/>
      <c r="T203" s="65"/>
      <c r="U203" s="65"/>
      <c r="V203" s="65"/>
      <c r="W203" s="65"/>
      <c r="Y203" s="66"/>
      <c r="Z203" s="63" t="s">
        <v>2</v>
      </c>
      <c r="AA203" s="63" t="s">
        <v>3</v>
      </c>
      <c r="AB203" s="63" t="s">
        <v>4</v>
      </c>
      <c r="AC203" s="63" t="s">
        <v>5</v>
      </c>
      <c r="AD203" s="63" t="s">
        <v>6</v>
      </c>
      <c r="AE203" s="63" t="s">
        <v>7</v>
      </c>
      <c r="AF203" s="63" t="s">
        <v>8</v>
      </c>
      <c r="AG203" s="63" t="s">
        <v>9</v>
      </c>
      <c r="AH203" s="63" t="s">
        <v>18</v>
      </c>
      <c r="AI203" s="63" t="s">
        <v>19</v>
      </c>
      <c r="AJ203" s="63" t="s">
        <v>20</v>
      </c>
      <c r="AK203" s="63" t="s">
        <v>0</v>
      </c>
      <c r="AM203" s="62"/>
      <c r="AN203" s="63" t="s">
        <v>2</v>
      </c>
      <c r="AO203" s="63" t="s">
        <v>3</v>
      </c>
      <c r="AP203" s="63" t="s">
        <v>4</v>
      </c>
      <c r="AQ203" s="63" t="s">
        <v>5</v>
      </c>
      <c r="AR203" s="63" t="s">
        <v>6</v>
      </c>
      <c r="AS203" s="63" t="s">
        <v>7</v>
      </c>
      <c r="AT203" s="63" t="s">
        <v>8</v>
      </c>
      <c r="AU203" s="63" t="s">
        <v>9</v>
      </c>
      <c r="AV203" s="63" t="s">
        <v>18</v>
      </c>
      <c r="AW203" s="63" t="s">
        <v>19</v>
      </c>
      <c r="AX203" s="63" t="s">
        <v>20</v>
      </c>
      <c r="AY203" s="64" t="s">
        <v>0</v>
      </c>
    </row>
    <row r="204" spans="2:52" x14ac:dyDescent="0.25">
      <c r="B204" s="65"/>
      <c r="C204" s="65"/>
      <c r="D204" s="65"/>
      <c r="E204" s="65"/>
      <c r="F204" s="65"/>
      <c r="G204" s="65"/>
      <c r="H204" s="65"/>
      <c r="I204" s="65"/>
      <c r="J204" s="65"/>
      <c r="K204" s="65"/>
      <c r="L204" s="65"/>
      <c r="M204" s="65"/>
      <c r="N204" s="65"/>
      <c r="O204" s="65"/>
      <c r="P204" s="65"/>
      <c r="Q204" s="65"/>
      <c r="R204" s="65"/>
      <c r="S204" s="65"/>
      <c r="T204" s="65"/>
      <c r="U204" s="65"/>
      <c r="V204" s="65"/>
      <c r="W204" s="65"/>
      <c r="Y204" s="3">
        <v>2020</v>
      </c>
      <c r="Z204" s="4">
        <v>0</v>
      </c>
      <c r="AA204" s="4">
        <v>0</v>
      </c>
      <c r="AB204" s="4">
        <v>3345.21399329409</v>
      </c>
      <c r="AC204" s="4">
        <v>0</v>
      </c>
      <c r="AD204" s="4">
        <v>0</v>
      </c>
      <c r="AE204" s="4">
        <v>0</v>
      </c>
      <c r="AF204" s="4">
        <v>0</v>
      </c>
      <c r="AG204" s="4">
        <v>0</v>
      </c>
      <c r="AH204" s="4">
        <v>0</v>
      </c>
      <c r="AI204" s="4">
        <v>0</v>
      </c>
      <c r="AJ204" s="4">
        <v>1650.8542617741145</v>
      </c>
      <c r="AK204" s="7">
        <v>4996.068255068205</v>
      </c>
      <c r="AM204" s="3">
        <v>2020</v>
      </c>
      <c r="AN204" s="38">
        <v>0</v>
      </c>
      <c r="AO204" s="38">
        <v>0</v>
      </c>
      <c r="AP204" s="38">
        <v>4.7836560104105481E-3</v>
      </c>
      <c r="AQ204" s="38">
        <v>0</v>
      </c>
      <c r="AR204" s="38">
        <v>0</v>
      </c>
      <c r="AS204" s="38">
        <v>0</v>
      </c>
      <c r="AT204" s="38">
        <v>0</v>
      </c>
      <c r="AU204" s="38">
        <v>0</v>
      </c>
      <c r="AV204" s="38">
        <v>0</v>
      </c>
      <c r="AW204" s="38">
        <v>0</v>
      </c>
      <c r="AX204" s="38">
        <v>6.6034170470964583E-6</v>
      </c>
      <c r="AY204" s="36">
        <v>4.7902594274576446E-3</v>
      </c>
    </row>
    <row r="205" spans="2:52" x14ac:dyDescent="0.25">
      <c r="B205" s="65"/>
      <c r="C205" s="65"/>
      <c r="D205" s="65"/>
      <c r="E205" s="65"/>
      <c r="F205" s="65"/>
      <c r="G205" s="65"/>
      <c r="H205" s="65"/>
      <c r="I205" s="65"/>
      <c r="J205" s="65"/>
      <c r="K205" s="65"/>
      <c r="L205" s="65"/>
      <c r="M205" s="65"/>
      <c r="N205" s="65"/>
      <c r="O205" s="65"/>
      <c r="P205" s="65"/>
      <c r="Q205" s="65"/>
      <c r="R205" s="65"/>
      <c r="S205" s="65"/>
      <c r="T205" s="65"/>
      <c r="U205" s="65"/>
      <c r="V205" s="65"/>
      <c r="W205" s="65"/>
      <c r="Y205" s="1">
        <v>2021</v>
      </c>
      <c r="Z205" s="4">
        <v>0</v>
      </c>
      <c r="AA205" s="4">
        <v>0</v>
      </c>
      <c r="AB205" s="4">
        <v>2956.7346330826285</v>
      </c>
      <c r="AC205" s="4">
        <v>0</v>
      </c>
      <c r="AD205" s="4">
        <v>0</v>
      </c>
      <c r="AE205" s="4">
        <v>0</v>
      </c>
      <c r="AF205" s="4">
        <v>0</v>
      </c>
      <c r="AG205" s="4">
        <v>0</v>
      </c>
      <c r="AH205" s="4">
        <v>0</v>
      </c>
      <c r="AI205" s="4">
        <v>0</v>
      </c>
      <c r="AJ205" s="4">
        <v>1866.7187854673627</v>
      </c>
      <c r="AK205" s="7">
        <v>4823.4534185499915</v>
      </c>
      <c r="AM205" s="1">
        <v>2021</v>
      </c>
      <c r="AN205" s="38">
        <v>0</v>
      </c>
      <c r="AO205" s="38">
        <v>0</v>
      </c>
      <c r="AP205" s="38">
        <v>4.228130525308159E-3</v>
      </c>
      <c r="AQ205" s="38">
        <v>0</v>
      </c>
      <c r="AR205" s="38">
        <v>0</v>
      </c>
      <c r="AS205" s="38">
        <v>0</v>
      </c>
      <c r="AT205" s="38">
        <v>0</v>
      </c>
      <c r="AU205" s="38">
        <v>0</v>
      </c>
      <c r="AV205" s="38">
        <v>0</v>
      </c>
      <c r="AW205" s="38">
        <v>0</v>
      </c>
      <c r="AX205" s="38">
        <v>7.4668751418694513E-6</v>
      </c>
      <c r="AY205" s="36">
        <v>4.2355974004500288E-3</v>
      </c>
    </row>
    <row r="206" spans="2:52" x14ac:dyDescent="0.25">
      <c r="B206" s="65"/>
      <c r="C206" s="65"/>
      <c r="D206" s="65"/>
      <c r="E206" s="65"/>
      <c r="F206" s="65"/>
      <c r="G206" s="65"/>
      <c r="H206" s="65"/>
      <c r="I206" s="65"/>
      <c r="J206" s="65"/>
      <c r="K206" s="65"/>
      <c r="L206" s="65"/>
      <c r="M206" s="65"/>
      <c r="N206" s="65"/>
      <c r="O206" s="65"/>
      <c r="P206" s="65"/>
      <c r="Q206" s="65"/>
      <c r="R206" s="65"/>
      <c r="S206" s="65"/>
      <c r="T206" s="65"/>
      <c r="U206" s="65"/>
      <c r="V206" s="65"/>
      <c r="W206" s="65"/>
      <c r="Y206" s="3">
        <v>2022</v>
      </c>
      <c r="Z206" s="4">
        <v>0</v>
      </c>
      <c r="AA206" s="4">
        <v>0</v>
      </c>
      <c r="AB206" s="4">
        <v>2559.5038967233809</v>
      </c>
      <c r="AC206" s="4">
        <v>0</v>
      </c>
      <c r="AD206" s="4">
        <v>0</v>
      </c>
      <c r="AE206" s="4">
        <v>0</v>
      </c>
      <c r="AF206" s="4">
        <v>0</v>
      </c>
      <c r="AG206" s="4">
        <v>0</v>
      </c>
      <c r="AH206" s="4">
        <v>0</v>
      </c>
      <c r="AI206" s="4">
        <v>0</v>
      </c>
      <c r="AJ206" s="4">
        <v>2077.84460612053</v>
      </c>
      <c r="AK206" s="7">
        <v>4637.3485028439109</v>
      </c>
      <c r="AM206" s="3">
        <v>2022</v>
      </c>
      <c r="AN206" s="38">
        <v>0</v>
      </c>
      <c r="AO206" s="38">
        <v>0</v>
      </c>
      <c r="AP206" s="38">
        <v>3.6600905723144345E-3</v>
      </c>
      <c r="AQ206" s="38">
        <v>0</v>
      </c>
      <c r="AR206" s="38">
        <v>0</v>
      </c>
      <c r="AS206" s="38">
        <v>0</v>
      </c>
      <c r="AT206" s="38">
        <v>0</v>
      </c>
      <c r="AU206" s="38">
        <v>0</v>
      </c>
      <c r="AV206" s="38">
        <v>0</v>
      </c>
      <c r="AW206" s="38">
        <v>0</v>
      </c>
      <c r="AX206" s="38">
        <v>8.3113784244821195E-6</v>
      </c>
      <c r="AY206" s="36">
        <v>3.6684019507389168E-3</v>
      </c>
    </row>
    <row r="207" spans="2:52" x14ac:dyDescent="0.25">
      <c r="B207" s="65"/>
      <c r="C207" s="65"/>
      <c r="D207" s="65"/>
      <c r="E207" s="65"/>
      <c r="F207" s="65"/>
      <c r="G207" s="65"/>
      <c r="H207" s="65"/>
      <c r="I207" s="65"/>
      <c r="J207" s="65"/>
      <c r="K207" s="65"/>
      <c r="L207" s="65"/>
      <c r="M207" s="65"/>
      <c r="N207" s="65"/>
      <c r="O207" s="65"/>
      <c r="P207" s="65"/>
      <c r="Q207" s="65"/>
      <c r="R207" s="65"/>
      <c r="S207" s="65"/>
      <c r="T207" s="65"/>
      <c r="U207" s="65"/>
      <c r="V207" s="65"/>
      <c r="W207" s="65"/>
      <c r="Y207" s="1">
        <v>2023</v>
      </c>
      <c r="Z207" s="4">
        <v>0</v>
      </c>
      <c r="AA207" s="4">
        <v>0</v>
      </c>
      <c r="AB207" s="4">
        <v>2165.2080200444593</v>
      </c>
      <c r="AC207" s="4">
        <v>0</v>
      </c>
      <c r="AD207" s="4">
        <v>0</v>
      </c>
      <c r="AE207" s="4">
        <v>0</v>
      </c>
      <c r="AF207" s="4">
        <v>0</v>
      </c>
      <c r="AG207" s="4">
        <v>0</v>
      </c>
      <c r="AH207" s="4">
        <v>0</v>
      </c>
      <c r="AI207" s="4">
        <v>0</v>
      </c>
      <c r="AJ207" s="4">
        <v>2279.6885350131488</v>
      </c>
      <c r="AK207" s="7">
        <v>4444.8965550576086</v>
      </c>
      <c r="AM207" s="1">
        <v>2023</v>
      </c>
      <c r="AN207" s="38">
        <v>0</v>
      </c>
      <c r="AO207" s="38">
        <v>0</v>
      </c>
      <c r="AP207" s="38">
        <v>3.096247468663577E-3</v>
      </c>
      <c r="AQ207" s="38">
        <v>0</v>
      </c>
      <c r="AR207" s="38">
        <v>0</v>
      </c>
      <c r="AS207" s="38">
        <v>0</v>
      </c>
      <c r="AT207" s="38">
        <v>0</v>
      </c>
      <c r="AU207" s="38">
        <v>0</v>
      </c>
      <c r="AV207" s="38">
        <v>0</v>
      </c>
      <c r="AW207" s="38">
        <v>0</v>
      </c>
      <c r="AX207" s="38">
        <v>9.1187541400525956E-6</v>
      </c>
      <c r="AY207" s="36">
        <v>3.1053662228036297E-3</v>
      </c>
    </row>
    <row r="208" spans="2:52" x14ac:dyDescent="0.25">
      <c r="B208" s="65"/>
      <c r="C208" s="65"/>
      <c r="D208" s="65"/>
      <c r="E208" s="65"/>
      <c r="F208" s="65"/>
      <c r="G208" s="65"/>
      <c r="H208" s="65"/>
      <c r="I208" s="65"/>
      <c r="J208" s="65"/>
      <c r="K208" s="65"/>
      <c r="L208" s="65"/>
      <c r="M208" s="65"/>
      <c r="N208" s="65"/>
      <c r="O208" s="65"/>
      <c r="P208" s="65"/>
      <c r="Q208" s="65"/>
      <c r="R208" s="65"/>
      <c r="S208" s="65"/>
      <c r="T208" s="65"/>
      <c r="U208" s="65"/>
      <c r="V208" s="65"/>
      <c r="W208" s="65"/>
      <c r="Y208" s="3">
        <v>2024</v>
      </c>
      <c r="Z208" s="4">
        <v>0</v>
      </c>
      <c r="AA208" s="4">
        <v>0</v>
      </c>
      <c r="AB208" s="4">
        <v>1787.0022823713555</v>
      </c>
      <c r="AC208" s="4">
        <v>0</v>
      </c>
      <c r="AD208" s="4">
        <v>0</v>
      </c>
      <c r="AE208" s="4">
        <v>0</v>
      </c>
      <c r="AF208" s="4">
        <v>0</v>
      </c>
      <c r="AG208" s="4">
        <v>0</v>
      </c>
      <c r="AH208" s="4">
        <v>0</v>
      </c>
      <c r="AI208" s="4">
        <v>0</v>
      </c>
      <c r="AJ208" s="4">
        <v>2467.8571127077566</v>
      </c>
      <c r="AK208" s="7">
        <v>4254.8593950791119</v>
      </c>
      <c r="AM208" s="3">
        <v>2024</v>
      </c>
      <c r="AN208" s="38">
        <v>0</v>
      </c>
      <c r="AO208" s="38">
        <v>0</v>
      </c>
      <c r="AP208" s="38">
        <v>2.5554132637910384E-3</v>
      </c>
      <c r="AQ208" s="38">
        <v>0</v>
      </c>
      <c r="AR208" s="38">
        <v>0</v>
      </c>
      <c r="AS208" s="38">
        <v>0</v>
      </c>
      <c r="AT208" s="38">
        <v>0</v>
      </c>
      <c r="AU208" s="38">
        <v>0</v>
      </c>
      <c r="AV208" s="38">
        <v>0</v>
      </c>
      <c r="AW208" s="38">
        <v>0</v>
      </c>
      <c r="AX208" s="38">
        <v>9.8714284508310263E-6</v>
      </c>
      <c r="AY208" s="36">
        <v>2.5652846922418694E-3</v>
      </c>
      <c r="AZ208" s="13"/>
    </row>
    <row r="209" spans="2:51" x14ac:dyDescent="0.25">
      <c r="B209" s="65"/>
      <c r="C209" s="65"/>
      <c r="D209" s="65"/>
      <c r="E209" s="65"/>
      <c r="F209" s="65"/>
      <c r="G209" s="65"/>
      <c r="H209" s="65"/>
      <c r="I209" s="65"/>
      <c r="J209" s="65"/>
      <c r="K209" s="65"/>
      <c r="L209" s="65"/>
      <c r="M209" s="65"/>
      <c r="N209" s="65"/>
      <c r="O209" s="65"/>
      <c r="P209" s="65"/>
      <c r="Q209" s="65"/>
      <c r="R209" s="65"/>
      <c r="S209" s="65"/>
      <c r="T209" s="65"/>
      <c r="U209" s="65"/>
      <c r="V209" s="65"/>
      <c r="W209" s="65"/>
      <c r="Y209" s="3">
        <v>2025</v>
      </c>
      <c r="Z209" s="4">
        <v>0</v>
      </c>
      <c r="AA209" s="4">
        <v>0</v>
      </c>
      <c r="AB209" s="4">
        <v>1437.9260214456433</v>
      </c>
      <c r="AC209" s="4">
        <v>0</v>
      </c>
      <c r="AD209" s="4">
        <v>0</v>
      </c>
      <c r="AE209" s="4">
        <v>0</v>
      </c>
      <c r="AF209" s="4">
        <v>0</v>
      </c>
      <c r="AG209" s="4">
        <v>0</v>
      </c>
      <c r="AH209" s="4">
        <v>0</v>
      </c>
      <c r="AI209" s="4">
        <v>0</v>
      </c>
      <c r="AJ209" s="4">
        <v>2639.611526646519</v>
      </c>
      <c r="AK209" s="7">
        <v>4077.5375480921621</v>
      </c>
      <c r="AL209" s="101"/>
      <c r="AM209" s="3">
        <v>2025</v>
      </c>
      <c r="AN209" s="38">
        <v>0</v>
      </c>
      <c r="AO209" s="38">
        <v>0</v>
      </c>
      <c r="AP209" s="38">
        <v>2.0562342106672702E-3</v>
      </c>
      <c r="AQ209" s="38">
        <v>0</v>
      </c>
      <c r="AR209" s="38">
        <v>0</v>
      </c>
      <c r="AS209" s="38">
        <v>0</v>
      </c>
      <c r="AT209" s="38">
        <v>0</v>
      </c>
      <c r="AU209" s="38">
        <v>0</v>
      </c>
      <c r="AV209" s="38">
        <v>0</v>
      </c>
      <c r="AW209" s="38">
        <v>0</v>
      </c>
      <c r="AX209" s="38">
        <v>1.0558446106586075E-5</v>
      </c>
      <c r="AY209" s="36">
        <v>2.0667926567738562E-3</v>
      </c>
    </row>
    <row r="210" spans="2:51" x14ac:dyDescent="0.25">
      <c r="B210" s="65"/>
      <c r="C210" s="65"/>
      <c r="D210" s="65"/>
      <c r="E210" s="65"/>
      <c r="F210" s="65"/>
      <c r="G210" s="65"/>
      <c r="H210" s="65"/>
      <c r="I210" s="65"/>
      <c r="J210" s="65"/>
      <c r="K210" s="65"/>
      <c r="L210" s="65"/>
      <c r="M210" s="65"/>
      <c r="N210" s="65"/>
      <c r="O210" s="65"/>
      <c r="P210" s="65"/>
      <c r="Q210" s="65"/>
      <c r="R210" s="65"/>
      <c r="S210" s="65"/>
      <c r="T210" s="65"/>
      <c r="U210" s="65"/>
      <c r="V210" s="65"/>
      <c r="W210" s="65"/>
      <c r="Y210" s="3">
        <v>2026</v>
      </c>
      <c r="Z210" s="4">
        <v>0</v>
      </c>
      <c r="AA210" s="4">
        <v>0</v>
      </c>
      <c r="AB210" s="4">
        <v>1128.6186463938527</v>
      </c>
      <c r="AC210" s="4">
        <v>0</v>
      </c>
      <c r="AD210" s="4">
        <v>0</v>
      </c>
      <c r="AE210" s="4">
        <v>0</v>
      </c>
      <c r="AF210" s="4">
        <v>0</v>
      </c>
      <c r="AG210" s="4">
        <v>0</v>
      </c>
      <c r="AH210" s="4">
        <v>0</v>
      </c>
      <c r="AI210" s="4">
        <v>0</v>
      </c>
      <c r="AJ210" s="4">
        <v>2795.832454248</v>
      </c>
      <c r="AK210" s="7">
        <v>3924.4511006418525</v>
      </c>
      <c r="AM210" s="3">
        <v>2026</v>
      </c>
      <c r="AN210" s="38">
        <v>0</v>
      </c>
      <c r="AO210" s="38">
        <v>0</v>
      </c>
      <c r="AP210" s="38">
        <v>1.6139246643432094E-3</v>
      </c>
      <c r="AQ210" s="38">
        <v>0</v>
      </c>
      <c r="AR210" s="38">
        <v>0</v>
      </c>
      <c r="AS210" s="38">
        <v>0</v>
      </c>
      <c r="AT210" s="38">
        <v>0</v>
      </c>
      <c r="AU210" s="38">
        <v>0</v>
      </c>
      <c r="AV210" s="38">
        <v>0</v>
      </c>
      <c r="AW210" s="38">
        <v>0</v>
      </c>
      <c r="AX210" s="38">
        <v>1.1183329816992E-5</v>
      </c>
      <c r="AY210" s="36">
        <v>1.6251079941602014E-3</v>
      </c>
    </row>
    <row r="211" spans="2:51" x14ac:dyDescent="0.25">
      <c r="B211" s="65"/>
      <c r="C211" s="65"/>
      <c r="D211" s="65"/>
      <c r="E211" s="65"/>
      <c r="F211" s="65"/>
      <c r="G211" s="65"/>
      <c r="H211" s="65"/>
      <c r="I211" s="65"/>
      <c r="J211" s="65"/>
      <c r="K211" s="65"/>
      <c r="L211" s="65"/>
      <c r="M211" s="65"/>
      <c r="N211" s="65"/>
      <c r="O211" s="65"/>
      <c r="P211" s="65"/>
      <c r="Q211" s="65"/>
      <c r="R211" s="65"/>
      <c r="S211" s="65"/>
      <c r="T211" s="65"/>
      <c r="U211" s="65"/>
      <c r="V211" s="65"/>
      <c r="W211" s="65"/>
      <c r="Y211" s="1">
        <v>2027</v>
      </c>
      <c r="Z211" s="4">
        <v>0</v>
      </c>
      <c r="AA211" s="4">
        <v>0</v>
      </c>
      <c r="AB211" s="4">
        <v>867.11390653163664</v>
      </c>
      <c r="AC211" s="4">
        <v>0</v>
      </c>
      <c r="AD211" s="4">
        <v>0</v>
      </c>
      <c r="AE211" s="4">
        <v>0</v>
      </c>
      <c r="AF211" s="4">
        <v>0</v>
      </c>
      <c r="AG211" s="4">
        <v>0</v>
      </c>
      <c r="AH211" s="4">
        <v>0</v>
      </c>
      <c r="AI211" s="4">
        <v>0</v>
      </c>
      <c r="AJ211" s="4">
        <v>2939.8077654595149</v>
      </c>
      <c r="AK211" s="7">
        <v>3806.9216719911515</v>
      </c>
      <c r="AM211" s="1">
        <v>2027</v>
      </c>
      <c r="AN211" s="38">
        <v>0</v>
      </c>
      <c r="AO211" s="38">
        <v>0</v>
      </c>
      <c r="AP211" s="38">
        <v>1.2399728863402406E-3</v>
      </c>
      <c r="AQ211" s="38">
        <v>0</v>
      </c>
      <c r="AR211" s="38">
        <v>0</v>
      </c>
      <c r="AS211" s="38">
        <v>0</v>
      </c>
      <c r="AT211" s="38">
        <v>0</v>
      </c>
      <c r="AU211" s="38">
        <v>0</v>
      </c>
      <c r="AV211" s="38">
        <v>0</v>
      </c>
      <c r="AW211" s="38">
        <v>0</v>
      </c>
      <c r="AX211" s="38">
        <v>1.1759231061838059E-5</v>
      </c>
      <c r="AY211" s="36">
        <v>1.2517321174020787E-3</v>
      </c>
    </row>
    <row r="212" spans="2:51" x14ac:dyDescent="0.25">
      <c r="B212" s="65"/>
      <c r="C212" s="65"/>
      <c r="D212" s="65"/>
      <c r="E212" s="65"/>
      <c r="F212" s="65"/>
      <c r="G212" s="65"/>
      <c r="H212" s="65"/>
      <c r="I212" s="65"/>
      <c r="J212" s="65"/>
      <c r="K212" s="65"/>
      <c r="L212" s="65"/>
      <c r="M212" s="65"/>
      <c r="N212" s="65"/>
      <c r="O212" s="65"/>
      <c r="P212" s="65"/>
      <c r="Q212" s="65"/>
      <c r="R212" s="65"/>
      <c r="S212" s="65"/>
      <c r="T212" s="65"/>
      <c r="U212" s="65"/>
      <c r="V212" s="65"/>
      <c r="W212" s="65"/>
      <c r="Y212" s="3">
        <v>2028</v>
      </c>
      <c r="Z212" s="4">
        <v>0</v>
      </c>
      <c r="AA212" s="4">
        <v>0</v>
      </c>
      <c r="AB212" s="4">
        <v>656.93729807532236</v>
      </c>
      <c r="AC212" s="4">
        <v>0</v>
      </c>
      <c r="AD212" s="4">
        <v>0</v>
      </c>
      <c r="AE212" s="4">
        <v>0</v>
      </c>
      <c r="AF212" s="4">
        <v>0</v>
      </c>
      <c r="AG212" s="4">
        <v>0</v>
      </c>
      <c r="AH212" s="4">
        <v>0</v>
      </c>
      <c r="AI212" s="4">
        <v>0</v>
      </c>
      <c r="AJ212" s="4">
        <v>3076.2977893894981</v>
      </c>
      <c r="AK212" s="7">
        <v>3733.2350874648205</v>
      </c>
      <c r="AM212" s="3">
        <v>2028</v>
      </c>
      <c r="AN212" s="38">
        <v>0</v>
      </c>
      <c r="AO212" s="38">
        <v>0</v>
      </c>
      <c r="AP212" s="38">
        <v>9.3942033624771094E-4</v>
      </c>
      <c r="AQ212" s="38">
        <v>0</v>
      </c>
      <c r="AR212" s="38">
        <v>0</v>
      </c>
      <c r="AS212" s="38">
        <v>0</v>
      </c>
      <c r="AT212" s="38">
        <v>0</v>
      </c>
      <c r="AU212" s="38">
        <v>0</v>
      </c>
      <c r="AV212" s="38">
        <v>0</v>
      </c>
      <c r="AW212" s="38">
        <v>0</v>
      </c>
      <c r="AX212" s="38">
        <v>1.2305191157557992E-5</v>
      </c>
      <c r="AY212" s="36">
        <v>9.5172552740526893E-4</v>
      </c>
    </row>
    <row r="213" spans="2:51" x14ac:dyDescent="0.25">
      <c r="B213" s="65"/>
      <c r="C213" s="65"/>
      <c r="D213" s="65"/>
      <c r="E213" s="65"/>
      <c r="F213" s="65"/>
      <c r="G213" s="65"/>
      <c r="H213" s="65"/>
      <c r="I213" s="65"/>
      <c r="J213" s="65"/>
      <c r="K213" s="65"/>
      <c r="L213" s="65"/>
      <c r="M213" s="65"/>
      <c r="N213" s="65"/>
      <c r="O213" s="65"/>
      <c r="P213" s="65"/>
      <c r="Q213" s="65"/>
      <c r="R213" s="65"/>
      <c r="S213" s="65"/>
      <c r="T213" s="65"/>
      <c r="U213" s="65"/>
      <c r="V213" s="65"/>
      <c r="W213" s="65"/>
      <c r="Y213" s="1">
        <v>2029</v>
      </c>
      <c r="Z213" s="4">
        <v>0</v>
      </c>
      <c r="AA213" s="4">
        <v>0</v>
      </c>
      <c r="AB213" s="4">
        <v>496.71852352000707</v>
      </c>
      <c r="AC213" s="4">
        <v>0</v>
      </c>
      <c r="AD213" s="4">
        <v>0</v>
      </c>
      <c r="AE213" s="4">
        <v>0</v>
      </c>
      <c r="AF213" s="4">
        <v>0</v>
      </c>
      <c r="AG213" s="4">
        <v>0</v>
      </c>
      <c r="AH213" s="4">
        <v>0</v>
      </c>
      <c r="AI213" s="4">
        <v>0</v>
      </c>
      <c r="AJ213" s="4">
        <v>3208.7804140510966</v>
      </c>
      <c r="AK213" s="7">
        <v>3705.4989375711039</v>
      </c>
      <c r="AM213" s="1">
        <v>2029</v>
      </c>
      <c r="AN213" s="38">
        <v>0</v>
      </c>
      <c r="AO213" s="38">
        <v>0</v>
      </c>
      <c r="AP213" s="38">
        <v>7.1030748863361011E-4</v>
      </c>
      <c r="AQ213" s="38">
        <v>0</v>
      </c>
      <c r="AR213" s="38">
        <v>0</v>
      </c>
      <c r="AS213" s="38">
        <v>0</v>
      </c>
      <c r="AT213" s="38">
        <v>0</v>
      </c>
      <c r="AU213" s="38">
        <v>0</v>
      </c>
      <c r="AV213" s="38">
        <v>0</v>
      </c>
      <c r="AW213" s="38">
        <v>0</v>
      </c>
      <c r="AX213" s="38">
        <v>1.2835121656204387E-5</v>
      </c>
      <c r="AY213" s="36">
        <v>7.2314261028981453E-4</v>
      </c>
    </row>
    <row r="214" spans="2:51" x14ac:dyDescent="0.25">
      <c r="B214" s="65"/>
      <c r="C214" s="65"/>
      <c r="D214" s="65"/>
      <c r="E214" s="65"/>
      <c r="F214" s="65"/>
      <c r="G214" s="65"/>
      <c r="H214" s="65"/>
      <c r="I214" s="65"/>
      <c r="J214" s="65"/>
      <c r="K214" s="65"/>
      <c r="L214" s="65"/>
      <c r="M214" s="65"/>
      <c r="N214" s="65"/>
      <c r="O214" s="65"/>
      <c r="P214" s="65"/>
      <c r="Q214" s="65"/>
      <c r="R214" s="65"/>
      <c r="S214" s="65"/>
      <c r="T214" s="65"/>
      <c r="U214" s="65"/>
      <c r="V214" s="65"/>
      <c r="W214" s="65"/>
      <c r="Y214" s="6">
        <v>2030</v>
      </c>
      <c r="Z214" s="5">
        <v>0</v>
      </c>
      <c r="AA214" s="5">
        <v>0</v>
      </c>
      <c r="AB214" s="5">
        <v>380.92202791665466</v>
      </c>
      <c r="AC214" s="5">
        <v>0</v>
      </c>
      <c r="AD214" s="5">
        <v>0</v>
      </c>
      <c r="AE214" s="5">
        <v>0</v>
      </c>
      <c r="AF214" s="5">
        <v>0</v>
      </c>
      <c r="AG214" s="5">
        <v>0</v>
      </c>
      <c r="AH214" s="5">
        <v>0</v>
      </c>
      <c r="AI214" s="5">
        <v>0</v>
      </c>
      <c r="AJ214" s="5">
        <v>3337.5940847190714</v>
      </c>
      <c r="AK214" s="8">
        <v>3718.5161126357261</v>
      </c>
      <c r="AL214" s="13"/>
      <c r="AM214" s="6">
        <v>2030</v>
      </c>
      <c r="AN214" s="39">
        <v>0</v>
      </c>
      <c r="AO214" s="39">
        <v>0</v>
      </c>
      <c r="AP214" s="39">
        <v>5.4471849992081614E-4</v>
      </c>
      <c r="AQ214" s="39">
        <v>0</v>
      </c>
      <c r="AR214" s="39">
        <v>0</v>
      </c>
      <c r="AS214" s="39">
        <v>0</v>
      </c>
      <c r="AT214" s="39">
        <v>0</v>
      </c>
      <c r="AU214" s="39">
        <v>0</v>
      </c>
      <c r="AV214" s="39">
        <v>0</v>
      </c>
      <c r="AW214" s="39">
        <v>0</v>
      </c>
      <c r="AX214" s="39">
        <v>1.3350376338876286E-5</v>
      </c>
      <c r="AY214" s="37">
        <v>5.5806887625969241E-4</v>
      </c>
    </row>
    <row r="215" spans="2:51" x14ac:dyDescent="0.25">
      <c r="B215" s="65"/>
      <c r="C215" s="65"/>
      <c r="D215" s="65"/>
      <c r="E215" s="65"/>
      <c r="F215" s="65"/>
      <c r="G215" s="65"/>
      <c r="H215" s="65"/>
      <c r="I215" s="65"/>
      <c r="J215" s="65"/>
      <c r="K215" s="65"/>
      <c r="L215" s="65"/>
      <c r="M215" s="65"/>
      <c r="N215" s="65"/>
      <c r="O215" s="65"/>
      <c r="P215" s="65"/>
      <c r="Q215" s="65"/>
      <c r="R215" s="65"/>
      <c r="S215" s="65"/>
      <c r="T215" s="65"/>
      <c r="U215" s="65"/>
      <c r="V215" s="65"/>
      <c r="W215" s="65"/>
    </row>
    <row r="216" spans="2:51" x14ac:dyDescent="0.25">
      <c r="B216" s="65"/>
      <c r="C216" s="65"/>
      <c r="D216" s="65"/>
      <c r="E216" s="65"/>
      <c r="F216" s="65"/>
      <c r="G216" s="65"/>
      <c r="H216" s="65"/>
      <c r="I216" s="65"/>
      <c r="J216" s="65"/>
      <c r="K216" s="65"/>
      <c r="L216" s="65"/>
      <c r="M216" s="65"/>
      <c r="N216" s="65"/>
      <c r="O216" s="65"/>
      <c r="P216" s="65"/>
      <c r="Q216" s="65"/>
      <c r="R216" s="65"/>
      <c r="S216" s="65"/>
      <c r="T216" s="65"/>
      <c r="U216" s="65"/>
      <c r="V216" s="65"/>
      <c r="W216" s="65"/>
    </row>
    <row r="217" spans="2:51" x14ac:dyDescent="0.25">
      <c r="B217" s="65"/>
      <c r="C217" s="65"/>
      <c r="D217" s="65"/>
      <c r="E217" s="65"/>
      <c r="F217" s="65"/>
      <c r="G217" s="65"/>
      <c r="H217" s="65"/>
      <c r="I217" s="65"/>
      <c r="J217" s="65"/>
      <c r="K217" s="65"/>
      <c r="L217" s="65"/>
      <c r="M217" s="65"/>
      <c r="N217" s="65"/>
      <c r="O217" s="65"/>
      <c r="P217" s="65"/>
      <c r="Q217" s="65"/>
      <c r="R217" s="65"/>
      <c r="S217" s="65"/>
      <c r="T217" s="65"/>
      <c r="U217" s="65"/>
      <c r="V217" s="65"/>
      <c r="W217" s="65"/>
    </row>
    <row r="218" spans="2:51" x14ac:dyDescent="0.25">
      <c r="B218" s="65"/>
      <c r="C218" s="65"/>
      <c r="D218" s="65"/>
      <c r="E218" s="65"/>
      <c r="F218" s="65"/>
      <c r="G218" s="65"/>
      <c r="H218" s="65"/>
      <c r="I218" s="65"/>
      <c r="J218" s="65"/>
      <c r="K218" s="65"/>
      <c r="L218" s="65"/>
      <c r="M218" s="65"/>
      <c r="N218" s="65"/>
      <c r="O218" s="65"/>
      <c r="P218" s="65"/>
      <c r="Q218" s="65"/>
      <c r="R218" s="65"/>
      <c r="S218" s="65"/>
      <c r="T218" s="65"/>
      <c r="U218" s="65"/>
      <c r="V218" s="65"/>
      <c r="W218" s="65"/>
    </row>
    <row r="219" spans="2:51" x14ac:dyDescent="0.25">
      <c r="B219" s="65"/>
      <c r="C219" s="65"/>
      <c r="D219" s="65"/>
      <c r="E219" s="65"/>
      <c r="F219" s="65"/>
      <c r="G219" s="65"/>
      <c r="H219" s="65"/>
      <c r="I219" s="65"/>
      <c r="J219" s="65"/>
      <c r="K219" s="65"/>
      <c r="L219" s="65"/>
      <c r="M219" s="65"/>
      <c r="N219" s="65"/>
      <c r="O219" s="65"/>
      <c r="P219" s="65"/>
      <c r="Q219" s="65"/>
      <c r="R219" s="65"/>
      <c r="S219" s="65"/>
      <c r="T219" s="65"/>
      <c r="U219" s="65"/>
      <c r="V219" s="65"/>
      <c r="W219" s="65"/>
    </row>
    <row r="220" spans="2:51" x14ac:dyDescent="0.25">
      <c r="B220" s="65"/>
      <c r="C220" s="65"/>
      <c r="D220" s="65"/>
      <c r="E220" s="65"/>
      <c r="F220" s="65"/>
      <c r="G220" s="65"/>
      <c r="H220" s="65"/>
      <c r="I220" s="65"/>
      <c r="J220" s="65"/>
      <c r="K220" s="65"/>
      <c r="L220" s="65"/>
      <c r="M220" s="65"/>
      <c r="N220" s="65"/>
      <c r="O220" s="65"/>
      <c r="P220" s="65"/>
      <c r="Q220" s="65"/>
      <c r="R220" s="65"/>
      <c r="S220" s="65"/>
      <c r="T220" s="65"/>
      <c r="U220" s="65"/>
      <c r="V220" s="65"/>
      <c r="W220" s="65"/>
    </row>
    <row r="221" spans="2:51" x14ac:dyDescent="0.25">
      <c r="B221" s="65"/>
      <c r="C221" s="65"/>
      <c r="D221" s="65"/>
      <c r="E221" s="65"/>
      <c r="F221" s="65"/>
      <c r="G221" s="65"/>
      <c r="H221" s="65"/>
      <c r="I221" s="65"/>
      <c r="J221" s="65"/>
      <c r="K221" s="65"/>
      <c r="L221" s="65"/>
      <c r="M221" s="65"/>
      <c r="N221" s="65"/>
      <c r="O221" s="65"/>
      <c r="P221" s="65"/>
      <c r="Q221" s="65"/>
      <c r="R221" s="65"/>
      <c r="S221" s="65"/>
      <c r="T221" s="65"/>
      <c r="U221" s="65"/>
      <c r="V221" s="65"/>
      <c r="W221" s="65"/>
    </row>
    <row r="222" spans="2:51" x14ac:dyDescent="0.25">
      <c r="B222" s="65"/>
      <c r="C222" s="65"/>
      <c r="D222" s="65"/>
      <c r="E222" s="65"/>
      <c r="F222" s="65"/>
      <c r="G222" s="65"/>
      <c r="H222" s="65"/>
      <c r="I222" s="65"/>
      <c r="J222" s="65"/>
      <c r="K222" s="65"/>
      <c r="L222" s="65"/>
      <c r="M222" s="65"/>
      <c r="N222" s="65"/>
      <c r="O222" s="65"/>
      <c r="P222" s="65"/>
      <c r="Q222" s="65"/>
      <c r="R222" s="65"/>
      <c r="S222" s="65"/>
      <c r="T222" s="65"/>
      <c r="U222" s="65"/>
      <c r="V222" s="65"/>
      <c r="W222" s="65"/>
    </row>
    <row r="223" spans="2:51" x14ac:dyDescent="0.25">
      <c r="C223" s="65"/>
      <c r="D223" s="65"/>
      <c r="E223" s="65"/>
      <c r="F223" s="65"/>
      <c r="G223" s="65"/>
      <c r="H223" s="65"/>
      <c r="I223" s="65"/>
      <c r="J223" s="65"/>
      <c r="K223" s="65"/>
      <c r="L223" s="65"/>
      <c r="M223" s="65"/>
      <c r="N223" s="65"/>
      <c r="O223" s="65"/>
      <c r="P223" s="65"/>
      <c r="Q223" s="65"/>
      <c r="R223" s="65"/>
      <c r="S223" s="65"/>
      <c r="T223" s="65"/>
      <c r="U223" s="65"/>
      <c r="V223" s="65"/>
      <c r="W223" s="65"/>
    </row>
    <row r="224" spans="2:51" x14ac:dyDescent="0.25">
      <c r="B224" s="65" t="s">
        <v>184</v>
      </c>
      <c r="C224" s="65"/>
      <c r="D224" s="65"/>
      <c r="E224" s="65"/>
      <c r="F224" s="65"/>
      <c r="G224" s="65"/>
      <c r="H224" s="65"/>
      <c r="I224" s="65"/>
      <c r="J224" s="65"/>
      <c r="K224" s="65"/>
      <c r="L224" s="65"/>
      <c r="M224" s="65"/>
      <c r="N224" s="65"/>
      <c r="O224" s="65"/>
      <c r="P224" s="65"/>
      <c r="Q224" s="65"/>
      <c r="R224" s="65"/>
      <c r="S224" s="65"/>
      <c r="T224" s="65"/>
      <c r="U224" s="65"/>
      <c r="V224" s="65"/>
      <c r="W224" s="65"/>
      <c r="Y224" s="55" t="s">
        <v>306</v>
      </c>
      <c r="AM224" s="55" t="s">
        <v>305</v>
      </c>
    </row>
    <row r="225" spans="2:52" ht="15.75" x14ac:dyDescent="0.25">
      <c r="B225" s="65"/>
      <c r="C225" s="65"/>
      <c r="D225" s="65"/>
      <c r="E225" s="65"/>
      <c r="F225" s="65"/>
      <c r="G225" s="65"/>
      <c r="H225" s="65"/>
      <c r="I225" s="65"/>
      <c r="J225" s="65"/>
      <c r="K225" s="65"/>
      <c r="L225" s="65"/>
      <c r="M225" s="65"/>
      <c r="N225" s="65"/>
      <c r="O225" s="65"/>
      <c r="P225" s="65"/>
      <c r="Q225" s="65"/>
      <c r="R225" s="65"/>
      <c r="S225" s="65"/>
      <c r="T225" s="65"/>
      <c r="U225" s="65"/>
      <c r="V225" s="65"/>
      <c r="W225" s="65"/>
      <c r="Y225" s="66"/>
      <c r="Z225" s="63" t="s">
        <v>2</v>
      </c>
      <c r="AA225" s="63" t="s">
        <v>3</v>
      </c>
      <c r="AB225" s="63" t="s">
        <v>4</v>
      </c>
      <c r="AC225" s="63" t="s">
        <v>5</v>
      </c>
      <c r="AD225" s="63" t="s">
        <v>6</v>
      </c>
      <c r="AE225" s="63" t="s">
        <v>7</v>
      </c>
      <c r="AF225" s="63" t="s">
        <v>8</v>
      </c>
      <c r="AG225" s="63" t="s">
        <v>9</v>
      </c>
      <c r="AH225" s="63" t="s">
        <v>18</v>
      </c>
      <c r="AI225" s="63" t="s">
        <v>19</v>
      </c>
      <c r="AJ225" s="63" t="s">
        <v>20</v>
      </c>
      <c r="AK225" s="63" t="s">
        <v>0</v>
      </c>
      <c r="AM225" s="62"/>
      <c r="AN225" s="63" t="s">
        <v>2</v>
      </c>
      <c r="AO225" s="63" t="s">
        <v>3</v>
      </c>
      <c r="AP225" s="63" t="s">
        <v>4</v>
      </c>
      <c r="AQ225" s="63" t="s">
        <v>5</v>
      </c>
      <c r="AR225" s="63" t="s">
        <v>6</v>
      </c>
      <c r="AS225" s="63" t="s">
        <v>7</v>
      </c>
      <c r="AT225" s="63" t="s">
        <v>8</v>
      </c>
      <c r="AU225" s="63" t="s">
        <v>9</v>
      </c>
      <c r="AV225" s="63" t="s">
        <v>18</v>
      </c>
      <c r="AW225" s="63" t="s">
        <v>19</v>
      </c>
      <c r="AX225" s="63" t="s">
        <v>20</v>
      </c>
      <c r="AY225" s="64" t="s">
        <v>0</v>
      </c>
    </row>
    <row r="226" spans="2:52" x14ac:dyDescent="0.25">
      <c r="B226" s="65"/>
      <c r="C226" s="65"/>
      <c r="D226" s="65"/>
      <c r="E226" s="65"/>
      <c r="F226" s="65"/>
      <c r="G226" s="65"/>
      <c r="H226" s="65"/>
      <c r="I226" s="65"/>
      <c r="J226" s="65"/>
      <c r="K226" s="65"/>
      <c r="L226" s="65"/>
      <c r="M226" s="65"/>
      <c r="N226" s="65"/>
      <c r="O226" s="65"/>
      <c r="P226" s="65"/>
      <c r="Q226" s="65"/>
      <c r="R226" s="65"/>
      <c r="S226" s="65"/>
      <c r="T226" s="65"/>
      <c r="U226" s="65"/>
      <c r="V226" s="65"/>
      <c r="W226" s="65"/>
      <c r="Y226" s="3">
        <v>2020</v>
      </c>
      <c r="Z226" s="4">
        <v>123.24798305175644</v>
      </c>
      <c r="AA226" s="4">
        <v>0</v>
      </c>
      <c r="AB226" s="4">
        <v>16618.415935499201</v>
      </c>
      <c r="AC226" s="4">
        <v>14602.223451595057</v>
      </c>
      <c r="AD226" s="4">
        <v>0</v>
      </c>
      <c r="AE226" s="4">
        <v>17.60685472167949</v>
      </c>
      <c r="AF226" s="4">
        <v>0</v>
      </c>
      <c r="AG226" s="4">
        <v>0</v>
      </c>
      <c r="AH226" s="4">
        <v>598.30059294067291</v>
      </c>
      <c r="AI226" s="4">
        <v>0</v>
      </c>
      <c r="AJ226" s="4">
        <v>4698.0290156439669</v>
      </c>
      <c r="AK226" s="7">
        <v>36657.823833452327</v>
      </c>
      <c r="AM226" s="3">
        <v>2020</v>
      </c>
      <c r="AN226" s="38">
        <v>2.2307884932367913E-4</v>
      </c>
      <c r="AO226" s="38">
        <v>0</v>
      </c>
      <c r="AP226" s="38">
        <v>2.3764334787763856E-2</v>
      </c>
      <c r="AQ226" s="38">
        <v>5.7269920377155809E-2</v>
      </c>
      <c r="AR226" s="38">
        <v>0</v>
      </c>
      <c r="AS226" s="38">
        <v>3.1234560276259414E-5</v>
      </c>
      <c r="AT226" s="38">
        <v>0</v>
      </c>
      <c r="AU226" s="38">
        <v>0</v>
      </c>
      <c r="AV226" s="38">
        <v>8.9745088941100941E-4</v>
      </c>
      <c r="AW226" s="38">
        <v>0</v>
      </c>
      <c r="AX226" s="38">
        <v>1.8792116062575866E-5</v>
      </c>
      <c r="AY226" s="36">
        <v>8.2204811579993195E-2</v>
      </c>
    </row>
    <row r="227" spans="2:52" x14ac:dyDescent="0.25">
      <c r="B227" s="65"/>
      <c r="C227" s="65"/>
      <c r="D227" s="65"/>
      <c r="E227" s="65"/>
      <c r="F227" s="65"/>
      <c r="G227" s="65"/>
      <c r="H227" s="65"/>
      <c r="I227" s="65"/>
      <c r="J227" s="65"/>
      <c r="K227" s="65"/>
      <c r="L227" s="65"/>
      <c r="M227" s="65"/>
      <c r="N227" s="65"/>
      <c r="O227" s="65"/>
      <c r="P227" s="65"/>
      <c r="Q227" s="65"/>
      <c r="R227" s="65"/>
      <c r="S227" s="65"/>
      <c r="T227" s="65"/>
      <c r="U227" s="65"/>
      <c r="V227" s="65"/>
      <c r="W227" s="65"/>
      <c r="Y227" s="1">
        <v>2021</v>
      </c>
      <c r="Z227" s="4">
        <v>74.21890763201273</v>
      </c>
      <c r="AA227" s="4">
        <v>0</v>
      </c>
      <c r="AB227" s="4">
        <v>16737.612581251557</v>
      </c>
      <c r="AC227" s="4">
        <v>13281.892339245524</v>
      </c>
      <c r="AD227" s="4">
        <v>0</v>
      </c>
      <c r="AE227" s="4">
        <v>10.602701090287532</v>
      </c>
      <c r="AF227" s="4">
        <v>0</v>
      </c>
      <c r="AG227" s="4">
        <v>0</v>
      </c>
      <c r="AH227" s="4">
        <v>754.76456579451792</v>
      </c>
      <c r="AI227" s="4">
        <v>55.093478353495883</v>
      </c>
      <c r="AJ227" s="4">
        <v>5344.2929979654718</v>
      </c>
      <c r="AK227" s="7">
        <v>36258.477571332864</v>
      </c>
      <c r="AM227" s="1">
        <v>2021</v>
      </c>
      <c r="AN227" s="38">
        <v>1.3433622281394306E-4</v>
      </c>
      <c r="AO227" s="38">
        <v>0</v>
      </c>
      <c r="AP227" s="38">
        <v>2.3934785991189724E-2</v>
      </c>
      <c r="AQ227" s="38">
        <v>5.2091581754520944E-2</v>
      </c>
      <c r="AR227" s="38">
        <v>0</v>
      </c>
      <c r="AS227" s="38">
        <v>1.8809191734170084E-5</v>
      </c>
      <c r="AT227" s="38">
        <v>0</v>
      </c>
      <c r="AU227" s="38">
        <v>0</v>
      </c>
      <c r="AV227" s="38">
        <v>1.1321468486917769E-3</v>
      </c>
      <c r="AW227" s="38">
        <v>2.7546739176747941E-5</v>
      </c>
      <c r="AX227" s="38">
        <v>2.1377171991861886E-5</v>
      </c>
      <c r="AY227" s="36">
        <v>7.7360583920119172E-2</v>
      </c>
    </row>
    <row r="228" spans="2:52" x14ac:dyDescent="0.25">
      <c r="B228" s="65"/>
      <c r="C228" s="65"/>
      <c r="D228" s="65"/>
      <c r="E228" s="65"/>
      <c r="F228" s="65"/>
      <c r="G228" s="65"/>
      <c r="H228" s="65"/>
      <c r="I228" s="65"/>
      <c r="J228" s="65"/>
      <c r="K228" s="65"/>
      <c r="L228" s="65"/>
      <c r="M228" s="65"/>
      <c r="N228" s="65"/>
      <c r="O228" s="65"/>
      <c r="P228" s="65"/>
      <c r="Q228" s="65"/>
      <c r="R228" s="65"/>
      <c r="S228" s="65"/>
      <c r="T228" s="65"/>
      <c r="U228" s="65"/>
      <c r="V228" s="65"/>
      <c r="W228" s="65"/>
      <c r="Y228" s="3">
        <v>2022</v>
      </c>
      <c r="Z228" s="4">
        <v>40.426877134304846</v>
      </c>
      <c r="AA228" s="4">
        <v>0</v>
      </c>
      <c r="AB228" s="4">
        <v>16035.585303425398</v>
      </c>
      <c r="AC228" s="4">
        <v>12351.106174145159</v>
      </c>
      <c r="AD228" s="4">
        <v>0</v>
      </c>
      <c r="AE228" s="4">
        <v>5.775268162043548</v>
      </c>
      <c r="AF228" s="4">
        <v>0</v>
      </c>
      <c r="AG228" s="4">
        <v>0</v>
      </c>
      <c r="AH228" s="4">
        <v>1056.7249068488002</v>
      </c>
      <c r="AI228" s="4">
        <v>229.62496689447153</v>
      </c>
      <c r="AJ228" s="4">
        <v>6012.0426071106176</v>
      </c>
      <c r="AK228" s="7">
        <v>35731.286103720799</v>
      </c>
      <c r="AM228" s="3">
        <v>2022</v>
      </c>
      <c r="AN228" s="38">
        <v>7.3172647613091771E-5</v>
      </c>
      <c r="AO228" s="38">
        <v>0</v>
      </c>
      <c r="AP228" s="38">
        <v>2.2930886983898318E-2</v>
      </c>
      <c r="AQ228" s="38">
        <v>4.844103841499732E-2</v>
      </c>
      <c r="AR228" s="38">
        <v>0</v>
      </c>
      <c r="AS228" s="38">
        <v>1.0245325719465254E-5</v>
      </c>
      <c r="AT228" s="38">
        <v>0</v>
      </c>
      <c r="AU228" s="38">
        <v>0</v>
      </c>
      <c r="AV228" s="38">
        <v>1.5850873602732004E-3</v>
      </c>
      <c r="AW228" s="38">
        <v>1.1481248344723576E-4</v>
      </c>
      <c r="AX228" s="38">
        <v>2.4048170428442471E-5</v>
      </c>
      <c r="AY228" s="36">
        <v>7.3179291386377077E-2</v>
      </c>
    </row>
    <row r="229" spans="2:52" x14ac:dyDescent="0.25">
      <c r="B229" s="65"/>
      <c r="C229" s="65"/>
      <c r="D229" s="65"/>
      <c r="E229" s="65"/>
      <c r="F229" s="65"/>
      <c r="G229" s="65"/>
      <c r="H229" s="65"/>
      <c r="I229" s="65"/>
      <c r="J229" s="65"/>
      <c r="K229" s="65"/>
      <c r="L229" s="65"/>
      <c r="M229" s="65"/>
      <c r="N229" s="65"/>
      <c r="O229" s="65"/>
      <c r="P229" s="65"/>
      <c r="Q229" s="65"/>
      <c r="R229" s="65"/>
      <c r="S229" s="65"/>
      <c r="T229" s="65"/>
      <c r="U229" s="65"/>
      <c r="V229" s="65"/>
      <c r="W229" s="65"/>
      <c r="Y229" s="1">
        <v>2023</v>
      </c>
      <c r="Z229" s="4">
        <v>19.523877809295634</v>
      </c>
      <c r="AA229" s="4">
        <v>0</v>
      </c>
      <c r="AB229" s="4">
        <v>15963.521449985476</v>
      </c>
      <c r="AC229" s="4">
        <v>10870.645732695484</v>
      </c>
      <c r="AD229" s="4">
        <v>0</v>
      </c>
      <c r="AE229" s="4">
        <v>2.7891254013279481</v>
      </c>
      <c r="AF229" s="4">
        <v>0</v>
      </c>
      <c r="AG229" s="4">
        <v>0</v>
      </c>
      <c r="AH229" s="4">
        <v>1261.9392046817622</v>
      </c>
      <c r="AI229" s="4">
        <v>280.79666503312626</v>
      </c>
      <c r="AJ229" s="4">
        <v>6695.1367772999401</v>
      </c>
      <c r="AK229" s="7">
        <v>35094.352832906414</v>
      </c>
      <c r="AM229" s="1">
        <v>2023</v>
      </c>
      <c r="AN229" s="38">
        <v>3.5338218834825098E-5</v>
      </c>
      <c r="AO229" s="38">
        <v>0</v>
      </c>
      <c r="AP229" s="38">
        <v>2.2827835673479228E-2</v>
      </c>
      <c r="AQ229" s="38">
        <v>4.2634672563631688E-2</v>
      </c>
      <c r="AR229" s="38">
        <v>0</v>
      </c>
      <c r="AS229" s="38">
        <v>4.9479084619557799E-6</v>
      </c>
      <c r="AT229" s="38">
        <v>0</v>
      </c>
      <c r="AU229" s="38">
        <v>0</v>
      </c>
      <c r="AV229" s="38">
        <v>1.8929088070226434E-3</v>
      </c>
      <c r="AW229" s="38">
        <v>1.4039833251656313E-4</v>
      </c>
      <c r="AX229" s="38">
        <v>2.6780547109199759E-5</v>
      </c>
      <c r="AY229" s="36">
        <v>6.7562882051056095E-2</v>
      </c>
    </row>
    <row r="230" spans="2:52" x14ac:dyDescent="0.25">
      <c r="B230" s="65"/>
      <c r="C230" s="65"/>
      <c r="D230" s="65"/>
      <c r="E230" s="65"/>
      <c r="F230" s="65"/>
      <c r="G230" s="65"/>
      <c r="H230" s="65"/>
      <c r="I230" s="65"/>
      <c r="J230" s="65"/>
      <c r="K230" s="65"/>
      <c r="L230" s="65"/>
      <c r="M230" s="65"/>
      <c r="N230" s="65"/>
      <c r="O230" s="65"/>
      <c r="P230" s="65"/>
      <c r="Q230" s="65"/>
      <c r="R230" s="65"/>
      <c r="S230" s="65"/>
      <c r="T230" s="65"/>
      <c r="U230" s="65"/>
      <c r="V230" s="65"/>
      <c r="W230" s="65"/>
      <c r="Y230" s="3">
        <v>2024</v>
      </c>
      <c r="Z230" s="4">
        <v>8.196239705461263</v>
      </c>
      <c r="AA230" s="4">
        <v>0</v>
      </c>
      <c r="AB230" s="4">
        <v>15745.53817472751</v>
      </c>
      <c r="AC230" s="4">
        <v>9397.5293022796795</v>
      </c>
      <c r="AD230" s="4">
        <v>0</v>
      </c>
      <c r="AE230" s="4">
        <v>1.1708913864944657</v>
      </c>
      <c r="AF230" s="4">
        <v>0</v>
      </c>
      <c r="AG230" s="4">
        <v>0</v>
      </c>
      <c r="AH230" s="4">
        <v>1499.2015033745397</v>
      </c>
      <c r="AI230" s="4">
        <v>337.23961394073228</v>
      </c>
      <c r="AJ230" s="4">
        <v>7385.1416571333202</v>
      </c>
      <c r="AK230" s="7">
        <v>34374.01738254774</v>
      </c>
      <c r="AM230" s="3">
        <v>2024</v>
      </c>
      <c r="AN230" s="38">
        <v>1.4835193866884885E-5</v>
      </c>
      <c r="AO230" s="38">
        <v>0</v>
      </c>
      <c r="AP230" s="38">
        <v>2.2516119589860339E-2</v>
      </c>
      <c r="AQ230" s="38">
        <v>3.6857109923540902E-2</v>
      </c>
      <c r="AR230" s="38">
        <v>0</v>
      </c>
      <c r="AS230" s="38">
        <v>2.0771613196411821E-6</v>
      </c>
      <c r="AT230" s="38">
        <v>0</v>
      </c>
      <c r="AU230" s="38">
        <v>0</v>
      </c>
      <c r="AV230" s="38">
        <v>2.2488022550618096E-3</v>
      </c>
      <c r="AW230" s="38">
        <v>1.6861980697036613E-4</v>
      </c>
      <c r="AX230" s="38">
        <v>2.954056662853328E-5</v>
      </c>
      <c r="AY230" s="36">
        <v>6.1837104497248475E-2</v>
      </c>
    </row>
    <row r="231" spans="2:52" x14ac:dyDescent="0.25">
      <c r="B231" s="65"/>
      <c r="C231" s="65"/>
      <c r="D231" s="65"/>
      <c r="E231" s="65"/>
      <c r="F231" s="65"/>
      <c r="G231" s="65"/>
      <c r="H231" s="65"/>
      <c r="I231" s="65"/>
      <c r="J231" s="65"/>
      <c r="K231" s="65"/>
      <c r="L231" s="65"/>
      <c r="M231" s="65"/>
      <c r="N231" s="65"/>
      <c r="O231" s="65"/>
      <c r="P231" s="65"/>
      <c r="Q231" s="65"/>
      <c r="R231" s="65"/>
      <c r="S231" s="65"/>
      <c r="T231" s="65"/>
      <c r="U231" s="65"/>
      <c r="V231" s="65"/>
      <c r="W231" s="65"/>
      <c r="Y231" s="3">
        <v>2025</v>
      </c>
      <c r="Z231" s="4">
        <v>2.9367891173326885</v>
      </c>
      <c r="AA231" s="4">
        <v>0</v>
      </c>
      <c r="AB231" s="4">
        <v>15381.066601398375</v>
      </c>
      <c r="AC231" s="4">
        <v>7980.993868169222</v>
      </c>
      <c r="AD231" s="4">
        <v>0</v>
      </c>
      <c r="AE231" s="4">
        <v>0.41954130247609811</v>
      </c>
      <c r="AF231" s="4">
        <v>0</v>
      </c>
      <c r="AG231" s="4">
        <v>0</v>
      </c>
      <c r="AH231" s="4">
        <v>1767.8188226685302</v>
      </c>
      <c r="AI231" s="4">
        <v>399.01218849264171</v>
      </c>
      <c r="AJ231" s="4">
        <v>8071.6133809967905</v>
      </c>
      <c r="AK231" s="7">
        <v>33603.86119214537</v>
      </c>
      <c r="AM231" s="3">
        <v>2025</v>
      </c>
      <c r="AN231" s="38">
        <v>5.3155883023721665E-6</v>
      </c>
      <c r="AO231" s="38">
        <v>0</v>
      </c>
      <c r="AP231" s="38">
        <v>2.1994925239999678E-2</v>
      </c>
      <c r="AQ231" s="38">
        <v>3.1301457950959691E-2</v>
      </c>
      <c r="AR231" s="38">
        <v>0</v>
      </c>
      <c r="AS231" s="38">
        <v>7.4426627059259807E-7</v>
      </c>
      <c r="AT231" s="38">
        <v>0</v>
      </c>
      <c r="AU231" s="38">
        <v>0</v>
      </c>
      <c r="AV231" s="38">
        <v>2.6517282340027949E-3</v>
      </c>
      <c r="AW231" s="38">
        <v>1.9950609424632085E-4</v>
      </c>
      <c r="AX231" s="38">
        <v>3.2286453523987159E-5</v>
      </c>
      <c r="AY231" s="36">
        <v>5.6185963827305438E-2</v>
      </c>
    </row>
    <row r="232" spans="2:52" x14ac:dyDescent="0.25">
      <c r="B232" s="65"/>
      <c r="C232" s="65"/>
      <c r="D232" s="65"/>
      <c r="E232" s="65"/>
      <c r="F232" s="65"/>
      <c r="G232" s="65"/>
      <c r="H232" s="65"/>
      <c r="I232" s="65"/>
      <c r="J232" s="65"/>
      <c r="K232" s="65"/>
      <c r="L232" s="65"/>
      <c r="M232" s="65"/>
      <c r="N232" s="65"/>
      <c r="O232" s="65"/>
      <c r="P232" s="65"/>
      <c r="Q232" s="65"/>
      <c r="R232" s="65"/>
      <c r="S232" s="65"/>
      <c r="T232" s="65"/>
      <c r="U232" s="65"/>
      <c r="V232" s="65"/>
      <c r="W232" s="65"/>
      <c r="Y232" s="3">
        <v>2026</v>
      </c>
      <c r="Z232" s="4">
        <v>0.88384300109174618</v>
      </c>
      <c r="AA232" s="4">
        <v>0</v>
      </c>
      <c r="AB232" s="4">
        <v>14761.11618442456</v>
      </c>
      <c r="AC232" s="4">
        <v>6660.8748270421893</v>
      </c>
      <c r="AD232" s="4">
        <v>0</v>
      </c>
      <c r="AE232" s="4">
        <v>0.1262632858702494</v>
      </c>
      <c r="AF232" s="4">
        <v>0</v>
      </c>
      <c r="AG232" s="4">
        <v>0</v>
      </c>
      <c r="AH232" s="4">
        <v>2166.77725213034</v>
      </c>
      <c r="AI232" s="4">
        <v>465.72796565738338</v>
      </c>
      <c r="AJ232" s="4">
        <v>8770.7184830699807</v>
      </c>
      <c r="AK232" s="7">
        <v>32826.224818611416</v>
      </c>
      <c r="AM232" s="3">
        <v>2026</v>
      </c>
      <c r="AN232" s="38">
        <v>1.5997558319760605E-6</v>
      </c>
      <c r="AO232" s="38">
        <v>0</v>
      </c>
      <c r="AP232" s="38">
        <v>2.1108396143727119E-2</v>
      </c>
      <c r="AQ232" s="38">
        <v>2.6123951071659469E-2</v>
      </c>
      <c r="AR232" s="38">
        <v>0</v>
      </c>
      <c r="AS232" s="38">
        <v>2.2399106913382244E-7</v>
      </c>
      <c r="AT232" s="38">
        <v>0</v>
      </c>
      <c r="AU232" s="38">
        <v>0</v>
      </c>
      <c r="AV232" s="38">
        <v>3.25016587819551E-3</v>
      </c>
      <c r="AW232" s="38">
        <v>2.3286398282869168E-4</v>
      </c>
      <c r="AX232" s="38">
        <v>3.5082873932279924E-5</v>
      </c>
      <c r="AY232" s="36">
        <v>5.0752283697244181E-2</v>
      </c>
    </row>
    <row r="233" spans="2:52" x14ac:dyDescent="0.25">
      <c r="B233" s="65"/>
      <c r="C233" s="65"/>
      <c r="D233" s="65"/>
      <c r="E233" s="65"/>
      <c r="F233" s="65"/>
      <c r="G233" s="65"/>
      <c r="H233" s="65"/>
      <c r="I233" s="65"/>
      <c r="J233" s="65"/>
      <c r="K233" s="65"/>
      <c r="L233" s="65"/>
      <c r="M233" s="65"/>
      <c r="N233" s="65"/>
      <c r="O233" s="65"/>
      <c r="P233" s="65"/>
      <c r="Q233" s="65"/>
      <c r="R233" s="65"/>
      <c r="S233" s="65"/>
      <c r="T233" s="65"/>
      <c r="U233" s="65"/>
      <c r="V233" s="65"/>
      <c r="W233" s="65"/>
      <c r="Y233" s="1">
        <v>2027</v>
      </c>
      <c r="Z233" s="4">
        <v>0.2204184706757199</v>
      </c>
      <c r="AA233" s="4">
        <v>0</v>
      </c>
      <c r="AB233" s="4">
        <v>13889.429315778711</v>
      </c>
      <c r="AC233" s="4">
        <v>5483.0247768381769</v>
      </c>
      <c r="AD233" s="4">
        <v>0</v>
      </c>
      <c r="AE233" s="4">
        <v>3.1488352953674269E-2</v>
      </c>
      <c r="AF233" s="4">
        <v>0</v>
      </c>
      <c r="AG233" s="4">
        <v>0</v>
      </c>
      <c r="AH233" s="4">
        <v>2636.9504182290993</v>
      </c>
      <c r="AI233" s="4">
        <v>537.3983624019985</v>
      </c>
      <c r="AJ233" s="4">
        <v>9471.3711813545906</v>
      </c>
      <c r="AK233" s="7">
        <v>32018.425961426205</v>
      </c>
      <c r="AM233" s="1">
        <v>2027</v>
      </c>
      <c r="AN233" s="38">
        <v>3.9895743192305306E-7</v>
      </c>
      <c r="AO233" s="38">
        <v>0</v>
      </c>
      <c r="AP233" s="38">
        <v>1.9861883921563555E-2</v>
      </c>
      <c r="AQ233" s="38">
        <v>2.1504423174759327E-2</v>
      </c>
      <c r="AR233" s="38">
        <v>0</v>
      </c>
      <c r="AS233" s="38">
        <v>5.5860338139818154E-8</v>
      </c>
      <c r="AT233" s="38">
        <v>0</v>
      </c>
      <c r="AU233" s="38">
        <v>0</v>
      </c>
      <c r="AV233" s="38">
        <v>3.9554256273436486E-3</v>
      </c>
      <c r="AW233" s="38">
        <v>2.6869918120099926E-4</v>
      </c>
      <c r="AX233" s="38">
        <v>3.788548472541836E-5</v>
      </c>
      <c r="AY233" s="36">
        <v>4.5628772207363014E-2</v>
      </c>
    </row>
    <row r="234" spans="2:52" x14ac:dyDescent="0.25">
      <c r="B234" s="65"/>
      <c r="C234" s="65"/>
      <c r="D234" s="65"/>
      <c r="E234" s="65"/>
      <c r="F234" s="65"/>
      <c r="G234" s="65"/>
      <c r="H234" s="65"/>
      <c r="I234" s="65"/>
      <c r="J234" s="65"/>
      <c r="K234" s="65"/>
      <c r="L234" s="65"/>
      <c r="M234" s="65"/>
      <c r="N234" s="65"/>
      <c r="O234" s="65"/>
      <c r="P234" s="65"/>
      <c r="Q234" s="65"/>
      <c r="R234" s="65"/>
      <c r="S234" s="65"/>
      <c r="T234" s="65"/>
      <c r="U234" s="65"/>
      <c r="V234" s="65"/>
      <c r="W234" s="65"/>
      <c r="Y234" s="3">
        <v>2028</v>
      </c>
      <c r="Z234" s="4">
        <v>4.5047166326338574E-2</v>
      </c>
      <c r="AA234" s="4">
        <v>0</v>
      </c>
      <c r="AB234" s="4">
        <v>12773.315283749605</v>
      </c>
      <c r="AC234" s="4">
        <v>4473.6679958967998</v>
      </c>
      <c r="AD234" s="4">
        <v>0</v>
      </c>
      <c r="AE234" s="4">
        <v>6.4353094751912242E-3</v>
      </c>
      <c r="AF234" s="4">
        <v>0</v>
      </c>
      <c r="AG234" s="4">
        <v>0</v>
      </c>
      <c r="AH234" s="4">
        <v>3173.398026023553</v>
      </c>
      <c r="AI234" s="4">
        <v>613.94990264919693</v>
      </c>
      <c r="AJ234" s="4">
        <v>10167.078570928166</v>
      </c>
      <c r="AK234" s="7">
        <v>31201.461261723121</v>
      </c>
      <c r="AM234" s="3">
        <v>2028</v>
      </c>
      <c r="AN234" s="38">
        <v>8.1535371050672824E-8</v>
      </c>
      <c r="AO234" s="38">
        <v>0</v>
      </c>
      <c r="AP234" s="38">
        <v>1.8265840855761935E-2</v>
      </c>
      <c r="AQ234" s="38">
        <v>1.7545725879907249E-2</v>
      </c>
      <c r="AR234" s="38">
        <v>0</v>
      </c>
      <c r="AS234" s="38">
        <v>1.1416239008989231E-8</v>
      </c>
      <c r="AT234" s="38">
        <v>0</v>
      </c>
      <c r="AU234" s="38">
        <v>0</v>
      </c>
      <c r="AV234" s="38">
        <v>4.7600970390353292E-3</v>
      </c>
      <c r="AW234" s="38">
        <v>3.0697495132459848E-4</v>
      </c>
      <c r="AX234" s="38">
        <v>4.0668314283712666E-5</v>
      </c>
      <c r="AY234" s="36">
        <v>4.0919399991922879E-2</v>
      </c>
    </row>
    <row r="235" spans="2:52" x14ac:dyDescent="0.25">
      <c r="B235" s="65"/>
      <c r="C235" s="65"/>
      <c r="D235" s="65"/>
      <c r="E235" s="65"/>
      <c r="F235" s="65"/>
      <c r="G235" s="65"/>
      <c r="H235" s="65"/>
      <c r="I235" s="65"/>
      <c r="J235" s="65"/>
      <c r="K235" s="65"/>
      <c r="L235" s="65"/>
      <c r="M235" s="65"/>
      <c r="N235" s="65"/>
      <c r="O235" s="65"/>
      <c r="P235" s="65"/>
      <c r="Q235" s="65"/>
      <c r="R235" s="65"/>
      <c r="S235" s="65"/>
      <c r="T235" s="65"/>
      <c r="U235" s="65"/>
      <c r="V235" s="65"/>
      <c r="W235" s="65"/>
      <c r="Y235" s="1">
        <v>2029</v>
      </c>
      <c r="Z235" s="4">
        <v>7.4771574543393777E-3</v>
      </c>
      <c r="AA235" s="4">
        <v>0</v>
      </c>
      <c r="AB235" s="4">
        <v>11426.628882239533</v>
      </c>
      <c r="AC235" s="4">
        <v>3624.9554275583832</v>
      </c>
      <c r="AD235" s="4">
        <v>0</v>
      </c>
      <c r="AE235" s="4">
        <v>1.068165350619911E-3</v>
      </c>
      <c r="AF235" s="4">
        <v>0</v>
      </c>
      <c r="AG235" s="4">
        <v>0</v>
      </c>
      <c r="AH235" s="4">
        <v>3771.1513669012143</v>
      </c>
      <c r="AI235" s="4">
        <v>695.13186815641234</v>
      </c>
      <c r="AJ235" s="4">
        <v>10859.486043139461</v>
      </c>
      <c r="AK235" s="7">
        <v>30377.362133317809</v>
      </c>
      <c r="AM235" s="1">
        <v>2029</v>
      </c>
      <c r="AN235" s="38">
        <v>1.3533654992354273E-8</v>
      </c>
      <c r="AO235" s="38">
        <v>0</v>
      </c>
      <c r="AP235" s="38">
        <v>1.6340079301602532E-2</v>
      </c>
      <c r="AQ235" s="38">
        <v>1.4217075186883978E-2</v>
      </c>
      <c r="AR235" s="38">
        <v>0</v>
      </c>
      <c r="AS235" s="38">
        <v>1.8949253319997222E-9</v>
      </c>
      <c r="AT235" s="38">
        <v>0</v>
      </c>
      <c r="AU235" s="38">
        <v>0</v>
      </c>
      <c r="AV235" s="38">
        <v>5.656727050351822E-3</v>
      </c>
      <c r="AW235" s="38">
        <v>3.475659340782062E-4</v>
      </c>
      <c r="AX235" s="38">
        <v>4.3437944172557843E-5</v>
      </c>
      <c r="AY235" s="36">
        <v>3.6604900845669419E-2</v>
      </c>
      <c r="AZ235" s="13"/>
    </row>
    <row r="236" spans="2:52" x14ac:dyDescent="0.25">
      <c r="B236" s="65"/>
      <c r="C236" s="65"/>
      <c r="D236" s="65"/>
      <c r="E236" s="65"/>
      <c r="F236" s="65"/>
      <c r="G236" s="65"/>
      <c r="H236" s="65"/>
      <c r="I236" s="65"/>
      <c r="J236" s="65"/>
      <c r="K236" s="65"/>
      <c r="L236" s="65"/>
      <c r="M236" s="65"/>
      <c r="N236" s="65"/>
      <c r="O236" s="65"/>
      <c r="P236" s="65"/>
      <c r="Q236" s="65"/>
      <c r="R236" s="65"/>
      <c r="S236" s="65"/>
      <c r="T236" s="65"/>
      <c r="U236" s="65"/>
      <c r="V236" s="65"/>
      <c r="W236" s="65"/>
      <c r="Y236" s="6">
        <v>2030</v>
      </c>
      <c r="Z236" s="5">
        <v>1.0007707739587493E-3</v>
      </c>
      <c r="AA236" s="5">
        <v>0</v>
      </c>
      <c r="AB236" s="5">
        <v>9870.0233160216685</v>
      </c>
      <c r="AC236" s="5">
        <v>2895.9660438056685</v>
      </c>
      <c r="AD236" s="5">
        <v>0</v>
      </c>
      <c r="AE236" s="5">
        <v>1.4296725342267841E-4</v>
      </c>
      <c r="AF236" s="5">
        <v>0</v>
      </c>
      <c r="AG236" s="5">
        <v>0</v>
      </c>
      <c r="AH236" s="5">
        <v>4426.4748970340625</v>
      </c>
      <c r="AI236" s="5">
        <v>780.42333593064609</v>
      </c>
      <c r="AJ236" s="5">
        <v>11557.663836536662</v>
      </c>
      <c r="AK236" s="8">
        <v>29530.552573066736</v>
      </c>
      <c r="AL236" s="13"/>
      <c r="AM236" s="6">
        <v>2030</v>
      </c>
      <c r="AN236" s="39">
        <v>1.8113951008653362E-9</v>
      </c>
      <c r="AO236" s="39">
        <v>0</v>
      </c>
      <c r="AP236" s="39">
        <v>1.4114133341910987E-2</v>
      </c>
      <c r="AQ236" s="39">
        <v>1.1357978823805832E-2</v>
      </c>
      <c r="AR236" s="39">
        <v>0</v>
      </c>
      <c r="AS236" s="39">
        <v>2.5362390757183152E-10</v>
      </c>
      <c r="AT236" s="39">
        <v>0</v>
      </c>
      <c r="AU236" s="39">
        <v>0</v>
      </c>
      <c r="AV236" s="39">
        <v>6.6397123455510937E-3</v>
      </c>
      <c r="AW236" s="39">
        <v>3.9021166796532304E-4</v>
      </c>
      <c r="AX236" s="39">
        <v>4.6230655346146649E-5</v>
      </c>
      <c r="AY236" s="37">
        <v>3.2548268899598387E-2</v>
      </c>
    </row>
    <row r="237" spans="2:52" x14ac:dyDescent="0.25">
      <c r="B237" s="65"/>
      <c r="C237" s="65"/>
      <c r="D237" s="65"/>
      <c r="E237" s="65"/>
      <c r="F237" s="65"/>
      <c r="G237" s="65"/>
      <c r="H237" s="65"/>
      <c r="I237" s="65"/>
      <c r="J237" s="65"/>
      <c r="K237" s="65"/>
      <c r="L237" s="65"/>
      <c r="M237" s="65"/>
      <c r="N237" s="65"/>
      <c r="O237" s="65"/>
      <c r="P237" s="65"/>
      <c r="Q237" s="65"/>
      <c r="R237" s="65"/>
      <c r="S237" s="65"/>
      <c r="T237" s="65"/>
      <c r="U237" s="65"/>
      <c r="V237" s="65"/>
      <c r="W237" s="65"/>
    </row>
    <row r="238" spans="2:52" x14ac:dyDescent="0.25">
      <c r="B238" s="65"/>
      <c r="C238" s="65"/>
      <c r="D238" s="65"/>
      <c r="E238" s="65"/>
      <c r="F238" s="65"/>
      <c r="G238" s="65"/>
      <c r="H238" s="65"/>
      <c r="I238" s="65"/>
      <c r="J238" s="65"/>
      <c r="K238" s="65"/>
      <c r="L238" s="65"/>
      <c r="M238" s="65"/>
      <c r="N238" s="65"/>
      <c r="O238" s="65"/>
      <c r="P238" s="65"/>
      <c r="Q238" s="65"/>
      <c r="R238" s="65"/>
      <c r="S238" s="65"/>
      <c r="T238" s="65"/>
      <c r="U238" s="65"/>
      <c r="V238" s="65"/>
      <c r="W238" s="65"/>
    </row>
    <row r="239" spans="2:52" x14ac:dyDescent="0.25">
      <c r="B239" s="65"/>
      <c r="C239" s="65"/>
      <c r="D239" s="65"/>
      <c r="E239" s="65"/>
      <c r="F239" s="65"/>
      <c r="G239" s="65"/>
      <c r="H239" s="65"/>
      <c r="I239" s="65"/>
      <c r="J239" s="65"/>
      <c r="K239" s="65"/>
      <c r="L239" s="65"/>
      <c r="M239" s="65"/>
      <c r="N239" s="65"/>
      <c r="O239" s="65"/>
      <c r="P239" s="65"/>
      <c r="Q239" s="65"/>
      <c r="R239" s="65"/>
      <c r="S239" s="65"/>
      <c r="T239" s="65"/>
      <c r="U239" s="65"/>
      <c r="V239" s="65"/>
      <c r="W239" s="65"/>
    </row>
    <row r="240" spans="2:52" x14ac:dyDescent="0.25">
      <c r="B240" s="65"/>
      <c r="C240" s="65"/>
      <c r="D240" s="65"/>
      <c r="E240" s="65"/>
      <c r="F240" s="65"/>
      <c r="G240" s="65"/>
      <c r="H240" s="65"/>
      <c r="I240" s="65"/>
      <c r="J240" s="65"/>
      <c r="K240" s="65"/>
      <c r="L240" s="65"/>
      <c r="M240" s="65"/>
      <c r="N240" s="65"/>
      <c r="O240" s="65"/>
      <c r="P240" s="65"/>
      <c r="Q240" s="65"/>
      <c r="R240" s="65"/>
      <c r="S240" s="65"/>
      <c r="T240" s="65"/>
      <c r="U240" s="65"/>
      <c r="V240" s="65"/>
      <c r="W240" s="65"/>
    </row>
    <row r="241" spans="2:51" x14ac:dyDescent="0.25">
      <c r="B241" s="65"/>
      <c r="C241" s="65"/>
      <c r="D241" s="65"/>
      <c r="E241" s="65"/>
      <c r="F241" s="65"/>
      <c r="G241" s="65"/>
      <c r="H241" s="65"/>
      <c r="I241" s="65"/>
      <c r="J241" s="65"/>
      <c r="K241" s="65"/>
      <c r="L241" s="65"/>
      <c r="M241" s="65"/>
      <c r="N241" s="65"/>
      <c r="O241" s="65"/>
      <c r="P241" s="65"/>
      <c r="Q241" s="65"/>
      <c r="R241" s="65"/>
      <c r="S241" s="65"/>
      <c r="T241" s="65"/>
      <c r="U241" s="65"/>
      <c r="V241" s="65"/>
      <c r="W241" s="65"/>
    </row>
    <row r="242" spans="2:51" x14ac:dyDescent="0.25">
      <c r="B242" s="65"/>
      <c r="C242" s="65"/>
      <c r="D242" s="65"/>
      <c r="E242" s="65"/>
      <c r="F242" s="65"/>
      <c r="G242" s="65"/>
      <c r="H242" s="65"/>
      <c r="I242" s="65"/>
      <c r="J242" s="65"/>
      <c r="K242" s="65"/>
      <c r="L242" s="65"/>
      <c r="M242" s="65"/>
      <c r="N242" s="65"/>
      <c r="O242" s="65"/>
      <c r="P242" s="65"/>
      <c r="Q242" s="65"/>
      <c r="R242" s="65"/>
      <c r="S242" s="65"/>
      <c r="T242" s="65"/>
      <c r="U242" s="65"/>
      <c r="V242" s="65"/>
      <c r="W242" s="65"/>
    </row>
    <row r="243" spans="2:51" x14ac:dyDescent="0.25">
      <c r="B243" s="65"/>
      <c r="C243" s="65"/>
      <c r="D243" s="65"/>
      <c r="E243" s="65"/>
      <c r="F243" s="65"/>
      <c r="G243" s="65"/>
      <c r="H243" s="65"/>
      <c r="I243" s="65"/>
      <c r="J243" s="65"/>
      <c r="K243" s="65"/>
      <c r="L243" s="65"/>
      <c r="M243" s="65"/>
      <c r="N243" s="65"/>
      <c r="O243" s="65"/>
      <c r="P243" s="65"/>
      <c r="Q243" s="65"/>
      <c r="R243" s="65"/>
      <c r="S243" s="65"/>
      <c r="T243" s="65"/>
      <c r="U243" s="65"/>
      <c r="V243" s="65"/>
      <c r="W243" s="65"/>
    </row>
    <row r="244" spans="2:51" x14ac:dyDescent="0.25">
      <c r="B244" s="65"/>
      <c r="C244" s="65"/>
      <c r="D244" s="65"/>
      <c r="E244" s="65"/>
      <c r="F244" s="65"/>
      <c r="G244" s="65"/>
      <c r="H244" s="65"/>
      <c r="I244" s="65"/>
      <c r="J244" s="65"/>
      <c r="K244" s="65"/>
      <c r="L244" s="65"/>
      <c r="M244" s="65"/>
      <c r="N244" s="65"/>
      <c r="O244" s="65"/>
      <c r="P244" s="65"/>
      <c r="Q244" s="65"/>
      <c r="R244" s="65"/>
      <c r="S244" s="65"/>
      <c r="T244" s="65"/>
      <c r="U244" s="65"/>
      <c r="V244" s="65"/>
      <c r="W244" s="65"/>
    </row>
    <row r="245" spans="2:51" x14ac:dyDescent="0.25">
      <c r="C245" s="65"/>
      <c r="D245" s="65"/>
      <c r="E245" s="65"/>
      <c r="F245" s="65"/>
      <c r="G245" s="65"/>
      <c r="H245" s="65"/>
      <c r="I245" s="65"/>
      <c r="J245" s="65"/>
      <c r="K245" s="65"/>
      <c r="L245" s="65"/>
      <c r="M245" s="65"/>
      <c r="N245" s="65"/>
      <c r="O245" s="65"/>
      <c r="P245" s="65"/>
      <c r="Q245" s="65"/>
      <c r="R245" s="65"/>
      <c r="S245" s="65"/>
      <c r="T245" s="65"/>
      <c r="U245" s="65"/>
      <c r="V245" s="65"/>
      <c r="W245" s="65"/>
    </row>
    <row r="246" spans="2:51" x14ac:dyDescent="0.25">
      <c r="B246" s="65" t="s">
        <v>185</v>
      </c>
      <c r="C246" s="65"/>
      <c r="D246" s="65"/>
      <c r="E246" s="65"/>
      <c r="F246" s="65"/>
      <c r="G246" s="65"/>
      <c r="H246" s="65"/>
      <c r="I246" s="65"/>
      <c r="J246" s="65"/>
      <c r="K246" s="65"/>
      <c r="L246" s="65"/>
      <c r="M246" s="65"/>
      <c r="N246" s="65"/>
      <c r="O246" s="65"/>
      <c r="P246" s="65"/>
      <c r="Q246" s="65"/>
      <c r="R246" s="65"/>
      <c r="S246" s="65"/>
      <c r="T246" s="65"/>
      <c r="U246" s="65"/>
      <c r="V246" s="65"/>
      <c r="W246" s="65"/>
      <c r="Y246" s="55" t="s">
        <v>306</v>
      </c>
      <c r="AM246" s="55" t="s">
        <v>305</v>
      </c>
    </row>
    <row r="247" spans="2:51" ht="15.75" x14ac:dyDescent="0.25">
      <c r="B247" s="65"/>
      <c r="C247" s="65"/>
      <c r="D247" s="65"/>
      <c r="E247" s="65"/>
      <c r="F247" s="65"/>
      <c r="G247" s="65"/>
      <c r="H247" s="65"/>
      <c r="I247" s="65"/>
      <c r="J247" s="65"/>
      <c r="K247" s="65"/>
      <c r="L247" s="65"/>
      <c r="M247" s="65"/>
      <c r="N247" s="65"/>
      <c r="O247" s="65"/>
      <c r="P247" s="65"/>
      <c r="Q247" s="65"/>
      <c r="R247" s="65"/>
      <c r="S247" s="65"/>
      <c r="T247" s="65"/>
      <c r="U247" s="65"/>
      <c r="V247" s="65"/>
      <c r="W247" s="65"/>
      <c r="Y247" s="66"/>
      <c r="Z247" s="63" t="s">
        <v>2</v>
      </c>
      <c r="AA247" s="63" t="s">
        <v>3</v>
      </c>
      <c r="AB247" s="63" t="s">
        <v>4</v>
      </c>
      <c r="AC247" s="63" t="s">
        <v>5</v>
      </c>
      <c r="AD247" s="63" t="s">
        <v>6</v>
      </c>
      <c r="AE247" s="63" t="s">
        <v>7</v>
      </c>
      <c r="AF247" s="63" t="s">
        <v>8</v>
      </c>
      <c r="AG247" s="63" t="s">
        <v>9</v>
      </c>
      <c r="AH247" s="63" t="s">
        <v>18</v>
      </c>
      <c r="AI247" s="63" t="s">
        <v>19</v>
      </c>
      <c r="AJ247" s="63" t="s">
        <v>20</v>
      </c>
      <c r="AK247" s="63" t="s">
        <v>0</v>
      </c>
      <c r="AM247" s="62"/>
      <c r="AN247" s="63" t="s">
        <v>2</v>
      </c>
      <c r="AO247" s="63" t="s">
        <v>3</v>
      </c>
      <c r="AP247" s="63" t="s">
        <v>4</v>
      </c>
      <c r="AQ247" s="63" t="s">
        <v>5</v>
      </c>
      <c r="AR247" s="63" t="s">
        <v>6</v>
      </c>
      <c r="AS247" s="63" t="s">
        <v>7</v>
      </c>
      <c r="AT247" s="63" t="s">
        <v>8</v>
      </c>
      <c r="AU247" s="63" t="s">
        <v>9</v>
      </c>
      <c r="AV247" s="63" t="s">
        <v>18</v>
      </c>
      <c r="AW247" s="63" t="s">
        <v>19</v>
      </c>
      <c r="AX247" s="63" t="s">
        <v>20</v>
      </c>
      <c r="AY247" s="64" t="s">
        <v>0</v>
      </c>
    </row>
    <row r="248" spans="2:51" x14ac:dyDescent="0.25">
      <c r="B248" s="65"/>
      <c r="C248" s="65"/>
      <c r="D248" s="65"/>
      <c r="E248" s="65"/>
      <c r="F248" s="65"/>
      <c r="G248" s="65"/>
      <c r="H248" s="65"/>
      <c r="I248" s="65"/>
      <c r="J248" s="65"/>
      <c r="K248" s="65"/>
      <c r="L248" s="65"/>
      <c r="M248" s="65"/>
      <c r="N248" s="65"/>
      <c r="O248" s="65"/>
      <c r="P248" s="65"/>
      <c r="Q248" s="65"/>
      <c r="R248" s="65"/>
      <c r="S248" s="65"/>
      <c r="T248" s="65"/>
      <c r="U248" s="65"/>
      <c r="V248" s="65"/>
      <c r="W248" s="65"/>
      <c r="Y248" s="3">
        <v>2020</v>
      </c>
      <c r="Z248" s="4">
        <v>23160.335114830679</v>
      </c>
      <c r="AA248" s="4">
        <v>0</v>
      </c>
      <c r="AB248" s="4">
        <v>284894.34878161683</v>
      </c>
      <c r="AC248" s="4">
        <v>567816.23787572584</v>
      </c>
      <c r="AD248" s="4">
        <v>4075.2669567105295</v>
      </c>
      <c r="AE248" s="4">
        <v>29388.086962052279</v>
      </c>
      <c r="AF248" s="4">
        <v>0</v>
      </c>
      <c r="AG248" s="4">
        <v>0</v>
      </c>
      <c r="AH248" s="4">
        <v>48472.961633774845</v>
      </c>
      <c r="AI248" s="4">
        <v>592.07848962046899</v>
      </c>
      <c r="AJ248" s="4">
        <v>509.2227495503995</v>
      </c>
      <c r="AK248" s="7">
        <v>958908.53856388177</v>
      </c>
      <c r="AM248" s="3">
        <v>2020</v>
      </c>
      <c r="AN248" s="38">
        <v>4.192020655784353E-2</v>
      </c>
      <c r="AO248" s="38">
        <v>0</v>
      </c>
      <c r="AP248" s="38">
        <v>0.40739891875771206</v>
      </c>
      <c r="AQ248" s="38">
        <v>2.2269752849485971</v>
      </c>
      <c r="AR248" s="38">
        <v>8.5091574056115858E-3</v>
      </c>
      <c r="AS248" s="38">
        <v>5.2134466270680739E-2</v>
      </c>
      <c r="AT248" s="38">
        <v>0</v>
      </c>
      <c r="AU248" s="38">
        <v>0</v>
      </c>
      <c r="AV248" s="38">
        <v>7.2709442450662271E-2</v>
      </c>
      <c r="AW248" s="38">
        <v>2.9603924481023448E-4</v>
      </c>
      <c r="AX248" s="38">
        <v>2.0368909982015982E-6</v>
      </c>
      <c r="AY248" s="36">
        <v>2.8099455525269161</v>
      </c>
    </row>
    <row r="249" spans="2:51" x14ac:dyDescent="0.25">
      <c r="B249" s="65"/>
      <c r="C249" s="65"/>
      <c r="D249" s="65"/>
      <c r="E249" s="65"/>
      <c r="F249" s="65"/>
      <c r="G249" s="65"/>
      <c r="H249" s="65"/>
      <c r="I249" s="65"/>
      <c r="J249" s="65"/>
      <c r="K249" s="65"/>
      <c r="L249" s="65"/>
      <c r="M249" s="65"/>
      <c r="N249" s="65"/>
      <c r="O249" s="65"/>
      <c r="P249" s="65"/>
      <c r="Q249" s="65"/>
      <c r="R249" s="65"/>
      <c r="S249" s="65"/>
      <c r="T249" s="65"/>
      <c r="U249" s="65"/>
      <c r="V249" s="65"/>
      <c r="W249" s="65"/>
      <c r="Y249" s="1">
        <v>2021</v>
      </c>
      <c r="Z249" s="4">
        <v>19433.351079230499</v>
      </c>
      <c r="AA249" s="4">
        <v>0</v>
      </c>
      <c r="AB249" s="4">
        <v>291439.65584525326</v>
      </c>
      <c r="AC249" s="4">
        <v>554985.80039302527</v>
      </c>
      <c r="AD249" s="4">
        <v>4747.7653737378851</v>
      </c>
      <c r="AE249" s="4">
        <v>29770.313889959689</v>
      </c>
      <c r="AF249" s="4">
        <v>0</v>
      </c>
      <c r="AG249" s="4">
        <v>0</v>
      </c>
      <c r="AH249" s="4">
        <v>43614.906741342988</v>
      </c>
      <c r="AI249" s="4">
        <v>9833.2574862426518</v>
      </c>
      <c r="AJ249" s="4">
        <v>1297.0322193881989</v>
      </c>
      <c r="AK249" s="7">
        <v>955122.08302818052</v>
      </c>
      <c r="AM249" s="1">
        <v>2021</v>
      </c>
      <c r="AN249" s="38">
        <v>3.5174365453407207E-2</v>
      </c>
      <c r="AO249" s="38">
        <v>0</v>
      </c>
      <c r="AP249" s="38">
        <v>0.41675870785871216</v>
      </c>
      <c r="AQ249" s="38">
        <v>2.176654309141445</v>
      </c>
      <c r="AR249" s="38">
        <v>9.9133341003647037E-3</v>
      </c>
      <c r="AS249" s="38">
        <v>5.2812536840788488E-2</v>
      </c>
      <c r="AT249" s="38">
        <v>0</v>
      </c>
      <c r="AU249" s="38">
        <v>0</v>
      </c>
      <c r="AV249" s="38">
        <v>6.542236011201448E-2</v>
      </c>
      <c r="AW249" s="38">
        <v>4.9166287431213259E-3</v>
      </c>
      <c r="AX249" s="38">
        <v>5.1881288775527957E-6</v>
      </c>
      <c r="AY249" s="36">
        <v>2.7616574303787309</v>
      </c>
    </row>
    <row r="250" spans="2:51" x14ac:dyDescent="0.25">
      <c r="B250" s="65"/>
      <c r="C250" s="65"/>
      <c r="D250" s="65"/>
      <c r="E250" s="65"/>
      <c r="F250" s="65"/>
      <c r="G250" s="65"/>
      <c r="H250" s="65"/>
      <c r="I250" s="65"/>
      <c r="J250" s="65"/>
      <c r="K250" s="65"/>
      <c r="L250" s="65"/>
      <c r="M250" s="65"/>
      <c r="N250" s="65"/>
      <c r="O250" s="65"/>
      <c r="P250" s="65"/>
      <c r="Q250" s="65"/>
      <c r="R250" s="65"/>
      <c r="S250" s="65"/>
      <c r="T250" s="65"/>
      <c r="U250" s="65"/>
      <c r="V250" s="65"/>
      <c r="W250" s="65"/>
      <c r="Y250" s="3">
        <v>2022</v>
      </c>
      <c r="Z250" s="4">
        <v>16031.706151133832</v>
      </c>
      <c r="AA250" s="4">
        <v>0</v>
      </c>
      <c r="AB250" s="4">
        <v>292367.18729510286</v>
      </c>
      <c r="AC250" s="4">
        <v>529912.48012754566</v>
      </c>
      <c r="AD250" s="4">
        <v>5385.8448353686899</v>
      </c>
      <c r="AE250" s="4">
        <v>30201.964862647732</v>
      </c>
      <c r="AF250" s="4">
        <v>0</v>
      </c>
      <c r="AG250" s="4">
        <v>0</v>
      </c>
      <c r="AH250" s="4">
        <v>61214.934254718028</v>
      </c>
      <c r="AI250" s="4">
        <v>20423.853115586338</v>
      </c>
      <c r="AJ250" s="4">
        <v>2513.328044703303</v>
      </c>
      <c r="AK250" s="7">
        <v>958051.29868680646</v>
      </c>
      <c r="AM250" s="3">
        <v>2022</v>
      </c>
      <c r="AN250" s="38">
        <v>2.9017388133552237E-2</v>
      </c>
      <c r="AO250" s="38">
        <v>0</v>
      </c>
      <c r="AP250" s="38">
        <v>0.41808507783199711</v>
      </c>
      <c r="AQ250" s="38">
        <v>2.0783167470602342</v>
      </c>
      <c r="AR250" s="38">
        <v>1.1245644016249823E-2</v>
      </c>
      <c r="AS250" s="38">
        <v>5.3578285666337072E-2</v>
      </c>
      <c r="AT250" s="38">
        <v>0</v>
      </c>
      <c r="AU250" s="38">
        <v>0</v>
      </c>
      <c r="AV250" s="38">
        <v>9.1822401382077035E-2</v>
      </c>
      <c r="AW250" s="38">
        <v>1.0211926557793169E-2</v>
      </c>
      <c r="AX250" s="38">
        <v>1.0053312178813212E-5</v>
      </c>
      <c r="AY250" s="36">
        <v>2.6922875239604194</v>
      </c>
    </row>
    <row r="251" spans="2:51" x14ac:dyDescent="0.25">
      <c r="B251" s="65"/>
      <c r="C251" s="65"/>
      <c r="D251" s="65"/>
      <c r="E251" s="65"/>
      <c r="F251" s="65"/>
      <c r="G251" s="65"/>
      <c r="H251" s="65"/>
      <c r="I251" s="65"/>
      <c r="J251" s="65"/>
      <c r="K251" s="65"/>
      <c r="L251" s="65"/>
      <c r="M251" s="65"/>
      <c r="N251" s="65"/>
      <c r="O251" s="65"/>
      <c r="P251" s="65"/>
      <c r="Q251" s="65"/>
      <c r="R251" s="65"/>
      <c r="S251" s="65"/>
      <c r="T251" s="65"/>
      <c r="U251" s="65"/>
      <c r="V251" s="65"/>
      <c r="W251" s="65"/>
      <c r="Y251" s="1">
        <v>2023</v>
      </c>
      <c r="Z251" s="4">
        <v>12988.910528324821</v>
      </c>
      <c r="AA251" s="4">
        <v>0</v>
      </c>
      <c r="AB251" s="4">
        <v>291709.78164749627</v>
      </c>
      <c r="AC251" s="4">
        <v>501782.33974489884</v>
      </c>
      <c r="AD251" s="4">
        <v>5981.1098692181195</v>
      </c>
      <c r="AE251" s="4">
        <v>30531.393755345332</v>
      </c>
      <c r="AF251" s="4">
        <v>0</v>
      </c>
      <c r="AG251" s="4">
        <v>0</v>
      </c>
      <c r="AH251" s="4">
        <v>81273.299095991766</v>
      </c>
      <c r="AI251" s="4">
        <v>32407.193598152611</v>
      </c>
      <c r="AJ251" s="4">
        <v>4165.0661380128095</v>
      </c>
      <c r="AK251" s="7">
        <v>960839.09437744052</v>
      </c>
      <c r="AM251" s="1">
        <v>2023</v>
      </c>
      <c r="AN251" s="38">
        <v>2.3509928056267924E-2</v>
      </c>
      <c r="AO251" s="38">
        <v>0</v>
      </c>
      <c r="AP251" s="38">
        <v>0.41714498775591968</v>
      </c>
      <c r="AQ251" s="38">
        <v>1.9679903364794931</v>
      </c>
      <c r="AR251" s="38">
        <v>1.2488557406927434E-2</v>
      </c>
      <c r="AS251" s="38">
        <v>5.4162692521982615E-2</v>
      </c>
      <c r="AT251" s="38">
        <v>0</v>
      </c>
      <c r="AU251" s="38">
        <v>0</v>
      </c>
      <c r="AV251" s="38">
        <v>0.12190994864398766</v>
      </c>
      <c r="AW251" s="38">
        <v>1.6203596799076306E-2</v>
      </c>
      <c r="AX251" s="38">
        <v>1.6660264552051238E-5</v>
      </c>
      <c r="AY251" s="36">
        <v>2.6134267079282072</v>
      </c>
    </row>
    <row r="252" spans="2:51" x14ac:dyDescent="0.25">
      <c r="B252" s="65"/>
      <c r="C252" s="65"/>
      <c r="D252" s="65"/>
      <c r="E252" s="65"/>
      <c r="F252" s="65"/>
      <c r="G252" s="65"/>
      <c r="H252" s="65"/>
      <c r="I252" s="65"/>
      <c r="J252" s="65"/>
      <c r="K252" s="65"/>
      <c r="L252" s="65"/>
      <c r="M252" s="65"/>
      <c r="N252" s="65"/>
      <c r="O252" s="65"/>
      <c r="P252" s="65"/>
      <c r="Q252" s="65"/>
      <c r="R252" s="65"/>
      <c r="S252" s="65"/>
      <c r="T252" s="65"/>
      <c r="U252" s="65"/>
      <c r="V252" s="65"/>
      <c r="W252" s="65"/>
      <c r="Y252" s="3">
        <v>2024</v>
      </c>
      <c r="Z252" s="4">
        <v>10326.530405904383</v>
      </c>
      <c r="AA252" s="4">
        <v>0</v>
      </c>
      <c r="AB252" s="4">
        <v>289410.08336851647</v>
      </c>
      <c r="AC252" s="4">
        <v>470642.23814237159</v>
      </c>
      <c r="AD252" s="4">
        <v>6525.8896384685322</v>
      </c>
      <c r="AE252" s="4">
        <v>30763.205028274868</v>
      </c>
      <c r="AF252" s="4">
        <v>0</v>
      </c>
      <c r="AG252" s="4">
        <v>0</v>
      </c>
      <c r="AH252" s="4">
        <v>103829.05668291086</v>
      </c>
      <c r="AI252" s="4">
        <v>45809.224398442326</v>
      </c>
      <c r="AJ252" s="4">
        <v>6258.0839881218189</v>
      </c>
      <c r="AK252" s="7">
        <v>963564.3116530109</v>
      </c>
      <c r="AM252" s="3">
        <v>2024</v>
      </c>
      <c r="AN252" s="38">
        <v>1.8691020034686933E-2</v>
      </c>
      <c r="AO252" s="38">
        <v>0</v>
      </c>
      <c r="AP252" s="38">
        <v>0.41385641921697858</v>
      </c>
      <c r="AQ252" s="38">
        <v>1.8458588579943813</v>
      </c>
      <c r="AR252" s="38">
        <v>1.3626057565122295E-2</v>
      </c>
      <c r="AS252" s="38">
        <v>5.4573925720159615E-2</v>
      </c>
      <c r="AT252" s="38">
        <v>0</v>
      </c>
      <c r="AU252" s="38">
        <v>0</v>
      </c>
      <c r="AV252" s="38">
        <v>0.15574358502436628</v>
      </c>
      <c r="AW252" s="38">
        <v>2.2904612199221165E-2</v>
      </c>
      <c r="AX252" s="38">
        <v>2.5032335952487275E-5</v>
      </c>
      <c r="AY252" s="36">
        <v>2.5252795100908689</v>
      </c>
    </row>
    <row r="253" spans="2:51" x14ac:dyDescent="0.25">
      <c r="B253" s="65"/>
      <c r="C253" s="65"/>
      <c r="D253" s="65"/>
      <c r="E253" s="65"/>
      <c r="F253" s="65"/>
      <c r="G253" s="65"/>
      <c r="H253" s="65"/>
      <c r="I253" s="65"/>
      <c r="J253" s="65"/>
      <c r="K253" s="65"/>
      <c r="L253" s="65"/>
      <c r="M253" s="65"/>
      <c r="N253" s="65"/>
      <c r="O253" s="65"/>
      <c r="P253" s="65"/>
      <c r="Q253" s="65"/>
      <c r="R253" s="65"/>
      <c r="S253" s="65"/>
      <c r="T253" s="65"/>
      <c r="U253" s="65"/>
      <c r="V253" s="65"/>
      <c r="W253" s="65"/>
      <c r="Y253" s="3">
        <v>2025</v>
      </c>
      <c r="Z253" s="4">
        <v>8048.5310075657371</v>
      </c>
      <c r="AA253" s="4">
        <v>0</v>
      </c>
      <c r="AB253" s="4">
        <v>285407.73648439854</v>
      </c>
      <c r="AC253" s="4">
        <v>436522.86936872988</v>
      </c>
      <c r="AD253" s="4">
        <v>7015.5125180074692</v>
      </c>
      <c r="AE253" s="4">
        <v>30906.47400715615</v>
      </c>
      <c r="AF253" s="4">
        <v>0</v>
      </c>
      <c r="AG253" s="4">
        <v>0</v>
      </c>
      <c r="AH253" s="4">
        <v>128920.73335332191</v>
      </c>
      <c r="AI253" s="4">
        <v>60656.315907103533</v>
      </c>
      <c r="AJ253" s="4">
        <v>8798.2661505226733</v>
      </c>
      <c r="AK253" s="7">
        <v>966276.4387968058</v>
      </c>
      <c r="AM253" s="3">
        <v>2025</v>
      </c>
      <c r="AN253" s="38">
        <v>1.4567841123693984E-2</v>
      </c>
      <c r="AO253" s="38">
        <v>0</v>
      </c>
      <c r="AP253" s="38">
        <v>0.40813306317268994</v>
      </c>
      <c r="AQ253" s="38">
        <v>1.7120426936641586</v>
      </c>
      <c r="AR253" s="38">
        <v>1.4648390137599596E-2</v>
      </c>
      <c r="AS253" s="38">
        <v>5.4828084888695006E-2</v>
      </c>
      <c r="AT253" s="38">
        <v>0</v>
      </c>
      <c r="AU253" s="38">
        <v>0</v>
      </c>
      <c r="AV253" s="38">
        <v>0.19338110002998288</v>
      </c>
      <c r="AW253" s="38">
        <v>3.0328157953551767E-2</v>
      </c>
      <c r="AX253" s="38">
        <v>3.5193064602090692E-5</v>
      </c>
      <c r="AY253" s="36">
        <v>2.4279645240349743</v>
      </c>
    </row>
    <row r="254" spans="2:51" x14ac:dyDescent="0.25">
      <c r="B254" s="65"/>
      <c r="C254" s="65"/>
      <c r="D254" s="65"/>
      <c r="E254" s="65"/>
      <c r="F254" s="65"/>
      <c r="G254" s="65"/>
      <c r="H254" s="65"/>
      <c r="I254" s="65"/>
      <c r="J254" s="65"/>
      <c r="K254" s="65"/>
      <c r="L254" s="65"/>
      <c r="M254" s="65"/>
      <c r="N254" s="65"/>
      <c r="O254" s="65"/>
      <c r="P254" s="65"/>
      <c r="Q254" s="65"/>
      <c r="R254" s="65"/>
      <c r="S254" s="65"/>
      <c r="T254" s="65"/>
      <c r="U254" s="65"/>
      <c r="V254" s="65"/>
      <c r="W254" s="65"/>
      <c r="Y254" s="3">
        <v>2026</v>
      </c>
      <c r="Z254" s="4">
        <v>6140.0683117599847</v>
      </c>
      <c r="AA254" s="4">
        <v>0</v>
      </c>
      <c r="AB254" s="4">
        <v>276208.72517754015</v>
      </c>
      <c r="AC254" s="4">
        <v>403172.55788206327</v>
      </c>
      <c r="AD254" s="4">
        <v>7358.2624637007129</v>
      </c>
      <c r="AE254" s="4">
        <v>29230.193672998321</v>
      </c>
      <c r="AF254" s="4">
        <v>0</v>
      </c>
      <c r="AG254" s="4">
        <v>0</v>
      </c>
      <c r="AH254" s="4">
        <v>156050.10708102706</v>
      </c>
      <c r="AI254" s="4">
        <v>80230.913346708345</v>
      </c>
      <c r="AJ254" s="4">
        <v>11881.975838571623</v>
      </c>
      <c r="AK254" s="7">
        <v>970272.80377436953</v>
      </c>
      <c r="AM254" s="3">
        <v>2026</v>
      </c>
      <c r="AN254" s="38">
        <v>1.1113523644285573E-2</v>
      </c>
      <c r="AO254" s="38">
        <v>0</v>
      </c>
      <c r="AP254" s="38">
        <v>0.39497847700388239</v>
      </c>
      <c r="AQ254" s="38">
        <v>1.5812427720134521</v>
      </c>
      <c r="AR254" s="38">
        <v>1.5364052024207089E-2</v>
      </c>
      <c r="AS254" s="38">
        <v>5.1854363575899017E-2</v>
      </c>
      <c r="AT254" s="38">
        <v>0</v>
      </c>
      <c r="AU254" s="38">
        <v>0</v>
      </c>
      <c r="AV254" s="38">
        <v>0.2340751606215406</v>
      </c>
      <c r="AW254" s="38">
        <v>4.0115456673354172E-2</v>
      </c>
      <c r="AX254" s="38">
        <v>4.752790335428649E-5</v>
      </c>
      <c r="AY254" s="36">
        <v>2.3287913334599759</v>
      </c>
    </row>
    <row r="255" spans="2:51" x14ac:dyDescent="0.25">
      <c r="B255" s="65"/>
      <c r="C255" s="65"/>
      <c r="D255" s="65"/>
      <c r="E255" s="65"/>
      <c r="F255" s="65"/>
      <c r="G255" s="65"/>
      <c r="H255" s="65"/>
      <c r="I255" s="65"/>
      <c r="J255" s="65"/>
      <c r="K255" s="65"/>
      <c r="L255" s="65"/>
      <c r="M255" s="65"/>
      <c r="N255" s="65"/>
      <c r="O255" s="65"/>
      <c r="P255" s="65"/>
      <c r="Q255" s="65"/>
      <c r="R255" s="65"/>
      <c r="S255" s="65"/>
      <c r="T255" s="65"/>
      <c r="U255" s="65"/>
      <c r="V255" s="65"/>
      <c r="W255" s="65"/>
      <c r="Y255" s="1">
        <v>2027</v>
      </c>
      <c r="Z255" s="4">
        <v>4572.749650632858</v>
      </c>
      <c r="AA255" s="4">
        <v>0</v>
      </c>
      <c r="AB255" s="4">
        <v>264748.35041479138</v>
      </c>
      <c r="AC255" s="4">
        <v>367354.22237077059</v>
      </c>
      <c r="AD255" s="4">
        <v>7559.2902738593284</v>
      </c>
      <c r="AE255" s="4">
        <v>27237.040704762589</v>
      </c>
      <c r="AF255" s="4">
        <v>0</v>
      </c>
      <c r="AG255" s="4">
        <v>0</v>
      </c>
      <c r="AH255" s="4">
        <v>185734.81281755172</v>
      </c>
      <c r="AI255" s="4">
        <v>101789.12335310248</v>
      </c>
      <c r="AJ255" s="4">
        <v>15480.45998886129</v>
      </c>
      <c r="AK255" s="7">
        <v>974476.04957433231</v>
      </c>
      <c r="AM255" s="1">
        <v>2027</v>
      </c>
      <c r="AN255" s="38">
        <v>8.276676867645473E-3</v>
      </c>
      <c r="AO255" s="38">
        <v>0</v>
      </c>
      <c r="AP255" s="38">
        <v>0.3785901410931517</v>
      </c>
      <c r="AQ255" s="38">
        <v>1.4407632601381621</v>
      </c>
      <c r="AR255" s="38">
        <v>1.5783798091818277E-2</v>
      </c>
      <c r="AS255" s="38">
        <v>4.8318510210248834E-2</v>
      </c>
      <c r="AT255" s="38">
        <v>0</v>
      </c>
      <c r="AU255" s="38">
        <v>0</v>
      </c>
      <c r="AV255" s="38">
        <v>0.27860221922632761</v>
      </c>
      <c r="AW255" s="38">
        <v>5.0894561676551237E-2</v>
      </c>
      <c r="AX255" s="38">
        <v>6.1921839955445156E-5</v>
      </c>
      <c r="AY255" s="36">
        <v>2.2212910891438606</v>
      </c>
    </row>
    <row r="256" spans="2:51" x14ac:dyDescent="0.25">
      <c r="B256" s="65"/>
      <c r="C256" s="65"/>
      <c r="D256" s="65"/>
      <c r="E256" s="65"/>
      <c r="F256" s="65"/>
      <c r="G256" s="65"/>
      <c r="H256" s="65"/>
      <c r="I256" s="65"/>
      <c r="J256" s="65"/>
      <c r="K256" s="65"/>
      <c r="L256" s="65"/>
      <c r="M256" s="65"/>
      <c r="N256" s="65"/>
      <c r="O256" s="65"/>
      <c r="P256" s="65"/>
      <c r="Q256" s="65"/>
      <c r="R256" s="65"/>
      <c r="S256" s="65"/>
      <c r="T256" s="65"/>
      <c r="U256" s="65"/>
      <c r="V256" s="65"/>
      <c r="W256" s="65"/>
      <c r="Y256" s="3">
        <v>2028</v>
      </c>
      <c r="Z256" s="4">
        <v>3313.597842808229</v>
      </c>
      <c r="AA256" s="4">
        <v>0</v>
      </c>
      <c r="AB256" s="4">
        <v>250924.36903469599</v>
      </c>
      <c r="AC256" s="4">
        <v>329129.38347659755</v>
      </c>
      <c r="AD256" s="4">
        <v>7628.8511129131966</v>
      </c>
      <c r="AE256" s="4">
        <v>24944.788120947727</v>
      </c>
      <c r="AF256" s="4">
        <v>0</v>
      </c>
      <c r="AG256" s="4">
        <v>0</v>
      </c>
      <c r="AH256" s="4">
        <v>218014.68014044291</v>
      </c>
      <c r="AI256" s="4">
        <v>125365.30063824775</v>
      </c>
      <c r="AJ256" s="4">
        <v>19600.427220062433</v>
      </c>
      <c r="AK256" s="7">
        <v>978921.39758671587</v>
      </c>
      <c r="AM256" s="3">
        <v>2028</v>
      </c>
      <c r="AN256" s="38">
        <v>5.9976120954828944E-3</v>
      </c>
      <c r="AO256" s="38">
        <v>0</v>
      </c>
      <c r="AP256" s="38">
        <v>0.35882184771961528</v>
      </c>
      <c r="AQ256" s="38">
        <v>1.2908454419952156</v>
      </c>
      <c r="AR256" s="38">
        <v>1.5929041123762755E-2</v>
      </c>
      <c r="AS256" s="38">
        <v>4.4252054126561267E-2</v>
      </c>
      <c r="AT256" s="38">
        <v>0</v>
      </c>
      <c r="AU256" s="38">
        <v>0</v>
      </c>
      <c r="AV256" s="38">
        <v>0.3270220202106644</v>
      </c>
      <c r="AW256" s="38">
        <v>6.2682650319123873E-2</v>
      </c>
      <c r="AX256" s="38">
        <v>7.8401708880249731E-5</v>
      </c>
      <c r="AY256" s="36">
        <v>2.1056290692993063</v>
      </c>
    </row>
    <row r="257" spans="2:52" x14ac:dyDescent="0.25">
      <c r="B257" s="65"/>
      <c r="C257" s="65"/>
      <c r="D257" s="65"/>
      <c r="E257" s="65"/>
      <c r="F257" s="65"/>
      <c r="G257" s="65"/>
      <c r="H257" s="65"/>
      <c r="I257" s="65"/>
      <c r="J257" s="65"/>
      <c r="K257" s="65"/>
      <c r="L257" s="65"/>
      <c r="M257" s="65"/>
      <c r="N257" s="65"/>
      <c r="O257" s="65"/>
      <c r="P257" s="65"/>
      <c r="Q257" s="65"/>
      <c r="R257" s="65"/>
      <c r="S257" s="65"/>
      <c r="T257" s="65"/>
      <c r="U257" s="65"/>
      <c r="V257" s="65"/>
      <c r="W257" s="65"/>
      <c r="Y257" s="1">
        <v>2029</v>
      </c>
      <c r="Z257" s="4">
        <v>2331.8588871865031</v>
      </c>
      <c r="AA257" s="4">
        <v>0</v>
      </c>
      <c r="AB257" s="4">
        <v>234595.80735904552</v>
      </c>
      <c r="AC257" s="4">
        <v>288706.82962357905</v>
      </c>
      <c r="AD257" s="4">
        <v>7577.3909108364915</v>
      </c>
      <c r="AE257" s="4">
        <v>22369.394730447792</v>
      </c>
      <c r="AF257" s="4">
        <v>0</v>
      </c>
      <c r="AG257" s="4">
        <v>0</v>
      </c>
      <c r="AH257" s="4">
        <v>252918.72728609768</v>
      </c>
      <c r="AI257" s="4">
        <v>150989.69467099832</v>
      </c>
      <c r="AJ257" s="4">
        <v>24247.34700876796</v>
      </c>
      <c r="AK257" s="7">
        <v>983737.05047695944</v>
      </c>
      <c r="AM257" s="1">
        <v>2029</v>
      </c>
      <c r="AN257" s="38">
        <v>4.2206645858075698E-3</v>
      </c>
      <c r="AO257" s="38">
        <v>0</v>
      </c>
      <c r="AP257" s="38">
        <v>0.33547200452343512</v>
      </c>
      <c r="AQ257" s="38">
        <v>1.1323081857836772</v>
      </c>
      <c r="AR257" s="38">
        <v>1.5821592221826594E-2</v>
      </c>
      <c r="AS257" s="38">
        <v>3.9683306251814383E-2</v>
      </c>
      <c r="AT257" s="38">
        <v>0</v>
      </c>
      <c r="AU257" s="38">
        <v>0</v>
      </c>
      <c r="AV257" s="38">
        <v>0.37937809092914654</v>
      </c>
      <c r="AW257" s="38">
        <v>7.5494847335499146E-2</v>
      </c>
      <c r="AX257" s="38">
        <v>9.6989388035071837E-5</v>
      </c>
      <c r="AY257" s="36">
        <v>1.9824756810192419</v>
      </c>
    </row>
    <row r="258" spans="2:52" x14ac:dyDescent="0.25">
      <c r="B258" s="65"/>
      <c r="C258" s="65"/>
      <c r="D258" s="65"/>
      <c r="E258" s="65"/>
      <c r="F258" s="65"/>
      <c r="G258" s="65"/>
      <c r="H258" s="65"/>
      <c r="I258" s="65"/>
      <c r="J258" s="65"/>
      <c r="K258" s="65"/>
      <c r="L258" s="65"/>
      <c r="M258" s="65"/>
      <c r="N258" s="65"/>
      <c r="O258" s="65"/>
      <c r="P258" s="65"/>
      <c r="Q258" s="65"/>
      <c r="R258" s="65"/>
      <c r="S258" s="65"/>
      <c r="T258" s="65"/>
      <c r="U258" s="65"/>
      <c r="V258" s="65"/>
      <c r="W258" s="65"/>
      <c r="Y258" s="6">
        <v>2030</v>
      </c>
      <c r="Z258" s="5">
        <v>1598.6134794135733</v>
      </c>
      <c r="AA258" s="5">
        <v>0</v>
      </c>
      <c r="AB258" s="5">
        <v>215607.80164633659</v>
      </c>
      <c r="AC258" s="5">
        <v>246461.61874421625</v>
      </c>
      <c r="AD258" s="5">
        <v>7410.6914268627152</v>
      </c>
      <c r="AE258" s="5">
        <v>19522.507573517712</v>
      </c>
      <c r="AF258" s="5">
        <v>0</v>
      </c>
      <c r="AG258" s="5">
        <v>0</v>
      </c>
      <c r="AH258" s="5">
        <v>290448.46891580027</v>
      </c>
      <c r="AI258" s="5">
        <v>178683.06622694587</v>
      </c>
      <c r="AJ258" s="5">
        <v>29423.024907055013</v>
      </c>
      <c r="AK258" s="8">
        <v>989155.792920148</v>
      </c>
      <c r="AL258" s="13"/>
      <c r="AM258" s="6">
        <v>2030</v>
      </c>
      <c r="AN258" s="39">
        <v>2.8934903977385676E-3</v>
      </c>
      <c r="AO258" s="39">
        <v>0</v>
      </c>
      <c r="AP258" s="39">
        <v>0.30831915635426133</v>
      </c>
      <c r="AQ258" s="39">
        <v>0.96662246871481605</v>
      </c>
      <c r="AR258" s="39">
        <v>1.547352369928935E-2</v>
      </c>
      <c r="AS258" s="39">
        <v>3.4632928435420422E-2</v>
      </c>
      <c r="AT258" s="39">
        <v>0</v>
      </c>
      <c r="AU258" s="39">
        <v>0</v>
      </c>
      <c r="AV258" s="39">
        <v>0.4356727033737004</v>
      </c>
      <c r="AW258" s="39">
        <v>8.934153311347294E-2</v>
      </c>
      <c r="AX258" s="39">
        <v>1.1769209962822005E-4</v>
      </c>
      <c r="AY258" s="37">
        <v>1.8530734961883273</v>
      </c>
    </row>
    <row r="259" spans="2:52" x14ac:dyDescent="0.25">
      <c r="B259" s="65"/>
      <c r="C259" s="65"/>
      <c r="D259" s="65"/>
      <c r="E259" s="65"/>
      <c r="F259" s="65"/>
      <c r="G259" s="65"/>
      <c r="H259" s="65"/>
      <c r="I259" s="65"/>
      <c r="J259" s="65"/>
      <c r="K259" s="65"/>
      <c r="L259" s="65"/>
      <c r="M259" s="65"/>
      <c r="N259" s="65"/>
      <c r="O259" s="65"/>
      <c r="P259" s="65"/>
      <c r="Q259" s="65"/>
      <c r="R259" s="65"/>
      <c r="S259" s="65"/>
      <c r="T259" s="65"/>
      <c r="U259" s="65"/>
      <c r="V259" s="65"/>
      <c r="W259" s="65"/>
    </row>
    <row r="260" spans="2:52" x14ac:dyDescent="0.25">
      <c r="B260" s="65"/>
      <c r="C260" s="65"/>
      <c r="D260" s="65"/>
      <c r="E260" s="65"/>
      <c r="F260" s="65"/>
      <c r="G260" s="65"/>
      <c r="H260" s="65"/>
      <c r="I260" s="65"/>
      <c r="J260" s="65"/>
      <c r="K260" s="65"/>
      <c r="L260" s="65"/>
      <c r="M260" s="65"/>
      <c r="N260" s="65"/>
      <c r="O260" s="65"/>
      <c r="P260" s="65"/>
      <c r="Q260" s="65"/>
      <c r="R260" s="65"/>
      <c r="S260" s="65"/>
      <c r="T260" s="65"/>
      <c r="U260" s="65"/>
      <c r="V260" s="65"/>
      <c r="W260" s="65"/>
    </row>
    <row r="261" spans="2:52" x14ac:dyDescent="0.25">
      <c r="B261" s="65"/>
      <c r="C261" s="65"/>
      <c r="D261" s="65"/>
      <c r="E261" s="65"/>
      <c r="F261" s="65"/>
      <c r="G261" s="65"/>
      <c r="H261" s="65"/>
      <c r="I261" s="65"/>
      <c r="J261" s="65"/>
      <c r="K261" s="65"/>
      <c r="L261" s="65"/>
      <c r="M261" s="65"/>
      <c r="N261" s="65"/>
      <c r="O261" s="65"/>
      <c r="P261" s="65"/>
      <c r="Q261" s="65"/>
      <c r="R261" s="65"/>
      <c r="S261" s="65"/>
      <c r="T261" s="65"/>
      <c r="U261" s="65"/>
      <c r="V261" s="65"/>
      <c r="W261" s="65"/>
    </row>
    <row r="262" spans="2:52" x14ac:dyDescent="0.25">
      <c r="B262" s="65"/>
      <c r="C262" s="65"/>
      <c r="D262" s="65"/>
      <c r="E262" s="65"/>
      <c r="F262" s="65"/>
      <c r="G262" s="65"/>
      <c r="H262" s="65"/>
      <c r="I262" s="65"/>
      <c r="J262" s="65"/>
      <c r="K262" s="65"/>
      <c r="L262" s="65"/>
      <c r="M262" s="65"/>
      <c r="N262" s="65"/>
      <c r="O262" s="65"/>
      <c r="P262" s="65"/>
      <c r="Q262" s="65"/>
      <c r="R262" s="65"/>
      <c r="S262" s="65"/>
      <c r="T262" s="65"/>
      <c r="U262" s="65"/>
      <c r="V262" s="65"/>
      <c r="W262" s="65"/>
      <c r="AL262" s="101"/>
      <c r="AZ262" s="13"/>
    </row>
    <row r="263" spans="2:52" x14ac:dyDescent="0.25">
      <c r="B263" s="65"/>
      <c r="C263" s="65"/>
      <c r="D263" s="65"/>
      <c r="E263" s="65"/>
      <c r="F263" s="65"/>
      <c r="G263" s="65"/>
      <c r="H263" s="65"/>
      <c r="I263" s="65"/>
      <c r="J263" s="65"/>
      <c r="K263" s="65"/>
      <c r="L263" s="65"/>
      <c r="M263" s="65"/>
      <c r="N263" s="65"/>
      <c r="O263" s="65"/>
      <c r="P263" s="65"/>
      <c r="Q263" s="65"/>
      <c r="R263" s="65"/>
      <c r="S263" s="65"/>
      <c r="T263" s="65"/>
      <c r="U263" s="65"/>
      <c r="V263" s="65"/>
      <c r="W263" s="65"/>
    </row>
    <row r="264" spans="2:52" x14ac:dyDescent="0.25">
      <c r="B264" s="65"/>
      <c r="C264" s="65"/>
      <c r="D264" s="65"/>
      <c r="E264" s="65"/>
      <c r="F264" s="65"/>
      <c r="G264" s="65"/>
      <c r="H264" s="65"/>
      <c r="I264" s="65"/>
      <c r="J264" s="65"/>
      <c r="K264" s="65"/>
      <c r="L264" s="65"/>
      <c r="M264" s="65"/>
      <c r="N264" s="65"/>
      <c r="O264" s="65"/>
      <c r="P264" s="65"/>
      <c r="Q264" s="65"/>
      <c r="R264" s="65"/>
      <c r="S264" s="65"/>
      <c r="T264" s="65"/>
      <c r="U264" s="65"/>
      <c r="V264" s="65"/>
      <c r="W264" s="65"/>
    </row>
    <row r="265" spans="2:52" x14ac:dyDescent="0.25">
      <c r="B265" s="65"/>
      <c r="C265" s="65"/>
      <c r="D265" s="65"/>
      <c r="E265" s="65"/>
      <c r="F265" s="65"/>
      <c r="G265" s="65"/>
      <c r="H265" s="65"/>
      <c r="I265" s="65"/>
      <c r="J265" s="65"/>
      <c r="K265" s="65"/>
      <c r="L265" s="65"/>
      <c r="M265" s="65"/>
      <c r="N265" s="65"/>
      <c r="O265" s="65"/>
      <c r="P265" s="65"/>
      <c r="Q265" s="65"/>
      <c r="R265" s="65"/>
      <c r="S265" s="65"/>
      <c r="T265" s="65"/>
      <c r="U265" s="65"/>
      <c r="V265" s="65"/>
      <c r="W265" s="65"/>
    </row>
    <row r="266" spans="2:52" x14ac:dyDescent="0.25">
      <c r="B266" s="65"/>
      <c r="C266" s="65"/>
      <c r="D266" s="65"/>
      <c r="E266" s="65"/>
      <c r="F266" s="65"/>
      <c r="G266" s="65"/>
      <c r="H266" s="65"/>
      <c r="I266" s="65"/>
      <c r="J266" s="65"/>
      <c r="K266" s="65"/>
      <c r="L266" s="65"/>
      <c r="M266" s="65"/>
      <c r="N266" s="65"/>
      <c r="O266" s="65"/>
      <c r="P266" s="65"/>
      <c r="Q266" s="65"/>
      <c r="R266" s="65"/>
      <c r="S266" s="65"/>
      <c r="T266" s="65"/>
      <c r="U266" s="65"/>
      <c r="V266" s="65"/>
      <c r="W266" s="65"/>
    </row>
    <row r="267" spans="2:52" x14ac:dyDescent="0.25">
      <c r="C267" s="65"/>
      <c r="D267" s="65"/>
      <c r="E267" s="65"/>
      <c r="F267" s="65"/>
      <c r="G267" s="65"/>
      <c r="H267" s="65"/>
      <c r="I267" s="65"/>
      <c r="J267" s="65"/>
      <c r="K267" s="65"/>
      <c r="L267" s="65"/>
      <c r="M267" s="65"/>
      <c r="N267" s="65"/>
      <c r="O267" s="65"/>
      <c r="P267" s="65"/>
      <c r="Q267" s="65"/>
      <c r="R267" s="65"/>
      <c r="S267" s="65"/>
      <c r="T267" s="65"/>
      <c r="U267" s="65"/>
      <c r="V267" s="65"/>
      <c r="W267" s="65"/>
    </row>
    <row r="268" spans="2:52" x14ac:dyDescent="0.25">
      <c r="B268" s="65" t="s">
        <v>186</v>
      </c>
      <c r="C268" s="65"/>
      <c r="D268" s="65"/>
      <c r="E268" s="65"/>
      <c r="F268" s="65"/>
      <c r="G268" s="65"/>
      <c r="H268" s="65"/>
      <c r="I268" s="65"/>
      <c r="J268" s="65"/>
      <c r="K268" s="65"/>
      <c r="L268" s="65"/>
      <c r="M268" s="65"/>
      <c r="N268" s="65"/>
      <c r="O268" s="65"/>
      <c r="P268" s="65"/>
      <c r="Q268" s="65"/>
      <c r="R268" s="65"/>
      <c r="S268" s="65"/>
      <c r="T268" s="65"/>
      <c r="U268" s="65"/>
      <c r="V268" s="65"/>
      <c r="W268" s="65"/>
      <c r="Y268" s="55" t="s">
        <v>306</v>
      </c>
      <c r="AM268" s="55" t="s">
        <v>305</v>
      </c>
    </row>
    <row r="269" spans="2:52" ht="15.75" x14ac:dyDescent="0.25">
      <c r="B269" s="65"/>
      <c r="C269" s="65"/>
      <c r="D269" s="65"/>
      <c r="E269" s="65"/>
      <c r="F269" s="65"/>
      <c r="G269" s="65"/>
      <c r="H269" s="65"/>
      <c r="I269" s="65"/>
      <c r="J269" s="65"/>
      <c r="K269" s="65"/>
      <c r="L269" s="65"/>
      <c r="M269" s="65"/>
      <c r="N269" s="65"/>
      <c r="O269" s="65"/>
      <c r="P269" s="65"/>
      <c r="Q269" s="65"/>
      <c r="R269" s="65"/>
      <c r="S269" s="65"/>
      <c r="T269" s="65"/>
      <c r="U269" s="65"/>
      <c r="V269" s="65"/>
      <c r="W269" s="65"/>
      <c r="Y269" s="66"/>
      <c r="Z269" s="63" t="s">
        <v>2</v>
      </c>
      <c r="AA269" s="63" t="s">
        <v>3</v>
      </c>
      <c r="AB269" s="63" t="s">
        <v>4</v>
      </c>
      <c r="AC269" s="63" t="s">
        <v>5</v>
      </c>
      <c r="AD269" s="63" t="s">
        <v>6</v>
      </c>
      <c r="AE269" s="63" t="s">
        <v>7</v>
      </c>
      <c r="AF269" s="63" t="s">
        <v>8</v>
      </c>
      <c r="AG269" s="63" t="s">
        <v>9</v>
      </c>
      <c r="AH269" s="63" t="s">
        <v>18</v>
      </c>
      <c r="AI269" s="63" t="s">
        <v>19</v>
      </c>
      <c r="AJ269" s="63" t="s">
        <v>20</v>
      </c>
      <c r="AK269" s="63" t="s">
        <v>0</v>
      </c>
      <c r="AM269" s="62"/>
      <c r="AN269" s="63" t="s">
        <v>2</v>
      </c>
      <c r="AO269" s="63" t="s">
        <v>3</v>
      </c>
      <c r="AP269" s="63" t="s">
        <v>4</v>
      </c>
      <c r="AQ269" s="63" t="s">
        <v>5</v>
      </c>
      <c r="AR269" s="63" t="s">
        <v>6</v>
      </c>
      <c r="AS269" s="63" t="s">
        <v>7</v>
      </c>
      <c r="AT269" s="63" t="s">
        <v>8</v>
      </c>
      <c r="AU269" s="63" t="s">
        <v>9</v>
      </c>
      <c r="AV269" s="63" t="s">
        <v>18</v>
      </c>
      <c r="AW269" s="63" t="s">
        <v>19</v>
      </c>
      <c r="AX269" s="63" t="s">
        <v>20</v>
      </c>
      <c r="AY269" s="64" t="s">
        <v>0</v>
      </c>
    </row>
    <row r="270" spans="2:52" x14ac:dyDescent="0.25">
      <c r="B270" s="65"/>
      <c r="C270" s="65"/>
      <c r="D270" s="65"/>
      <c r="E270" s="65"/>
      <c r="F270" s="65"/>
      <c r="G270" s="65"/>
      <c r="H270" s="65"/>
      <c r="I270" s="65"/>
      <c r="J270" s="65"/>
      <c r="K270" s="65"/>
      <c r="L270" s="65"/>
      <c r="M270" s="65"/>
      <c r="N270" s="65"/>
      <c r="O270" s="65"/>
      <c r="P270" s="65"/>
      <c r="Q270" s="65"/>
      <c r="R270" s="65"/>
      <c r="S270" s="65"/>
      <c r="T270" s="65"/>
      <c r="U270" s="65"/>
      <c r="V270" s="65"/>
      <c r="W270" s="65"/>
      <c r="Y270" s="3">
        <v>2020</v>
      </c>
      <c r="Z270" s="4">
        <v>9822.6788709720222</v>
      </c>
      <c r="AA270" s="4">
        <v>0</v>
      </c>
      <c r="AB270" s="4">
        <v>133814.18970513687</v>
      </c>
      <c r="AC270" s="4">
        <v>238063.86450168942</v>
      </c>
      <c r="AD270" s="4">
        <v>0</v>
      </c>
      <c r="AE270" s="4">
        <v>0</v>
      </c>
      <c r="AF270" s="4">
        <v>0</v>
      </c>
      <c r="AG270" s="4">
        <v>0</v>
      </c>
      <c r="AH270" s="4">
        <v>27291.968948780963</v>
      </c>
      <c r="AI270" s="4">
        <v>0</v>
      </c>
      <c r="AJ270" s="4">
        <v>62898.955491496898</v>
      </c>
      <c r="AK270" s="7">
        <v>471891.65751807613</v>
      </c>
      <c r="AL270" s="57"/>
      <c r="AM270" s="3">
        <v>2020</v>
      </c>
      <c r="AN270" s="38">
        <v>1.7779048756459359E-2</v>
      </c>
      <c r="AO270" s="38">
        <v>0</v>
      </c>
      <c r="AP270" s="38">
        <v>0.19135429127834575</v>
      </c>
      <c r="AQ270" s="38">
        <v>0.93368647657562587</v>
      </c>
      <c r="AR270" s="38">
        <v>0</v>
      </c>
      <c r="AS270" s="38">
        <v>0</v>
      </c>
      <c r="AT270" s="38">
        <v>0</v>
      </c>
      <c r="AU270" s="38">
        <v>0</v>
      </c>
      <c r="AV270" s="38">
        <v>4.0937953423171448E-2</v>
      </c>
      <c r="AW270" s="38">
        <v>0</v>
      </c>
      <c r="AX270" s="38">
        <v>2.5159582196598759E-4</v>
      </c>
      <c r="AY270" s="36">
        <v>1.1840093658555686</v>
      </c>
    </row>
    <row r="271" spans="2:52" x14ac:dyDescent="0.25">
      <c r="B271" s="65"/>
      <c r="C271" s="65"/>
      <c r="D271" s="65"/>
      <c r="E271" s="65"/>
      <c r="F271" s="65"/>
      <c r="G271" s="65"/>
      <c r="H271" s="65"/>
      <c r="I271" s="65"/>
      <c r="J271" s="65"/>
      <c r="K271" s="65"/>
      <c r="L271" s="65"/>
      <c r="M271" s="65"/>
      <c r="N271" s="65"/>
      <c r="O271" s="65"/>
      <c r="P271" s="65"/>
      <c r="Q271" s="65"/>
      <c r="R271" s="65"/>
      <c r="S271" s="65"/>
      <c r="T271" s="65"/>
      <c r="U271" s="65"/>
      <c r="V271" s="65"/>
      <c r="W271" s="65"/>
      <c r="Y271" s="1">
        <v>2021</v>
      </c>
      <c r="Z271" s="4">
        <v>6612.6274159383656</v>
      </c>
      <c r="AA271" s="4">
        <v>0</v>
      </c>
      <c r="AB271" s="4">
        <v>130921.94682681712</v>
      </c>
      <c r="AC271" s="4">
        <v>218665.6001530409</v>
      </c>
      <c r="AD271" s="4">
        <v>0</v>
      </c>
      <c r="AE271" s="4">
        <v>0</v>
      </c>
      <c r="AF271" s="4">
        <v>0</v>
      </c>
      <c r="AG271" s="4">
        <v>0</v>
      </c>
      <c r="AH271" s="4">
        <v>10098.41862099979</v>
      </c>
      <c r="AI271" s="4">
        <v>0</v>
      </c>
      <c r="AJ271" s="4">
        <v>74531.709120012936</v>
      </c>
      <c r="AK271" s="7">
        <v>440830.3021368091</v>
      </c>
      <c r="AL271" s="57"/>
      <c r="AM271" s="1">
        <v>2021</v>
      </c>
      <c r="AN271" s="38">
        <v>1.1968855622848442E-2</v>
      </c>
      <c r="AO271" s="38">
        <v>0</v>
      </c>
      <c r="AP271" s="38">
        <v>0.18721838396234849</v>
      </c>
      <c r="AQ271" s="38">
        <v>0.85760648380022642</v>
      </c>
      <c r="AR271" s="38">
        <v>0</v>
      </c>
      <c r="AS271" s="38">
        <v>0</v>
      </c>
      <c r="AT271" s="38">
        <v>0</v>
      </c>
      <c r="AU271" s="38">
        <v>0</v>
      </c>
      <c r="AV271" s="38">
        <v>1.5147627931499685E-2</v>
      </c>
      <c r="AW271" s="38">
        <v>0</v>
      </c>
      <c r="AX271" s="38">
        <v>2.9812683648005174E-4</v>
      </c>
      <c r="AY271" s="36">
        <v>1.0722394781534033</v>
      </c>
    </row>
    <row r="272" spans="2:52" x14ac:dyDescent="0.25">
      <c r="B272" s="65"/>
      <c r="C272" s="65"/>
      <c r="D272" s="65"/>
      <c r="E272" s="65"/>
      <c r="F272" s="65"/>
      <c r="G272" s="65"/>
      <c r="H272" s="65"/>
      <c r="I272" s="65"/>
      <c r="J272" s="65"/>
      <c r="K272" s="65"/>
      <c r="L272" s="65"/>
      <c r="M272" s="65"/>
      <c r="N272" s="65"/>
      <c r="O272" s="65"/>
      <c r="P272" s="65"/>
      <c r="Q272" s="65"/>
      <c r="R272" s="65"/>
      <c r="S272" s="65"/>
      <c r="T272" s="65"/>
      <c r="U272" s="65"/>
      <c r="V272" s="65"/>
      <c r="W272" s="65"/>
      <c r="Y272" s="3">
        <v>2022</v>
      </c>
      <c r="Z272" s="4">
        <v>3338.7155823072812</v>
      </c>
      <c r="AA272" s="4">
        <v>0</v>
      </c>
      <c r="AB272" s="4">
        <v>128089.33692286302</v>
      </c>
      <c r="AC272" s="4">
        <v>199040.47496573217</v>
      </c>
      <c r="AD272" s="4">
        <v>0</v>
      </c>
      <c r="AE272" s="4">
        <v>0</v>
      </c>
      <c r="AF272" s="4">
        <v>0</v>
      </c>
      <c r="AG272" s="4">
        <v>0</v>
      </c>
      <c r="AH272" s="4">
        <v>12959.174386096269</v>
      </c>
      <c r="AI272" s="4">
        <v>0</v>
      </c>
      <c r="AJ272" s="4">
        <v>86323.872597323818</v>
      </c>
      <c r="AK272" s="7">
        <v>429751.57445432246</v>
      </c>
      <c r="AL272" s="57"/>
      <c r="AM272" s="3">
        <v>2022</v>
      </c>
      <c r="AN272" s="38">
        <v>6.0430752039761799E-3</v>
      </c>
      <c r="AO272" s="38">
        <v>0</v>
      </c>
      <c r="AP272" s="38">
        <v>0.18316775179969413</v>
      </c>
      <c r="AQ272" s="38">
        <v>0.78063674281560158</v>
      </c>
      <c r="AR272" s="38">
        <v>0</v>
      </c>
      <c r="AS272" s="38">
        <v>0</v>
      </c>
      <c r="AT272" s="38">
        <v>0</v>
      </c>
      <c r="AU272" s="38">
        <v>0</v>
      </c>
      <c r="AV272" s="38">
        <v>1.9438761579144405E-2</v>
      </c>
      <c r="AW272" s="38">
        <v>0</v>
      </c>
      <c r="AX272" s="38">
        <v>3.4529549038929527E-4</v>
      </c>
      <c r="AY272" s="36">
        <v>0.98963162688880557</v>
      </c>
    </row>
    <row r="273" spans="2:52" x14ac:dyDescent="0.25">
      <c r="B273" s="65"/>
      <c r="C273" s="65"/>
      <c r="D273" s="65"/>
      <c r="E273" s="65"/>
      <c r="F273" s="65"/>
      <c r="G273" s="65"/>
      <c r="H273" s="65"/>
      <c r="I273" s="65"/>
      <c r="J273" s="65"/>
      <c r="K273" s="65"/>
      <c r="L273" s="65"/>
      <c r="M273" s="65"/>
      <c r="N273" s="65"/>
      <c r="O273" s="65"/>
      <c r="P273" s="65"/>
      <c r="Q273" s="65"/>
      <c r="R273" s="65"/>
      <c r="S273" s="65"/>
      <c r="T273" s="65"/>
      <c r="U273" s="65"/>
      <c r="V273" s="65"/>
      <c r="W273" s="65"/>
      <c r="Y273" s="1">
        <v>2023</v>
      </c>
      <c r="Z273" s="4">
        <v>0</v>
      </c>
      <c r="AA273" s="4">
        <v>0</v>
      </c>
      <c r="AB273" s="4">
        <v>125317.20498562213</v>
      </c>
      <c r="AC273" s="4">
        <v>179185.08238502149</v>
      </c>
      <c r="AD273" s="4">
        <v>0</v>
      </c>
      <c r="AE273" s="4">
        <v>0</v>
      </c>
      <c r="AF273" s="4">
        <v>0</v>
      </c>
      <c r="AG273" s="4">
        <v>0</v>
      </c>
      <c r="AH273" s="4">
        <v>15875.03111206428</v>
      </c>
      <c r="AI273" s="4">
        <v>0</v>
      </c>
      <c r="AJ273" s="4">
        <v>98277.778785506292</v>
      </c>
      <c r="AK273" s="7">
        <v>418655.09726821422</v>
      </c>
      <c r="AL273" s="57"/>
      <c r="AM273" s="1">
        <v>2023</v>
      </c>
      <c r="AN273" s="38">
        <v>0</v>
      </c>
      <c r="AO273" s="38">
        <v>0</v>
      </c>
      <c r="AP273" s="38">
        <v>0.17920360312943964</v>
      </c>
      <c r="AQ273" s="38">
        <v>0.70276389311405429</v>
      </c>
      <c r="AR273" s="38">
        <v>0</v>
      </c>
      <c r="AS273" s="38">
        <v>0</v>
      </c>
      <c r="AT273" s="38">
        <v>0</v>
      </c>
      <c r="AU273" s="38">
        <v>0</v>
      </c>
      <c r="AV273" s="38">
        <v>2.3812546668096419E-2</v>
      </c>
      <c r="AW273" s="38">
        <v>0</v>
      </c>
      <c r="AX273" s="38">
        <v>3.9311111514202517E-4</v>
      </c>
      <c r="AY273" s="36">
        <v>0.90617315402673237</v>
      </c>
    </row>
    <row r="274" spans="2:52" x14ac:dyDescent="0.25">
      <c r="B274" s="65"/>
      <c r="C274" s="65"/>
      <c r="D274" s="65"/>
      <c r="E274" s="65"/>
      <c r="F274" s="65"/>
      <c r="G274" s="65"/>
      <c r="H274" s="65"/>
      <c r="I274" s="65"/>
      <c r="J274" s="65"/>
      <c r="K274" s="65"/>
      <c r="L274" s="65"/>
      <c r="M274" s="65"/>
      <c r="N274" s="65"/>
      <c r="O274" s="65"/>
      <c r="P274" s="65"/>
      <c r="Q274" s="65"/>
      <c r="R274" s="65"/>
      <c r="S274" s="65"/>
      <c r="T274" s="65"/>
      <c r="U274" s="65"/>
      <c r="V274" s="65"/>
      <c r="W274" s="65"/>
      <c r="Y274" s="3">
        <v>2024</v>
      </c>
      <c r="Z274" s="4">
        <v>0</v>
      </c>
      <c r="AA274" s="4">
        <v>0</v>
      </c>
      <c r="AB274" s="4">
        <v>122606.40684214128</v>
      </c>
      <c r="AC274" s="4">
        <v>156304.68540875806</v>
      </c>
      <c r="AD274" s="4">
        <v>0</v>
      </c>
      <c r="AE274" s="4">
        <v>0</v>
      </c>
      <c r="AF274" s="4">
        <v>0</v>
      </c>
      <c r="AG274" s="4">
        <v>0</v>
      </c>
      <c r="AH274" s="4">
        <v>18846.794030753219</v>
      </c>
      <c r="AI274" s="4">
        <v>0</v>
      </c>
      <c r="AJ274" s="4">
        <v>110395.7910928425</v>
      </c>
      <c r="AK274" s="7">
        <v>408153.67737449508</v>
      </c>
      <c r="AL274" s="57"/>
      <c r="AM274" s="3">
        <v>2024</v>
      </c>
      <c r="AN274" s="38">
        <v>0</v>
      </c>
      <c r="AO274" s="38">
        <v>0</v>
      </c>
      <c r="AP274" s="38">
        <v>0.17532716178426203</v>
      </c>
      <c r="AQ274" s="38">
        <v>0.61302697617314916</v>
      </c>
      <c r="AR274" s="38">
        <v>0</v>
      </c>
      <c r="AS274" s="38">
        <v>0</v>
      </c>
      <c r="AT274" s="38">
        <v>0</v>
      </c>
      <c r="AU274" s="38">
        <v>0</v>
      </c>
      <c r="AV274" s="38">
        <v>2.8270191046129829E-2</v>
      </c>
      <c r="AW274" s="38">
        <v>0</v>
      </c>
      <c r="AX274" s="38">
        <v>4.4158316437136998E-4</v>
      </c>
      <c r="AY274" s="36">
        <v>0.81706591216791236</v>
      </c>
    </row>
    <row r="275" spans="2:52" x14ac:dyDescent="0.25">
      <c r="B275" s="65"/>
      <c r="C275" s="65"/>
      <c r="D275" s="65"/>
      <c r="E275" s="65"/>
      <c r="F275" s="65"/>
      <c r="G275" s="65"/>
      <c r="H275" s="65"/>
      <c r="I275" s="65"/>
      <c r="J275" s="65"/>
      <c r="K275" s="65"/>
      <c r="L275" s="65"/>
      <c r="M275" s="65"/>
      <c r="N275" s="65"/>
      <c r="O275" s="65"/>
      <c r="P275" s="65"/>
      <c r="Q275" s="65"/>
      <c r="R275" s="65"/>
      <c r="S275" s="65"/>
      <c r="T275" s="65"/>
      <c r="U275" s="65"/>
      <c r="V275" s="65"/>
      <c r="W275" s="65"/>
      <c r="Y275" s="3">
        <v>2025</v>
      </c>
      <c r="Z275" s="4">
        <v>0</v>
      </c>
      <c r="AA275" s="4">
        <v>0</v>
      </c>
      <c r="AB275" s="4">
        <v>119957.80928537337</v>
      </c>
      <c r="AC275" s="4">
        <v>133132.36323773157</v>
      </c>
      <c r="AD275" s="4">
        <v>0</v>
      </c>
      <c r="AE275" s="4">
        <v>0</v>
      </c>
      <c r="AF275" s="4">
        <v>0</v>
      </c>
      <c r="AG275" s="4">
        <v>0</v>
      </c>
      <c r="AH275" s="4">
        <v>21875.278864660457</v>
      </c>
      <c r="AI275" s="4">
        <v>0</v>
      </c>
      <c r="AJ275" s="4">
        <v>122680.30385154868</v>
      </c>
      <c r="AK275" s="7">
        <v>397645.75523931411</v>
      </c>
      <c r="AL275" s="57"/>
      <c r="AM275" s="3">
        <v>2025</v>
      </c>
      <c r="AN275" s="38">
        <v>0</v>
      </c>
      <c r="AO275" s="38">
        <v>0</v>
      </c>
      <c r="AP275" s="38">
        <v>0.17153966727808392</v>
      </c>
      <c r="AQ275" s="38">
        <v>0.52214512861838325</v>
      </c>
      <c r="AR275" s="38">
        <v>0</v>
      </c>
      <c r="AS275" s="38">
        <v>0</v>
      </c>
      <c r="AT275" s="38">
        <v>0</v>
      </c>
      <c r="AU275" s="38">
        <v>0</v>
      </c>
      <c r="AV275" s="38">
        <v>3.2812918296990685E-2</v>
      </c>
      <c r="AW275" s="38">
        <v>0</v>
      </c>
      <c r="AX275" s="38">
        <v>4.9072121540619479E-4</v>
      </c>
      <c r="AY275" s="36">
        <v>0.72698843540886404</v>
      </c>
    </row>
    <row r="276" spans="2:52" x14ac:dyDescent="0.25">
      <c r="B276" s="65"/>
      <c r="C276" s="65"/>
      <c r="D276" s="65"/>
      <c r="E276" s="65"/>
      <c r="F276" s="65"/>
      <c r="G276" s="65"/>
      <c r="H276" s="65"/>
      <c r="I276" s="65"/>
      <c r="J276" s="65"/>
      <c r="K276" s="65"/>
      <c r="L276" s="65"/>
      <c r="M276" s="65"/>
      <c r="N276" s="65"/>
      <c r="O276" s="65"/>
      <c r="P276" s="65"/>
      <c r="Q276" s="65"/>
      <c r="R276" s="65"/>
      <c r="S276" s="65"/>
      <c r="T276" s="65"/>
      <c r="U276" s="65"/>
      <c r="V276" s="65"/>
      <c r="W276" s="65"/>
      <c r="Y276" s="3">
        <v>2026</v>
      </c>
      <c r="Z276" s="4">
        <v>0</v>
      </c>
      <c r="AA276" s="4">
        <v>0</v>
      </c>
      <c r="AB276" s="4">
        <v>105976.58824473302</v>
      </c>
      <c r="AC276" s="4">
        <v>118039.60942204262</v>
      </c>
      <c r="AD276" s="4">
        <v>0</v>
      </c>
      <c r="AE276" s="4">
        <v>0</v>
      </c>
      <c r="AF276" s="4">
        <v>0</v>
      </c>
      <c r="AG276" s="4">
        <v>0</v>
      </c>
      <c r="AH276" s="4">
        <v>24298.622257287541</v>
      </c>
      <c r="AI276" s="4">
        <v>0</v>
      </c>
      <c r="AJ276" s="4">
        <v>139094.90480118647</v>
      </c>
      <c r="AK276" s="7">
        <v>387409.72472524963</v>
      </c>
      <c r="AL276" s="57"/>
      <c r="AM276" s="3">
        <v>2026</v>
      </c>
      <c r="AN276" s="38">
        <v>0</v>
      </c>
      <c r="AO276" s="38">
        <v>0</v>
      </c>
      <c r="AP276" s="38">
        <v>0.15154652118996823</v>
      </c>
      <c r="AQ276" s="38">
        <v>0.46295134815325117</v>
      </c>
      <c r="AR276" s="38">
        <v>0</v>
      </c>
      <c r="AS276" s="38">
        <v>0</v>
      </c>
      <c r="AT276" s="38">
        <v>0</v>
      </c>
      <c r="AU276" s="38">
        <v>0</v>
      </c>
      <c r="AV276" s="38">
        <v>3.6447933385931316E-2</v>
      </c>
      <c r="AW276" s="38">
        <v>0</v>
      </c>
      <c r="AX276" s="38">
        <v>5.5637961920474582E-4</v>
      </c>
      <c r="AY276" s="36">
        <v>0.65150218234835544</v>
      </c>
    </row>
    <row r="277" spans="2:52" x14ac:dyDescent="0.25">
      <c r="B277" s="65"/>
      <c r="C277" s="65"/>
      <c r="D277" s="65"/>
      <c r="E277" s="65"/>
      <c r="F277" s="65"/>
      <c r="G277" s="65"/>
      <c r="H277" s="65"/>
      <c r="I277" s="65"/>
      <c r="J277" s="65"/>
      <c r="K277" s="65"/>
      <c r="L277" s="65"/>
      <c r="M277" s="65"/>
      <c r="N277" s="65"/>
      <c r="O277" s="65"/>
      <c r="P277" s="65"/>
      <c r="Q277" s="65"/>
      <c r="R277" s="65"/>
      <c r="S277" s="65"/>
      <c r="T277" s="65"/>
      <c r="U277" s="65"/>
      <c r="V277" s="65"/>
      <c r="W277" s="65"/>
      <c r="Y277" s="1">
        <v>2027</v>
      </c>
      <c r="Z277" s="4">
        <v>0</v>
      </c>
      <c r="AA277" s="4">
        <v>0</v>
      </c>
      <c r="AB277" s="4">
        <v>91835.979048472364</v>
      </c>
      <c r="AC277" s="4">
        <v>102810.34493746082</v>
      </c>
      <c r="AD277" s="4">
        <v>0</v>
      </c>
      <c r="AE277" s="4">
        <v>0</v>
      </c>
      <c r="AF277" s="4">
        <v>0</v>
      </c>
      <c r="AG277" s="4">
        <v>0</v>
      </c>
      <c r="AH277" s="4">
        <v>26767.362278627956</v>
      </c>
      <c r="AI277" s="4">
        <v>0</v>
      </c>
      <c r="AJ277" s="4">
        <v>155758.88065924385</v>
      </c>
      <c r="AK277" s="7">
        <v>377172.56692380499</v>
      </c>
      <c r="AL277" s="57"/>
      <c r="AM277" s="1">
        <v>2027</v>
      </c>
      <c r="AN277" s="38">
        <v>0</v>
      </c>
      <c r="AO277" s="38">
        <v>0</v>
      </c>
      <c r="AP277" s="38">
        <v>0.13132545003931548</v>
      </c>
      <c r="AQ277" s="38">
        <v>0.40322217284472134</v>
      </c>
      <c r="AR277" s="38">
        <v>0</v>
      </c>
      <c r="AS277" s="38">
        <v>0</v>
      </c>
      <c r="AT277" s="38">
        <v>0</v>
      </c>
      <c r="AU277" s="38">
        <v>0</v>
      </c>
      <c r="AV277" s="38">
        <v>4.0151043417941935E-2</v>
      </c>
      <c r="AW277" s="38">
        <v>0</v>
      </c>
      <c r="AX277" s="38">
        <v>6.2303552263697545E-4</v>
      </c>
      <c r="AY277" s="36">
        <v>0.57532170182461573</v>
      </c>
    </row>
    <row r="278" spans="2:52" x14ac:dyDescent="0.25">
      <c r="B278" s="65"/>
      <c r="C278" s="65"/>
      <c r="D278" s="65"/>
      <c r="E278" s="65"/>
      <c r="F278" s="65"/>
      <c r="G278" s="65"/>
      <c r="H278" s="65"/>
      <c r="I278" s="65"/>
      <c r="J278" s="65"/>
      <c r="K278" s="65"/>
      <c r="L278" s="65"/>
      <c r="M278" s="65"/>
      <c r="N278" s="65"/>
      <c r="O278" s="65"/>
      <c r="P278" s="65"/>
      <c r="Q278" s="65"/>
      <c r="R278" s="65"/>
      <c r="S278" s="65"/>
      <c r="T278" s="65"/>
      <c r="U278" s="65"/>
      <c r="V278" s="65"/>
      <c r="W278" s="65"/>
      <c r="Y278" s="3">
        <v>2028</v>
      </c>
      <c r="Z278" s="4">
        <v>0</v>
      </c>
      <c r="AA278" s="4">
        <v>0</v>
      </c>
      <c r="AB278" s="4">
        <v>77533.598860253958</v>
      </c>
      <c r="AC278" s="4">
        <v>87442.52059134029</v>
      </c>
      <c r="AD278" s="4">
        <v>0</v>
      </c>
      <c r="AE278" s="4">
        <v>0</v>
      </c>
      <c r="AF278" s="4">
        <v>0</v>
      </c>
      <c r="AG278" s="4">
        <v>0</v>
      </c>
      <c r="AH278" s="4">
        <v>29282.155964705056</v>
      </c>
      <c r="AI278" s="4">
        <v>0</v>
      </c>
      <c r="AJ278" s="4">
        <v>172675.87789794253</v>
      </c>
      <c r="AK278" s="7">
        <v>366934.15331424179</v>
      </c>
      <c r="AL278" s="57"/>
      <c r="AM278" s="3">
        <v>2028</v>
      </c>
      <c r="AN278" s="38">
        <v>0</v>
      </c>
      <c r="AO278" s="38">
        <v>0</v>
      </c>
      <c r="AP278" s="38">
        <v>0.11087304637016315</v>
      </c>
      <c r="AQ278" s="38">
        <v>0.34294956575923663</v>
      </c>
      <c r="AR278" s="38">
        <v>0</v>
      </c>
      <c r="AS278" s="38">
        <v>0</v>
      </c>
      <c r="AT278" s="38">
        <v>0</v>
      </c>
      <c r="AU278" s="38">
        <v>0</v>
      </c>
      <c r="AV278" s="38">
        <v>4.3923233947057584E-2</v>
      </c>
      <c r="AW278" s="38">
        <v>0</v>
      </c>
      <c r="AX278" s="38">
        <v>6.9070351159177012E-4</v>
      </c>
      <c r="AY278" s="36">
        <v>0.49843654958804917</v>
      </c>
    </row>
    <row r="279" spans="2:52" x14ac:dyDescent="0.25">
      <c r="B279" s="65"/>
      <c r="C279" s="65"/>
      <c r="D279" s="65"/>
      <c r="E279" s="65"/>
      <c r="F279" s="65"/>
      <c r="G279" s="65"/>
      <c r="H279" s="65"/>
      <c r="I279" s="65"/>
      <c r="J279" s="65"/>
      <c r="K279" s="65"/>
      <c r="L279" s="65"/>
      <c r="M279" s="65"/>
      <c r="N279" s="65"/>
      <c r="O279" s="65"/>
      <c r="P279" s="65"/>
      <c r="Q279" s="65"/>
      <c r="R279" s="65"/>
      <c r="S279" s="65"/>
      <c r="T279" s="65"/>
      <c r="U279" s="65"/>
      <c r="V279" s="65"/>
      <c r="W279" s="65"/>
      <c r="Y279" s="1">
        <v>2029</v>
      </c>
      <c r="Z279" s="4">
        <v>0</v>
      </c>
      <c r="AA279" s="4">
        <v>0</v>
      </c>
      <c r="AB279" s="4">
        <v>63067.033447786685</v>
      </c>
      <c r="AC279" s="4">
        <v>71934.060137344015</v>
      </c>
      <c r="AD279" s="4">
        <v>0</v>
      </c>
      <c r="AE279" s="4">
        <v>0</v>
      </c>
      <c r="AF279" s="4">
        <v>0</v>
      </c>
      <c r="AG279" s="4">
        <v>0</v>
      </c>
      <c r="AH279" s="4">
        <v>31843.668869556022</v>
      </c>
      <c r="AI279" s="4">
        <v>0</v>
      </c>
      <c r="AJ279" s="4">
        <v>189849.59087133338</v>
      </c>
      <c r="AK279" s="7">
        <v>356694.35332602006</v>
      </c>
      <c r="AL279" s="57"/>
      <c r="AM279" s="1">
        <v>2029</v>
      </c>
      <c r="AN279" s="38">
        <v>0</v>
      </c>
      <c r="AO279" s="38">
        <v>0</v>
      </c>
      <c r="AP279" s="38">
        <v>9.0185857830334962E-2</v>
      </c>
      <c r="AQ279" s="38">
        <v>0.2821253838586632</v>
      </c>
      <c r="AR279" s="38">
        <v>0</v>
      </c>
      <c r="AS279" s="38">
        <v>0</v>
      </c>
      <c r="AT279" s="38">
        <v>0</v>
      </c>
      <c r="AU279" s="38">
        <v>0</v>
      </c>
      <c r="AV279" s="38">
        <v>4.7765503304334038E-2</v>
      </c>
      <c r="AW279" s="38">
        <v>0</v>
      </c>
      <c r="AX279" s="38">
        <v>7.5939836348533352E-4</v>
      </c>
      <c r="AY279" s="36">
        <v>0.42083614335681752</v>
      </c>
    </row>
    <row r="280" spans="2:52" x14ac:dyDescent="0.25">
      <c r="B280" s="65"/>
      <c r="C280" s="65"/>
      <c r="D280" s="65"/>
      <c r="E280" s="65"/>
      <c r="F280" s="65"/>
      <c r="G280" s="65"/>
      <c r="H280" s="65"/>
      <c r="I280" s="65"/>
      <c r="J280" s="65"/>
      <c r="K280" s="65"/>
      <c r="L280" s="65"/>
      <c r="M280" s="65"/>
      <c r="N280" s="65"/>
      <c r="O280" s="65"/>
      <c r="P280" s="65"/>
      <c r="Q280" s="65"/>
      <c r="R280" s="65"/>
      <c r="S280" s="65"/>
      <c r="T280" s="65"/>
      <c r="U280" s="65"/>
      <c r="V280" s="65"/>
      <c r="W280" s="65"/>
      <c r="Y280" s="6">
        <v>2030</v>
      </c>
      <c r="Z280" s="5">
        <v>0</v>
      </c>
      <c r="AA280" s="5">
        <v>0</v>
      </c>
      <c r="AB280" s="5">
        <v>48433.836796312491</v>
      </c>
      <c r="AC280" s="5">
        <v>56282.859941995841</v>
      </c>
      <c r="AD280" s="5">
        <v>0</v>
      </c>
      <c r="AE280" s="5">
        <v>0</v>
      </c>
      <c r="AF280" s="5">
        <v>0</v>
      </c>
      <c r="AG280" s="5">
        <v>0</v>
      </c>
      <c r="AH280" s="5">
        <v>34452.575169083211</v>
      </c>
      <c r="AI280" s="5">
        <v>0</v>
      </c>
      <c r="AJ280" s="5">
        <v>207283.76241199099</v>
      </c>
      <c r="AK280" s="8">
        <v>346453.03431938251</v>
      </c>
      <c r="AL280" s="13"/>
      <c r="AM280" s="6">
        <v>2030</v>
      </c>
      <c r="AN280" s="39">
        <v>0</v>
      </c>
      <c r="AO280" s="39">
        <v>0</v>
      </c>
      <c r="AP280" s="39">
        <v>6.9260386618726869E-2</v>
      </c>
      <c r="AQ280" s="39">
        <v>0.22074137669250768</v>
      </c>
      <c r="AR280" s="39">
        <v>0</v>
      </c>
      <c r="AS280" s="39">
        <v>0</v>
      </c>
      <c r="AT280" s="39">
        <v>0</v>
      </c>
      <c r="AU280" s="39">
        <v>0</v>
      </c>
      <c r="AV280" s="39">
        <v>5.1678862753624821E-2</v>
      </c>
      <c r="AW280" s="39">
        <v>0</v>
      </c>
      <c r="AX280" s="39">
        <v>8.2913504964796396E-4</v>
      </c>
      <c r="AY280" s="37">
        <v>0.34250976111450737</v>
      </c>
    </row>
    <row r="281" spans="2:52" x14ac:dyDescent="0.25">
      <c r="B281" s="65"/>
      <c r="C281" s="65"/>
      <c r="D281" s="65"/>
      <c r="E281" s="65"/>
      <c r="F281" s="65"/>
      <c r="G281" s="65"/>
      <c r="H281" s="65"/>
      <c r="I281" s="65"/>
      <c r="J281" s="65"/>
      <c r="K281" s="65"/>
      <c r="L281" s="65"/>
      <c r="M281" s="65"/>
      <c r="N281" s="65"/>
      <c r="O281" s="65"/>
      <c r="P281" s="65"/>
      <c r="Q281" s="65"/>
      <c r="R281" s="65"/>
      <c r="S281" s="65"/>
      <c r="T281" s="65"/>
      <c r="U281" s="65"/>
      <c r="V281" s="65"/>
      <c r="W281" s="65"/>
    </row>
    <row r="282" spans="2:52" x14ac:dyDescent="0.25">
      <c r="B282" s="65"/>
      <c r="C282" s="65"/>
      <c r="D282" s="65"/>
      <c r="E282" s="65"/>
      <c r="F282" s="65"/>
      <c r="G282" s="65"/>
      <c r="H282" s="65"/>
      <c r="I282" s="65"/>
      <c r="J282" s="65"/>
      <c r="K282" s="65"/>
      <c r="L282" s="65"/>
      <c r="M282" s="65"/>
      <c r="N282" s="65"/>
      <c r="O282" s="65"/>
      <c r="P282" s="65"/>
      <c r="Q282" s="65"/>
      <c r="R282" s="65"/>
      <c r="S282" s="65"/>
      <c r="T282" s="65"/>
      <c r="U282" s="65"/>
      <c r="V282" s="65"/>
      <c r="W282" s="65"/>
    </row>
    <row r="283" spans="2:52" x14ac:dyDescent="0.25">
      <c r="B283" s="65"/>
      <c r="C283" s="65"/>
      <c r="D283" s="65"/>
      <c r="E283" s="65"/>
      <c r="F283" s="65"/>
      <c r="G283" s="65"/>
      <c r="H283" s="65"/>
      <c r="I283" s="65"/>
      <c r="J283" s="65"/>
      <c r="K283" s="65"/>
      <c r="L283" s="65"/>
      <c r="M283" s="65"/>
      <c r="N283" s="65"/>
      <c r="O283" s="65"/>
      <c r="P283" s="65"/>
      <c r="Q283" s="65"/>
      <c r="R283" s="65"/>
      <c r="S283" s="65"/>
      <c r="T283" s="65"/>
      <c r="U283" s="65"/>
      <c r="V283" s="65"/>
      <c r="W283" s="65"/>
      <c r="AZ283" s="13"/>
    </row>
    <row r="284" spans="2:52" x14ac:dyDescent="0.25">
      <c r="B284" s="65"/>
      <c r="C284" s="65"/>
      <c r="D284" s="65"/>
      <c r="E284" s="65"/>
      <c r="F284" s="65"/>
      <c r="G284" s="65"/>
      <c r="H284" s="65"/>
      <c r="I284" s="65"/>
      <c r="J284" s="65"/>
      <c r="K284" s="65"/>
      <c r="L284" s="65"/>
      <c r="M284" s="65"/>
      <c r="N284" s="65"/>
      <c r="O284" s="65"/>
      <c r="P284" s="65"/>
      <c r="Q284" s="65"/>
      <c r="R284" s="65"/>
      <c r="S284" s="65"/>
      <c r="T284" s="65"/>
      <c r="U284" s="65"/>
      <c r="V284" s="65"/>
      <c r="W284" s="65"/>
    </row>
    <row r="285" spans="2:52" x14ac:dyDescent="0.25">
      <c r="B285" s="65"/>
      <c r="C285" s="65"/>
      <c r="D285" s="65"/>
      <c r="E285" s="65"/>
      <c r="F285" s="65"/>
      <c r="G285" s="65"/>
      <c r="H285" s="65"/>
      <c r="I285" s="65"/>
      <c r="J285" s="65"/>
      <c r="K285" s="65"/>
      <c r="L285" s="65"/>
      <c r="M285" s="65"/>
      <c r="N285" s="65"/>
      <c r="O285" s="65"/>
      <c r="P285" s="65"/>
      <c r="Q285" s="65"/>
      <c r="R285" s="65"/>
      <c r="S285" s="65"/>
      <c r="T285" s="65"/>
      <c r="U285" s="65"/>
      <c r="V285" s="65"/>
      <c r="W285" s="65"/>
    </row>
    <row r="286" spans="2:52" x14ac:dyDescent="0.25">
      <c r="B286" s="65"/>
      <c r="C286" s="65"/>
      <c r="D286" s="65"/>
      <c r="E286" s="65"/>
      <c r="F286" s="65"/>
      <c r="G286" s="65"/>
      <c r="H286" s="65"/>
      <c r="I286" s="65"/>
      <c r="J286" s="65"/>
      <c r="K286" s="65"/>
      <c r="L286" s="65"/>
      <c r="M286" s="65"/>
      <c r="N286" s="65"/>
      <c r="O286" s="65"/>
      <c r="P286" s="65"/>
      <c r="Q286" s="65"/>
      <c r="R286" s="65"/>
      <c r="S286" s="65"/>
      <c r="T286" s="65"/>
      <c r="U286" s="65"/>
      <c r="V286" s="65"/>
      <c r="W286" s="65"/>
    </row>
    <row r="287" spans="2:52" x14ac:dyDescent="0.25">
      <c r="B287" s="65"/>
      <c r="C287" s="65"/>
      <c r="D287" s="65"/>
      <c r="E287" s="65"/>
      <c r="F287" s="65"/>
      <c r="G287" s="65"/>
      <c r="H287" s="65"/>
      <c r="I287" s="65"/>
      <c r="J287" s="65"/>
      <c r="K287" s="65"/>
      <c r="L287" s="65"/>
      <c r="M287" s="65"/>
      <c r="N287" s="65"/>
      <c r="O287" s="65"/>
      <c r="P287" s="65"/>
      <c r="Q287" s="65"/>
      <c r="R287" s="65"/>
      <c r="S287" s="65"/>
      <c r="T287" s="65"/>
      <c r="U287" s="65"/>
      <c r="V287" s="65"/>
      <c r="W287" s="65"/>
    </row>
    <row r="288" spans="2:52" x14ac:dyDescent="0.25">
      <c r="B288" s="65"/>
      <c r="C288" s="65"/>
      <c r="D288" s="65"/>
      <c r="E288" s="65"/>
      <c r="F288" s="65"/>
      <c r="G288" s="65"/>
      <c r="H288" s="65"/>
      <c r="I288" s="65"/>
      <c r="J288" s="65"/>
      <c r="K288" s="65"/>
      <c r="L288" s="65"/>
      <c r="M288" s="65"/>
      <c r="N288" s="65"/>
      <c r="O288" s="65"/>
      <c r="P288" s="65"/>
      <c r="Q288" s="65"/>
      <c r="R288" s="65"/>
      <c r="S288" s="65"/>
      <c r="T288" s="65"/>
      <c r="U288" s="65"/>
      <c r="V288" s="65"/>
      <c r="W288" s="65"/>
    </row>
    <row r="289" spans="2:52" x14ac:dyDescent="0.25">
      <c r="C289" s="65"/>
      <c r="D289" s="65"/>
      <c r="E289" s="65"/>
      <c r="F289" s="65"/>
      <c r="G289" s="65"/>
      <c r="H289" s="65"/>
      <c r="I289" s="65"/>
      <c r="J289" s="65"/>
      <c r="K289" s="65"/>
      <c r="L289" s="65"/>
      <c r="M289" s="65"/>
      <c r="N289" s="65"/>
      <c r="O289" s="65"/>
      <c r="P289" s="65"/>
      <c r="Q289" s="65"/>
      <c r="R289" s="65"/>
      <c r="S289" s="65"/>
      <c r="T289" s="65"/>
      <c r="U289" s="65"/>
      <c r="V289" s="65"/>
      <c r="W289" s="65"/>
      <c r="AZ289" s="101"/>
    </row>
    <row r="290" spans="2:52" x14ac:dyDescent="0.25">
      <c r="B290" s="65" t="s">
        <v>179</v>
      </c>
      <c r="C290" s="65"/>
      <c r="D290" s="65"/>
      <c r="E290" s="65"/>
      <c r="F290" s="65"/>
      <c r="G290" s="65"/>
      <c r="H290" s="65"/>
      <c r="I290" s="65"/>
      <c r="J290" s="65"/>
      <c r="K290" s="65"/>
      <c r="L290" s="65"/>
      <c r="M290" s="65"/>
      <c r="N290" s="65"/>
      <c r="O290" s="65"/>
      <c r="P290" s="65"/>
      <c r="Q290" s="65"/>
      <c r="R290" s="65"/>
      <c r="S290" s="65"/>
      <c r="T290" s="65"/>
      <c r="U290" s="65"/>
      <c r="V290" s="65"/>
      <c r="W290" s="65"/>
      <c r="X290" s="65"/>
      <c r="Y290" s="55" t="s">
        <v>306</v>
      </c>
      <c r="AM290" s="55" t="s">
        <v>305</v>
      </c>
    </row>
    <row r="291" spans="2:52" ht="15.75" x14ac:dyDescent="0.2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6"/>
      <c r="Z291" s="63" t="s">
        <v>2</v>
      </c>
      <c r="AA291" s="63" t="s">
        <v>3</v>
      </c>
      <c r="AB291" s="63" t="s">
        <v>4</v>
      </c>
      <c r="AC291" s="63" t="s">
        <v>5</v>
      </c>
      <c r="AD291" s="63" t="s">
        <v>6</v>
      </c>
      <c r="AE291" s="63" t="s">
        <v>7</v>
      </c>
      <c r="AF291" s="63" t="s">
        <v>8</v>
      </c>
      <c r="AG291" s="63" t="s">
        <v>9</v>
      </c>
      <c r="AH291" s="63" t="s">
        <v>18</v>
      </c>
      <c r="AI291" s="63" t="s">
        <v>19</v>
      </c>
      <c r="AJ291" s="63" t="s">
        <v>20</v>
      </c>
      <c r="AK291" s="63" t="s">
        <v>0</v>
      </c>
      <c r="AM291" s="62"/>
      <c r="AN291" s="63" t="s">
        <v>2</v>
      </c>
      <c r="AO291" s="63" t="s">
        <v>3</v>
      </c>
      <c r="AP291" s="63" t="s">
        <v>4</v>
      </c>
      <c r="AQ291" s="63" t="s">
        <v>5</v>
      </c>
      <c r="AR291" s="63" t="s">
        <v>6</v>
      </c>
      <c r="AS291" s="63" t="s">
        <v>7</v>
      </c>
      <c r="AT291" s="63" t="s">
        <v>8</v>
      </c>
      <c r="AU291" s="63" t="s">
        <v>9</v>
      </c>
      <c r="AV291" s="63" t="s">
        <v>18</v>
      </c>
      <c r="AW291" s="63" t="s">
        <v>19</v>
      </c>
      <c r="AX291" s="63" t="s">
        <v>20</v>
      </c>
      <c r="AY291" s="64" t="s">
        <v>0</v>
      </c>
    </row>
    <row r="292" spans="2:52" x14ac:dyDescent="0.2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3">
        <v>2020</v>
      </c>
      <c r="Z292" s="4">
        <v>1909.980545405102</v>
      </c>
      <c r="AA292" s="4">
        <v>0</v>
      </c>
      <c r="AB292" s="4">
        <v>13172.433071051488</v>
      </c>
      <c r="AC292" s="4">
        <v>28028.944425311467</v>
      </c>
      <c r="AD292" s="4">
        <v>0</v>
      </c>
      <c r="AE292" s="4">
        <v>8026.6431405811936</v>
      </c>
      <c r="AF292" s="4">
        <v>0</v>
      </c>
      <c r="AG292" s="4">
        <v>0</v>
      </c>
      <c r="AH292" s="4">
        <v>3104.2342142882999</v>
      </c>
      <c r="AI292" s="4">
        <v>0</v>
      </c>
      <c r="AJ292" s="4">
        <v>0</v>
      </c>
      <c r="AK292" s="7">
        <v>54242.235396637552</v>
      </c>
      <c r="AL292" s="57"/>
      <c r="AM292" s="3">
        <v>2020</v>
      </c>
      <c r="AN292" s="38">
        <v>3.4570647871832345E-3</v>
      </c>
      <c r="AO292" s="38">
        <v>0</v>
      </c>
      <c r="AP292" s="38">
        <v>1.8836579291603629E-2</v>
      </c>
      <c r="AQ292" s="38">
        <v>0.10992952003607157</v>
      </c>
      <c r="AR292" s="38">
        <v>0</v>
      </c>
      <c r="AS292" s="38">
        <v>1.4239264931391039E-2</v>
      </c>
      <c r="AT292" s="38">
        <v>0</v>
      </c>
      <c r="AU292" s="38">
        <v>0</v>
      </c>
      <c r="AV292" s="38">
        <v>4.6563513214324496E-3</v>
      </c>
      <c r="AW292" s="38">
        <v>0</v>
      </c>
      <c r="AX292" s="38">
        <v>0</v>
      </c>
      <c r="AY292" s="36">
        <v>0.15111878036768192</v>
      </c>
    </row>
    <row r="293" spans="2:52" x14ac:dyDescent="0.2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1">
        <v>2021</v>
      </c>
      <c r="Z293" s="4">
        <v>1603.9372947468987</v>
      </c>
      <c r="AA293" s="4">
        <v>0</v>
      </c>
      <c r="AB293" s="4">
        <v>13158.852145435063</v>
      </c>
      <c r="AC293" s="4">
        <v>27023.82116791451</v>
      </c>
      <c r="AD293" s="4">
        <v>0</v>
      </c>
      <c r="AE293" s="4">
        <v>7717.7218174164009</v>
      </c>
      <c r="AF293" s="4">
        <v>0</v>
      </c>
      <c r="AG293" s="4">
        <v>0</v>
      </c>
      <c r="AH293" s="4">
        <v>4318.267934994502</v>
      </c>
      <c r="AI293" s="4">
        <v>274.23700584364138</v>
      </c>
      <c r="AJ293" s="4">
        <v>294.57711672002733</v>
      </c>
      <c r="AK293" s="7">
        <v>54391.414483071043</v>
      </c>
      <c r="AL293" s="57"/>
      <c r="AM293" s="1">
        <v>2021</v>
      </c>
      <c r="AN293" s="38">
        <v>2.9031265034918869E-3</v>
      </c>
      <c r="AO293" s="38">
        <v>0</v>
      </c>
      <c r="AP293" s="38">
        <v>1.8817158567972139E-2</v>
      </c>
      <c r="AQ293" s="38">
        <v>0.10598742662056071</v>
      </c>
      <c r="AR293" s="38">
        <v>0</v>
      </c>
      <c r="AS293" s="38">
        <v>1.3691238504096695E-2</v>
      </c>
      <c r="AT293" s="38">
        <v>0</v>
      </c>
      <c r="AU293" s="38">
        <v>0</v>
      </c>
      <c r="AV293" s="38">
        <v>6.477401902491753E-3</v>
      </c>
      <c r="AW293" s="38">
        <v>1.3711850292182071E-4</v>
      </c>
      <c r="AX293" s="38">
        <v>1.1783084668801094E-6</v>
      </c>
      <c r="AY293" s="36">
        <v>0.14801464891000188</v>
      </c>
    </row>
    <row r="294" spans="2:52" x14ac:dyDescent="0.2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3">
        <v>2022</v>
      </c>
      <c r="Z294" s="4">
        <v>1341.6474836597486</v>
      </c>
      <c r="AA294" s="4">
        <v>0</v>
      </c>
      <c r="AB294" s="4">
        <v>13316.221240590545</v>
      </c>
      <c r="AC294" s="4">
        <v>25857.218010015909</v>
      </c>
      <c r="AD294" s="4">
        <v>0</v>
      </c>
      <c r="AE294" s="4">
        <v>7483.4372423987097</v>
      </c>
      <c r="AF294" s="4">
        <v>0</v>
      </c>
      <c r="AG294" s="4">
        <v>0</v>
      </c>
      <c r="AH294" s="4">
        <v>5787.7184498234947</v>
      </c>
      <c r="AI294" s="4">
        <v>586.82150619896049</v>
      </c>
      <c r="AJ294" s="4">
        <v>647.5991392353169</v>
      </c>
      <c r="AK294" s="7">
        <v>55020.663071922681</v>
      </c>
      <c r="AL294" s="57"/>
      <c r="AM294" s="3">
        <v>2022</v>
      </c>
      <c r="AN294" s="38">
        <v>2.4283819454241451E-3</v>
      </c>
      <c r="AO294" s="38">
        <v>0</v>
      </c>
      <c r="AP294" s="38">
        <v>1.9042196374044477E-2</v>
      </c>
      <c r="AQ294" s="38">
        <v>0.1014120090352824</v>
      </c>
      <c r="AR294" s="38">
        <v>0</v>
      </c>
      <c r="AS294" s="38">
        <v>1.327561766801531E-2</v>
      </c>
      <c r="AT294" s="38">
        <v>0</v>
      </c>
      <c r="AU294" s="38">
        <v>0</v>
      </c>
      <c r="AV294" s="38">
        <v>8.6815776747352427E-3</v>
      </c>
      <c r="AW294" s="38">
        <v>2.9341075309948026E-4</v>
      </c>
      <c r="AX294" s="38">
        <v>2.5903965569412675E-6</v>
      </c>
      <c r="AY294" s="36">
        <v>0.145135783847158</v>
      </c>
    </row>
    <row r="295" spans="2:52" x14ac:dyDescent="0.2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1">
        <v>2023</v>
      </c>
      <c r="Z295" s="4">
        <v>1120.3148838735242</v>
      </c>
      <c r="AA295" s="4">
        <v>0</v>
      </c>
      <c r="AB295" s="4">
        <v>13385.343812705985</v>
      </c>
      <c r="AC295" s="4">
        <v>24413.7307325529</v>
      </c>
      <c r="AD295" s="4">
        <v>0</v>
      </c>
      <c r="AE295" s="4">
        <v>7192.1845281313072</v>
      </c>
      <c r="AF295" s="4">
        <v>0</v>
      </c>
      <c r="AG295" s="4">
        <v>0</v>
      </c>
      <c r="AH295" s="4">
        <v>7458.2934649292056</v>
      </c>
      <c r="AI295" s="4">
        <v>938.10512925737589</v>
      </c>
      <c r="AJ295" s="4">
        <v>1059.1443675602886</v>
      </c>
      <c r="AK295" s="7">
        <v>55567.116919010587</v>
      </c>
      <c r="AL295" s="57"/>
      <c r="AM295" s="1">
        <v>2023</v>
      </c>
      <c r="AN295" s="38">
        <v>2.0277699398110788E-3</v>
      </c>
      <c r="AO295" s="38">
        <v>0</v>
      </c>
      <c r="AP295" s="38">
        <v>1.9141041652169559E-2</v>
      </c>
      <c r="AQ295" s="38">
        <v>9.5750651933072473E-2</v>
      </c>
      <c r="AR295" s="38">
        <v>0</v>
      </c>
      <c r="AS295" s="38">
        <v>1.2758935352904939E-2</v>
      </c>
      <c r="AT295" s="38">
        <v>0</v>
      </c>
      <c r="AU295" s="38">
        <v>0</v>
      </c>
      <c r="AV295" s="38">
        <v>1.1187440197393808E-2</v>
      </c>
      <c r="AW295" s="38">
        <v>4.690525646286879E-4</v>
      </c>
      <c r="AX295" s="38">
        <v>4.2365774702411545E-6</v>
      </c>
      <c r="AY295" s="36">
        <v>0.14133912821745076</v>
      </c>
    </row>
    <row r="296" spans="2:52" x14ac:dyDescent="0.2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3">
        <v>2024</v>
      </c>
      <c r="Z296" s="4">
        <v>935.19147010564677</v>
      </c>
      <c r="AA296" s="4">
        <v>0</v>
      </c>
      <c r="AB296" s="4">
        <v>13354.14610315119</v>
      </c>
      <c r="AC296" s="4">
        <v>22706.895358949041</v>
      </c>
      <c r="AD296" s="4">
        <v>0</v>
      </c>
      <c r="AE296" s="4">
        <v>6844.0857505175354</v>
      </c>
      <c r="AF296" s="4">
        <v>0</v>
      </c>
      <c r="AG296" s="4">
        <v>0</v>
      </c>
      <c r="AH296" s="4">
        <v>9321.638280358633</v>
      </c>
      <c r="AI296" s="4">
        <v>1328.4272642572741</v>
      </c>
      <c r="AJ296" s="4">
        <v>1529.2244231529169</v>
      </c>
      <c r="AK296" s="7">
        <v>56019.608650492242</v>
      </c>
      <c r="AL296" s="57"/>
      <c r="AM296" s="3">
        <v>2024</v>
      </c>
      <c r="AN296" s="38">
        <v>1.6926965608912207E-3</v>
      </c>
      <c r="AO296" s="38">
        <v>0</v>
      </c>
      <c r="AP296" s="38">
        <v>1.9096428927506202E-2</v>
      </c>
      <c r="AQ296" s="38">
        <v>8.9056443597798143E-2</v>
      </c>
      <c r="AR296" s="38">
        <v>0</v>
      </c>
      <c r="AS296" s="38">
        <v>1.2141408121418108E-2</v>
      </c>
      <c r="AT296" s="38">
        <v>0</v>
      </c>
      <c r="AU296" s="38">
        <v>0</v>
      </c>
      <c r="AV296" s="38">
        <v>1.3982457420537948E-2</v>
      </c>
      <c r="AW296" s="38">
        <v>6.6421363212863706E-4</v>
      </c>
      <c r="AX296" s="38">
        <v>6.1168976926116674E-6</v>
      </c>
      <c r="AY296" s="36">
        <v>0.13663976515797285</v>
      </c>
    </row>
    <row r="297" spans="2:52" x14ac:dyDescent="0.2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3">
        <v>2025</v>
      </c>
      <c r="Z297" s="4">
        <v>780.4611069863879</v>
      </c>
      <c r="AA297" s="4">
        <v>0</v>
      </c>
      <c r="AB297" s="4">
        <v>13201.414424056435</v>
      </c>
      <c r="AC297" s="4">
        <v>20770.741310291214</v>
      </c>
      <c r="AD297" s="4">
        <v>0</v>
      </c>
      <c r="AE297" s="4">
        <v>6430.9967044033856</v>
      </c>
      <c r="AF297" s="4">
        <v>0</v>
      </c>
      <c r="AG297" s="4">
        <v>0</v>
      </c>
      <c r="AH297" s="4">
        <v>11367.022154339989</v>
      </c>
      <c r="AI297" s="4">
        <v>1758.0611672928203</v>
      </c>
      <c r="AJ297" s="4">
        <v>2057.6957692995356</v>
      </c>
      <c r="AK297" s="7">
        <v>56366.392636669763</v>
      </c>
      <c r="AL297" s="57"/>
      <c r="AM297" s="3">
        <v>2025</v>
      </c>
      <c r="AN297" s="38">
        <v>1.4126346036453623E-3</v>
      </c>
      <c r="AO297" s="38">
        <v>0</v>
      </c>
      <c r="AP297" s="38">
        <v>1.8878022626400703E-2</v>
      </c>
      <c r="AQ297" s="38">
        <v>8.1462847418962134E-2</v>
      </c>
      <c r="AR297" s="38">
        <v>0</v>
      </c>
      <c r="AS297" s="38">
        <v>1.1408588153611607E-2</v>
      </c>
      <c r="AT297" s="38">
        <v>0</v>
      </c>
      <c r="AU297" s="38">
        <v>0</v>
      </c>
      <c r="AV297" s="38">
        <v>1.7050533231509984E-2</v>
      </c>
      <c r="AW297" s="38">
        <v>8.7903058364641011E-4</v>
      </c>
      <c r="AX297" s="38">
        <v>8.2307830771981434E-6</v>
      </c>
      <c r="AY297" s="36">
        <v>0.1310998874008534</v>
      </c>
    </row>
    <row r="298" spans="2:52" x14ac:dyDescent="0.2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3">
        <v>2026</v>
      </c>
      <c r="Z298" s="4">
        <v>650.43948736199036</v>
      </c>
      <c r="AA298" s="4">
        <v>0</v>
      </c>
      <c r="AB298" s="4">
        <v>12508.808988928344</v>
      </c>
      <c r="AC298" s="4">
        <v>19063.76654585405</v>
      </c>
      <c r="AD298" s="4">
        <v>0</v>
      </c>
      <c r="AE298" s="4">
        <v>5848.9199004244665</v>
      </c>
      <c r="AF298" s="4">
        <v>0</v>
      </c>
      <c r="AG298" s="4">
        <v>0</v>
      </c>
      <c r="AH298" s="4">
        <v>13166.759578444813</v>
      </c>
      <c r="AI298" s="4">
        <v>2485.958689605442</v>
      </c>
      <c r="AJ298" s="4">
        <v>2837.3021705211249</v>
      </c>
      <c r="AK298" s="7">
        <v>56561.955361140223</v>
      </c>
      <c r="AL298" s="57"/>
      <c r="AM298" s="3">
        <v>2026</v>
      </c>
      <c r="AN298" s="38">
        <v>1.1772954721252027E-3</v>
      </c>
      <c r="AO298" s="38">
        <v>0</v>
      </c>
      <c r="AP298" s="38">
        <v>1.7887596854167531E-2</v>
      </c>
      <c r="AQ298" s="38">
        <v>7.4768092392839575E-2</v>
      </c>
      <c r="AR298" s="38">
        <v>0</v>
      </c>
      <c r="AS298" s="38">
        <v>1.0375983903353004E-2</v>
      </c>
      <c r="AT298" s="38">
        <v>0</v>
      </c>
      <c r="AU298" s="38">
        <v>0</v>
      </c>
      <c r="AV298" s="38">
        <v>1.9750139367667219E-2</v>
      </c>
      <c r="AW298" s="38">
        <v>1.2429793448027208E-3</v>
      </c>
      <c r="AX298" s="38">
        <v>1.13492086820845E-5</v>
      </c>
      <c r="AY298" s="36">
        <v>0.12521343654363734</v>
      </c>
    </row>
    <row r="299" spans="2:52" x14ac:dyDescent="0.2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1">
        <v>2027</v>
      </c>
      <c r="Z299" s="4">
        <v>540.41086069986727</v>
      </c>
      <c r="AA299" s="4">
        <v>0</v>
      </c>
      <c r="AB299" s="4">
        <v>11619.935973421332</v>
      </c>
      <c r="AC299" s="4">
        <v>17362.209472419687</v>
      </c>
      <c r="AD299" s="4">
        <v>0</v>
      </c>
      <c r="AE299" s="4">
        <v>5176.0035805325024</v>
      </c>
      <c r="AF299" s="4">
        <v>0</v>
      </c>
      <c r="AG299" s="4">
        <v>0</v>
      </c>
      <c r="AH299" s="4">
        <v>14962.141732752012</v>
      </c>
      <c r="AI299" s="4">
        <v>3288.0943283973829</v>
      </c>
      <c r="AJ299" s="4">
        <v>3705.7371770952886</v>
      </c>
      <c r="AK299" s="7">
        <v>56654.53312531807</v>
      </c>
      <c r="AL299" s="57"/>
      <c r="AM299" s="1">
        <v>2027</v>
      </c>
      <c r="AN299" s="38">
        <v>9.7814365786675988E-4</v>
      </c>
      <c r="AO299" s="38">
        <v>0</v>
      </c>
      <c r="AP299" s="38">
        <v>1.6616508441992504E-2</v>
      </c>
      <c r="AQ299" s="38">
        <v>6.8094585550830006E-2</v>
      </c>
      <c r="AR299" s="38">
        <v>0</v>
      </c>
      <c r="AS299" s="38">
        <v>9.1822303518646585E-3</v>
      </c>
      <c r="AT299" s="38">
        <v>0</v>
      </c>
      <c r="AU299" s="38">
        <v>0</v>
      </c>
      <c r="AV299" s="38">
        <v>2.2443212599128019E-2</v>
      </c>
      <c r="AW299" s="38">
        <v>1.6440471641986916E-3</v>
      </c>
      <c r="AX299" s="38">
        <v>1.4822948708381155E-5</v>
      </c>
      <c r="AY299" s="36">
        <v>0.11897355071458902</v>
      </c>
    </row>
    <row r="300" spans="2:52" x14ac:dyDescent="0.2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3">
        <v>2028</v>
      </c>
      <c r="Z300" s="4">
        <v>446.80242544373448</v>
      </c>
      <c r="AA300" s="4">
        <v>0</v>
      </c>
      <c r="AB300" s="4">
        <v>10559.723938972942</v>
      </c>
      <c r="AC300" s="4">
        <v>15672.959980651722</v>
      </c>
      <c r="AD300" s="4">
        <v>0</v>
      </c>
      <c r="AE300" s="4">
        <v>4423.7586409578435</v>
      </c>
      <c r="AF300" s="4">
        <v>0</v>
      </c>
      <c r="AG300" s="4">
        <v>0</v>
      </c>
      <c r="AH300" s="4">
        <v>16737.325537943951</v>
      </c>
      <c r="AI300" s="4">
        <v>4162.7153666980457</v>
      </c>
      <c r="AJ300" s="4">
        <v>4660.3278897740047</v>
      </c>
      <c r="AK300" s="7">
        <v>56663.61378044224</v>
      </c>
      <c r="AL300" s="57"/>
      <c r="AM300" s="3">
        <v>2028</v>
      </c>
      <c r="AN300" s="38">
        <v>8.0871239005315943E-4</v>
      </c>
      <c r="AO300" s="38">
        <v>0</v>
      </c>
      <c r="AP300" s="38">
        <v>1.5100405232731307E-2</v>
      </c>
      <c r="AQ300" s="38">
        <v>6.1469349044116051E-2</v>
      </c>
      <c r="AR300" s="38">
        <v>0</v>
      </c>
      <c r="AS300" s="38">
        <v>7.847747829059214E-3</v>
      </c>
      <c r="AT300" s="38">
        <v>0</v>
      </c>
      <c r="AU300" s="38">
        <v>0</v>
      </c>
      <c r="AV300" s="38">
        <v>2.5105988306915929E-2</v>
      </c>
      <c r="AW300" s="38">
        <v>2.081357683349023E-3</v>
      </c>
      <c r="AX300" s="38">
        <v>1.864131155909602E-5</v>
      </c>
      <c r="AY300" s="36">
        <v>0.11243220179778378</v>
      </c>
    </row>
    <row r="301" spans="2:52" x14ac:dyDescent="0.2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1">
        <v>2029</v>
      </c>
      <c r="Z301" s="4">
        <v>366.93675917331888</v>
      </c>
      <c r="AA301" s="4">
        <v>0</v>
      </c>
      <c r="AB301" s="4">
        <v>9369.9960270339761</v>
      </c>
      <c r="AC301" s="4">
        <v>13985.00114229318</v>
      </c>
      <c r="AD301" s="4">
        <v>0</v>
      </c>
      <c r="AE301" s="4">
        <v>3614.0839176325212</v>
      </c>
      <c r="AF301" s="4">
        <v>0</v>
      </c>
      <c r="AG301" s="4">
        <v>0</v>
      </c>
      <c r="AH301" s="4">
        <v>18475.465248651326</v>
      </c>
      <c r="AI301" s="4">
        <v>5106.0599537571452</v>
      </c>
      <c r="AJ301" s="4">
        <v>5696.1113023246544</v>
      </c>
      <c r="AK301" s="7">
        <v>56613.654350866127</v>
      </c>
      <c r="AL301" s="57"/>
      <c r="AM301" s="1">
        <v>2029</v>
      </c>
      <c r="AN301" s="38">
        <v>6.6415553410370716E-4</v>
      </c>
      <c r="AO301" s="38">
        <v>0</v>
      </c>
      <c r="AP301" s="38">
        <v>1.3399094318658586E-2</v>
      </c>
      <c r="AQ301" s="38">
        <v>5.4849174480073856E-2</v>
      </c>
      <c r="AR301" s="38">
        <v>0</v>
      </c>
      <c r="AS301" s="38">
        <v>6.4113848698800924E-3</v>
      </c>
      <c r="AT301" s="38">
        <v>0</v>
      </c>
      <c r="AU301" s="38">
        <v>0</v>
      </c>
      <c r="AV301" s="38">
        <v>2.7713197872976988E-2</v>
      </c>
      <c r="AW301" s="38">
        <v>2.5530299768785729E-3</v>
      </c>
      <c r="AX301" s="38">
        <v>2.2784445209298617E-5</v>
      </c>
      <c r="AY301" s="36">
        <v>0.1056128214977811</v>
      </c>
    </row>
    <row r="302" spans="2:52" x14ac:dyDescent="0.2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
        <v>2030</v>
      </c>
      <c r="Z302" s="5">
        <v>298.73853370366891</v>
      </c>
      <c r="AA302" s="5">
        <v>0</v>
      </c>
      <c r="AB302" s="5">
        <v>8092.308363397231</v>
      </c>
      <c r="AC302" s="5">
        <v>12288.259091217451</v>
      </c>
      <c r="AD302" s="5">
        <v>0</v>
      </c>
      <c r="AE302" s="5">
        <v>2770.1525805889073</v>
      </c>
      <c r="AF302" s="5">
        <v>0</v>
      </c>
      <c r="AG302" s="5">
        <v>0</v>
      </c>
      <c r="AH302" s="5">
        <v>20159.886519247029</v>
      </c>
      <c r="AI302" s="5">
        <v>6112.3623047546234</v>
      </c>
      <c r="AJ302" s="5">
        <v>6805.8168348686959</v>
      </c>
      <c r="AK302" s="8">
        <v>56527.524227777605</v>
      </c>
      <c r="AL302" s="13"/>
      <c r="AM302" s="6">
        <v>2030</v>
      </c>
      <c r="AN302" s="39">
        <v>5.407167460036407E-4</v>
      </c>
      <c r="AO302" s="39">
        <v>0</v>
      </c>
      <c r="AP302" s="39">
        <v>1.1572000959658039E-2</v>
      </c>
      <c r="AQ302" s="39">
        <v>4.8194552155754841E-2</v>
      </c>
      <c r="AR302" s="39">
        <v>0</v>
      </c>
      <c r="AS302" s="39">
        <v>4.9142506779647219E-3</v>
      </c>
      <c r="AT302" s="39">
        <v>0</v>
      </c>
      <c r="AU302" s="39">
        <v>0</v>
      </c>
      <c r="AV302" s="39">
        <v>3.0239829778870544E-2</v>
      </c>
      <c r="AW302" s="39">
        <v>3.0561811523773116E-3</v>
      </c>
      <c r="AX302" s="39">
        <v>2.7223267339474783E-5</v>
      </c>
      <c r="AY302" s="37">
        <v>9.8544754737968573E-2</v>
      </c>
    </row>
    <row r="303" spans="2:52" x14ac:dyDescent="0.25">
      <c r="B303" s="65"/>
      <c r="C303" s="65"/>
      <c r="D303" s="65"/>
      <c r="E303" s="65"/>
      <c r="F303" s="65"/>
      <c r="G303" s="65"/>
      <c r="H303" s="65"/>
      <c r="I303" s="65"/>
      <c r="J303" s="65"/>
      <c r="K303" s="65"/>
      <c r="L303" s="65"/>
      <c r="M303" s="65"/>
      <c r="N303" s="65"/>
      <c r="O303" s="65"/>
      <c r="P303" s="65"/>
      <c r="Q303" s="65"/>
      <c r="R303" s="65"/>
      <c r="S303" s="65"/>
      <c r="T303" s="65"/>
      <c r="U303" s="65"/>
      <c r="V303" s="65"/>
      <c r="W303" s="65"/>
      <c r="X303" s="65"/>
    </row>
    <row r="304" spans="2:52" x14ac:dyDescent="0.25">
      <c r="B304" s="65"/>
      <c r="C304" s="65"/>
      <c r="D304" s="65"/>
      <c r="E304" s="65"/>
      <c r="F304" s="65"/>
      <c r="G304" s="65"/>
      <c r="H304" s="65"/>
      <c r="I304" s="65"/>
      <c r="J304" s="65"/>
      <c r="K304" s="65"/>
      <c r="L304" s="65"/>
      <c r="M304" s="65"/>
      <c r="N304" s="65"/>
      <c r="O304" s="65"/>
      <c r="P304" s="65"/>
      <c r="Q304" s="65"/>
      <c r="R304" s="65"/>
      <c r="S304" s="65"/>
      <c r="T304" s="65"/>
      <c r="U304" s="65"/>
      <c r="V304" s="65"/>
      <c r="W304" s="65"/>
    </row>
    <row r="305" spans="2:52" x14ac:dyDescent="0.25">
      <c r="B305" s="65"/>
      <c r="C305" s="65"/>
      <c r="D305" s="65"/>
      <c r="E305" s="65"/>
      <c r="F305" s="65"/>
      <c r="G305" s="65"/>
      <c r="H305" s="65"/>
      <c r="I305" s="65"/>
      <c r="J305" s="65"/>
      <c r="K305" s="65"/>
      <c r="L305" s="65"/>
      <c r="M305" s="65"/>
      <c r="N305" s="65"/>
      <c r="O305" s="65"/>
      <c r="P305" s="65"/>
      <c r="Q305" s="65"/>
      <c r="R305" s="65"/>
      <c r="S305" s="65"/>
      <c r="T305" s="65"/>
      <c r="U305" s="65"/>
      <c r="V305" s="65"/>
      <c r="W305" s="65"/>
    </row>
    <row r="306" spans="2:52" x14ac:dyDescent="0.25">
      <c r="B306" s="65"/>
      <c r="C306" s="65"/>
      <c r="D306" s="65"/>
      <c r="E306" s="65"/>
      <c r="F306" s="65"/>
      <c r="G306" s="65"/>
      <c r="H306" s="65"/>
      <c r="I306" s="65"/>
      <c r="J306" s="65"/>
      <c r="K306" s="65"/>
      <c r="L306" s="65"/>
      <c r="M306" s="65"/>
      <c r="N306" s="65"/>
      <c r="O306" s="65"/>
      <c r="P306" s="65"/>
      <c r="Q306" s="65"/>
      <c r="R306" s="65"/>
      <c r="S306" s="65"/>
      <c r="T306" s="65"/>
      <c r="U306" s="65"/>
      <c r="V306" s="65"/>
      <c r="W306" s="65"/>
    </row>
    <row r="307" spans="2:52" x14ac:dyDescent="0.25">
      <c r="B307" s="65"/>
      <c r="C307" s="65"/>
      <c r="D307" s="65"/>
      <c r="E307" s="65"/>
      <c r="F307" s="65"/>
      <c r="G307" s="65"/>
      <c r="H307" s="65"/>
      <c r="I307" s="65"/>
      <c r="J307" s="65"/>
      <c r="K307" s="65"/>
      <c r="L307" s="65"/>
      <c r="M307" s="65"/>
      <c r="N307" s="65"/>
      <c r="O307" s="65"/>
      <c r="P307" s="65"/>
      <c r="Q307" s="65"/>
      <c r="R307" s="65"/>
      <c r="S307" s="65"/>
      <c r="T307" s="65"/>
      <c r="U307" s="65"/>
      <c r="V307" s="65"/>
      <c r="W307" s="65"/>
    </row>
    <row r="308" spans="2:52" x14ac:dyDescent="0.25">
      <c r="B308" s="65"/>
      <c r="C308" s="65"/>
      <c r="D308" s="65"/>
      <c r="E308" s="65"/>
      <c r="F308" s="65"/>
      <c r="G308" s="65"/>
      <c r="H308" s="65"/>
      <c r="I308" s="65"/>
      <c r="J308" s="65"/>
      <c r="K308" s="65"/>
      <c r="L308" s="65"/>
      <c r="M308" s="65"/>
      <c r="N308" s="65"/>
      <c r="O308" s="65"/>
      <c r="P308" s="65"/>
      <c r="Q308" s="65"/>
      <c r="R308" s="65"/>
      <c r="S308" s="65"/>
      <c r="T308" s="65"/>
      <c r="U308" s="65"/>
      <c r="V308" s="65"/>
      <c r="W308" s="65"/>
    </row>
    <row r="309" spans="2:52" x14ac:dyDescent="0.25">
      <c r="B309" s="65"/>
      <c r="C309" s="65"/>
      <c r="D309" s="65"/>
      <c r="E309" s="65"/>
      <c r="F309" s="65"/>
      <c r="G309" s="65"/>
      <c r="H309" s="65"/>
      <c r="I309" s="65"/>
      <c r="J309" s="65"/>
      <c r="K309" s="65"/>
      <c r="L309" s="65"/>
      <c r="M309" s="65"/>
      <c r="N309" s="65"/>
      <c r="O309" s="65"/>
      <c r="P309" s="65"/>
      <c r="Q309" s="65"/>
      <c r="R309" s="65"/>
      <c r="S309" s="65"/>
      <c r="T309" s="65"/>
      <c r="U309" s="65"/>
      <c r="V309" s="65"/>
      <c r="W309" s="65"/>
    </row>
    <row r="310" spans="2:52" x14ac:dyDescent="0.25">
      <c r="B310" s="65"/>
      <c r="C310" s="65"/>
      <c r="D310" s="65"/>
      <c r="E310" s="65"/>
      <c r="F310" s="65"/>
      <c r="G310" s="65"/>
      <c r="H310" s="65"/>
      <c r="I310" s="65"/>
      <c r="J310" s="65"/>
      <c r="K310" s="65"/>
      <c r="L310" s="65"/>
      <c r="M310" s="65"/>
      <c r="N310" s="65"/>
      <c r="O310" s="65"/>
      <c r="P310" s="65"/>
      <c r="Q310" s="65"/>
      <c r="R310" s="65"/>
      <c r="S310" s="65"/>
      <c r="T310" s="65"/>
      <c r="U310" s="65"/>
      <c r="V310" s="65"/>
      <c r="W310" s="65"/>
    </row>
    <row r="311" spans="2:52" x14ac:dyDescent="0.25">
      <c r="C311" s="65"/>
      <c r="D311" s="65"/>
      <c r="E311" s="65"/>
      <c r="F311" s="65"/>
      <c r="G311" s="65"/>
      <c r="H311" s="65"/>
      <c r="I311" s="65"/>
      <c r="J311" s="65"/>
      <c r="K311" s="65"/>
      <c r="L311" s="65"/>
      <c r="M311" s="65"/>
      <c r="N311" s="65"/>
      <c r="O311" s="65"/>
      <c r="P311" s="65"/>
      <c r="Q311" s="65"/>
      <c r="R311" s="65"/>
      <c r="S311" s="65"/>
      <c r="T311" s="65"/>
      <c r="U311" s="65"/>
      <c r="V311" s="65"/>
      <c r="W311" s="65"/>
    </row>
    <row r="312" spans="2:52" x14ac:dyDescent="0.25">
      <c r="B312" s="65" t="s">
        <v>34</v>
      </c>
      <c r="C312" s="65"/>
      <c r="D312" s="65"/>
      <c r="E312" s="65"/>
      <c r="F312" s="65"/>
      <c r="G312" s="65"/>
      <c r="H312" s="65"/>
      <c r="I312" s="65"/>
      <c r="J312" s="65"/>
      <c r="K312" s="65"/>
      <c r="L312" s="65"/>
      <c r="M312" s="65"/>
      <c r="N312" s="65"/>
      <c r="O312" s="65"/>
      <c r="P312" s="65"/>
      <c r="Q312" s="65"/>
      <c r="R312" s="65"/>
      <c r="S312" s="65"/>
      <c r="T312" s="65"/>
      <c r="U312" s="65"/>
      <c r="V312" s="65"/>
      <c r="W312" s="65"/>
      <c r="X312" s="65"/>
      <c r="Y312" s="55" t="s">
        <v>306</v>
      </c>
      <c r="AM312" s="55" t="s">
        <v>305</v>
      </c>
    </row>
    <row r="313" spans="2:52" ht="15.75" x14ac:dyDescent="0.2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6"/>
      <c r="Z313" s="63" t="s">
        <v>2</v>
      </c>
      <c r="AA313" s="63" t="s">
        <v>3</v>
      </c>
      <c r="AB313" s="63" t="s">
        <v>4</v>
      </c>
      <c r="AC313" s="63" t="s">
        <v>5</v>
      </c>
      <c r="AD313" s="63" t="s">
        <v>6</v>
      </c>
      <c r="AE313" s="63" t="s">
        <v>7</v>
      </c>
      <c r="AF313" s="63" t="s">
        <v>8</v>
      </c>
      <c r="AG313" s="63" t="s">
        <v>9</v>
      </c>
      <c r="AH313" s="63" t="s">
        <v>18</v>
      </c>
      <c r="AI313" s="63" t="s">
        <v>19</v>
      </c>
      <c r="AJ313" s="63" t="s">
        <v>20</v>
      </c>
      <c r="AK313" s="63" t="s">
        <v>0</v>
      </c>
      <c r="AM313" s="62"/>
      <c r="AN313" s="63" t="s">
        <v>2</v>
      </c>
      <c r="AO313" s="63" t="s">
        <v>3</v>
      </c>
      <c r="AP313" s="63" t="s">
        <v>4</v>
      </c>
      <c r="AQ313" s="63" t="s">
        <v>5</v>
      </c>
      <c r="AR313" s="63" t="s">
        <v>6</v>
      </c>
      <c r="AS313" s="63" t="s">
        <v>7</v>
      </c>
      <c r="AT313" s="63" t="s">
        <v>8</v>
      </c>
      <c r="AU313" s="63" t="s">
        <v>9</v>
      </c>
      <c r="AV313" s="63" t="s">
        <v>18</v>
      </c>
      <c r="AW313" s="63" t="s">
        <v>19</v>
      </c>
      <c r="AX313" s="63" t="s">
        <v>20</v>
      </c>
      <c r="AY313" s="64" t="s">
        <v>0</v>
      </c>
    </row>
    <row r="314" spans="2:52" x14ac:dyDescent="0.2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3">
        <v>2020</v>
      </c>
      <c r="Z314" s="4">
        <v>35016.24251425956</v>
      </c>
      <c r="AA314" s="4">
        <v>0</v>
      </c>
      <c r="AB314" s="4">
        <v>448499.38749330438</v>
      </c>
      <c r="AC314" s="4">
        <v>848511.27025432186</v>
      </c>
      <c r="AD314" s="4">
        <v>4075.2669567105295</v>
      </c>
      <c r="AE314" s="4">
        <v>37432.336957355154</v>
      </c>
      <c r="AF314" s="4">
        <v>0</v>
      </c>
      <c r="AG314" s="4">
        <v>0</v>
      </c>
      <c r="AH314" s="4">
        <v>79467.465389784775</v>
      </c>
      <c r="AI314" s="4">
        <v>592.07848962046899</v>
      </c>
      <c r="AJ314" s="4">
        <v>68106.207256691268</v>
      </c>
      <c r="AK314" s="7">
        <v>1521700.2553120479</v>
      </c>
      <c r="AL314" s="57"/>
      <c r="AM314" s="3">
        <v>2020</v>
      </c>
      <c r="AN314" s="38">
        <v>6.3379398950809809E-2</v>
      </c>
      <c r="AO314" s="38">
        <v>0</v>
      </c>
      <c r="AP314" s="38">
        <v>0.64135412411542525</v>
      </c>
      <c r="AQ314" s="38">
        <v>3.3278612019374503</v>
      </c>
      <c r="AR314" s="38">
        <v>8.5091574056115858E-3</v>
      </c>
      <c r="AS314" s="38">
        <v>6.6404965762348042E-2</v>
      </c>
      <c r="AT314" s="38">
        <v>0</v>
      </c>
      <c r="AU314" s="38">
        <v>0</v>
      </c>
      <c r="AV314" s="38">
        <v>0.11920119808467716</v>
      </c>
      <c r="AW314" s="38">
        <v>2.9603924481023448E-4</v>
      </c>
      <c r="AX314" s="38">
        <v>2.7242482902676505E-4</v>
      </c>
      <c r="AY314" s="36">
        <v>4.2272785103301587</v>
      </c>
    </row>
    <row r="315" spans="2:52" x14ac:dyDescent="0.2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1">
        <v>2021</v>
      </c>
      <c r="Z315" s="4">
        <v>27724.134697547775</v>
      </c>
      <c r="AA315" s="4">
        <v>0</v>
      </c>
      <c r="AB315" s="4">
        <v>452258.06739875698</v>
      </c>
      <c r="AC315" s="4">
        <v>813957.11405322619</v>
      </c>
      <c r="AD315" s="4">
        <v>4747.7653737378851</v>
      </c>
      <c r="AE315" s="4">
        <v>37498.638408466373</v>
      </c>
      <c r="AF315" s="4">
        <v>0</v>
      </c>
      <c r="AG315" s="4">
        <v>0</v>
      </c>
      <c r="AH315" s="4">
        <v>58786.357863131801</v>
      </c>
      <c r="AI315" s="4">
        <v>10162.587970439788</v>
      </c>
      <c r="AJ315" s="4">
        <v>81467.61145408664</v>
      </c>
      <c r="AK315" s="7">
        <v>1486602.2772193935</v>
      </c>
      <c r="AL315" s="57"/>
      <c r="AM315" s="1">
        <v>2021</v>
      </c>
      <c r="AN315" s="38">
        <v>5.0180683802561479E-2</v>
      </c>
      <c r="AO315" s="38">
        <v>0</v>
      </c>
      <c r="AP315" s="38">
        <v>0.64672903638022239</v>
      </c>
      <c r="AQ315" s="38">
        <v>3.192339801316753</v>
      </c>
      <c r="AR315" s="38">
        <v>9.9133341003647037E-3</v>
      </c>
      <c r="AS315" s="38">
        <v>6.6522584536619342E-2</v>
      </c>
      <c r="AT315" s="38">
        <v>0</v>
      </c>
      <c r="AU315" s="38">
        <v>0</v>
      </c>
      <c r="AV315" s="38">
        <v>8.8179536794697699E-2</v>
      </c>
      <c r="AW315" s="38">
        <v>5.0812939852198941E-3</v>
      </c>
      <c r="AX315" s="38">
        <v>3.2587044581634654E-4</v>
      </c>
      <c r="AY315" s="36">
        <v>4.0592721413622543</v>
      </c>
    </row>
    <row r="316" spans="2:52" x14ac:dyDescent="0.2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3">
        <v>2022</v>
      </c>
      <c r="Z316" s="4">
        <v>20752.496094235168</v>
      </c>
      <c r="AA316" s="4">
        <v>0</v>
      </c>
      <c r="AB316" s="4">
        <v>449808.33076198184</v>
      </c>
      <c r="AC316" s="4">
        <v>767161.27927743888</v>
      </c>
      <c r="AD316" s="4">
        <v>5385.8448353686899</v>
      </c>
      <c r="AE316" s="4">
        <v>37691.177373208484</v>
      </c>
      <c r="AF316" s="4">
        <v>0</v>
      </c>
      <c r="AG316" s="4">
        <v>0</v>
      </c>
      <c r="AH316" s="4">
        <v>81018.551997486604</v>
      </c>
      <c r="AI316" s="4">
        <v>21240.299588679773</v>
      </c>
      <c r="AJ316" s="4">
        <v>95496.842388373057</v>
      </c>
      <c r="AK316" s="7">
        <v>1478554.8223167725</v>
      </c>
      <c r="AL316" s="57"/>
      <c r="AM316" s="3">
        <v>2022</v>
      </c>
      <c r="AN316" s="38">
        <v>3.7562017930565655E-2</v>
      </c>
      <c r="AO316" s="38">
        <v>0</v>
      </c>
      <c r="AP316" s="38">
        <v>0.64322591298963405</v>
      </c>
      <c r="AQ316" s="38">
        <v>3.008806537326115</v>
      </c>
      <c r="AR316" s="38">
        <v>1.1245644016249823E-2</v>
      </c>
      <c r="AS316" s="38">
        <v>6.6864148660071857E-2</v>
      </c>
      <c r="AT316" s="38">
        <v>0</v>
      </c>
      <c r="AU316" s="38">
        <v>0</v>
      </c>
      <c r="AV316" s="38">
        <v>0.1215278279962299</v>
      </c>
      <c r="AW316" s="38">
        <v>1.0620149794339886E-2</v>
      </c>
      <c r="AX316" s="38">
        <v>3.8198736955349222E-4</v>
      </c>
      <c r="AY316" s="36">
        <v>3.9002342260827598</v>
      </c>
      <c r="AZ316" s="101"/>
    </row>
    <row r="317" spans="2:52" x14ac:dyDescent="0.2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1">
        <v>2023</v>
      </c>
      <c r="Z317" s="4">
        <v>14128.74929000764</v>
      </c>
      <c r="AA317" s="4">
        <v>0</v>
      </c>
      <c r="AB317" s="4">
        <v>446375.85189580987</v>
      </c>
      <c r="AC317" s="4">
        <v>716251.79859516874</v>
      </c>
      <c r="AD317" s="4">
        <v>5981.1098692181195</v>
      </c>
      <c r="AE317" s="4">
        <v>37726.367408877966</v>
      </c>
      <c r="AF317" s="4">
        <v>0</v>
      </c>
      <c r="AG317" s="4">
        <v>0</v>
      </c>
      <c r="AH317" s="4">
        <v>105868.56287766701</v>
      </c>
      <c r="AI317" s="4">
        <v>33626.095392443116</v>
      </c>
      <c r="AJ317" s="4">
        <v>110197.12606837934</v>
      </c>
      <c r="AK317" s="7">
        <v>1470155.6613975719</v>
      </c>
      <c r="AL317" s="58"/>
      <c r="AM317" s="1">
        <v>2023</v>
      </c>
      <c r="AN317" s="38">
        <v>2.5573036214913827E-2</v>
      </c>
      <c r="AO317" s="38">
        <v>0</v>
      </c>
      <c r="AP317" s="38">
        <v>0.6383174682110081</v>
      </c>
      <c r="AQ317" s="38">
        <v>2.809139554090252</v>
      </c>
      <c r="AR317" s="38">
        <v>1.2488557406927434E-2</v>
      </c>
      <c r="AS317" s="38">
        <v>6.6926575783349512E-2</v>
      </c>
      <c r="AT317" s="38">
        <v>0</v>
      </c>
      <c r="AU317" s="38">
        <v>0</v>
      </c>
      <c r="AV317" s="38">
        <v>0.15880284431650052</v>
      </c>
      <c r="AW317" s="38">
        <v>1.6813047696221557E-2</v>
      </c>
      <c r="AX317" s="38">
        <v>4.4078850427351737E-4</v>
      </c>
      <c r="AY317" s="36">
        <v>3.7285018722234464</v>
      </c>
    </row>
    <row r="318" spans="2:52" x14ac:dyDescent="0.2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3">
        <v>2024</v>
      </c>
      <c r="Z318" s="4">
        <v>11269.918115715491</v>
      </c>
      <c r="AA318" s="4">
        <v>0</v>
      </c>
      <c r="AB318" s="4">
        <v>441116.17448853649</v>
      </c>
      <c r="AC318" s="4">
        <v>659051.34821235843</v>
      </c>
      <c r="AD318" s="4">
        <v>6525.8896384685322</v>
      </c>
      <c r="AE318" s="4">
        <v>37608.461670178898</v>
      </c>
      <c r="AF318" s="4">
        <v>0</v>
      </c>
      <c r="AG318" s="4">
        <v>0</v>
      </c>
      <c r="AH318" s="4">
        <v>133496.69049739724</v>
      </c>
      <c r="AI318" s="4">
        <v>47474.891276640337</v>
      </c>
      <c r="AJ318" s="4">
        <v>125568.24116125055</v>
      </c>
      <c r="AK318" s="7">
        <v>1462111.615060546</v>
      </c>
      <c r="AL318" s="58"/>
      <c r="AM318" s="3">
        <v>2024</v>
      </c>
      <c r="AN318" s="38">
        <v>2.0398551789445038E-2</v>
      </c>
      <c r="AO318" s="38">
        <v>0</v>
      </c>
      <c r="AP318" s="38">
        <v>0.63079612951860708</v>
      </c>
      <c r="AQ318" s="38">
        <v>2.5847993876888697</v>
      </c>
      <c r="AR318" s="38">
        <v>1.3626057565122295E-2</v>
      </c>
      <c r="AS318" s="38">
        <v>6.6717411002897367E-2</v>
      </c>
      <c r="AT318" s="38">
        <v>0</v>
      </c>
      <c r="AU318" s="38">
        <v>0</v>
      </c>
      <c r="AV318" s="38">
        <v>0.20024503574609587</v>
      </c>
      <c r="AW318" s="38">
        <v>2.373744563832017E-2</v>
      </c>
      <c r="AX318" s="38">
        <v>5.0227296464500223E-4</v>
      </c>
      <c r="AY318" s="36">
        <v>3.5408222919140027</v>
      </c>
    </row>
    <row r="319" spans="2:52" x14ac:dyDescent="0.2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3">
        <v>2025</v>
      </c>
      <c r="Z319" s="4">
        <v>8831.9289036694572</v>
      </c>
      <c r="AA319" s="4">
        <v>0</v>
      </c>
      <c r="AB319" s="4">
        <v>433948.02679522673</v>
      </c>
      <c r="AC319" s="4">
        <v>598406.96778492187</v>
      </c>
      <c r="AD319" s="4">
        <v>7015.5125180074692</v>
      </c>
      <c r="AE319" s="4">
        <v>37337.890252862009</v>
      </c>
      <c r="AF319" s="4">
        <v>0</v>
      </c>
      <c r="AG319" s="4">
        <v>0</v>
      </c>
      <c r="AH319" s="4">
        <v>163930.85319499089</v>
      </c>
      <c r="AI319" s="4">
        <v>62813.389262888995</v>
      </c>
      <c r="AJ319" s="4">
        <v>141607.87915236771</v>
      </c>
      <c r="AK319" s="7">
        <v>1453892.447864935</v>
      </c>
      <c r="AL319" s="58"/>
      <c r="AM319" s="3">
        <v>2025</v>
      </c>
      <c r="AN319" s="38">
        <v>1.5985791315641717E-2</v>
      </c>
      <c r="AO319" s="38">
        <v>0</v>
      </c>
      <c r="AP319" s="38">
        <v>0.62054567831717422</v>
      </c>
      <c r="AQ319" s="38">
        <v>2.3469521276524636</v>
      </c>
      <c r="AR319" s="38">
        <v>1.4648390137599596E-2</v>
      </c>
      <c r="AS319" s="38">
        <v>6.6237417308577198E-2</v>
      </c>
      <c r="AT319" s="38">
        <v>0</v>
      </c>
      <c r="AU319" s="38">
        <v>0</v>
      </c>
      <c r="AV319" s="38">
        <v>0.24589627979248635</v>
      </c>
      <c r="AW319" s="38">
        <v>3.14066946314445E-2</v>
      </c>
      <c r="AX319" s="38">
        <v>5.6643151660947086E-4</v>
      </c>
      <c r="AY319" s="36">
        <v>3.3422388106719967</v>
      </c>
    </row>
    <row r="320" spans="2:52" x14ac:dyDescent="0.2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3">
        <v>2026</v>
      </c>
      <c r="Z320" s="4">
        <v>6791.391642123067</v>
      </c>
      <c r="AA320" s="4">
        <v>0</v>
      </c>
      <c r="AB320" s="4">
        <v>409455.23859562608</v>
      </c>
      <c r="AC320" s="4">
        <v>546936.80867700209</v>
      </c>
      <c r="AD320" s="4">
        <v>7358.2624637007129</v>
      </c>
      <c r="AE320" s="4">
        <v>35079.239836708657</v>
      </c>
      <c r="AF320" s="4">
        <v>0</v>
      </c>
      <c r="AG320" s="4">
        <v>0</v>
      </c>
      <c r="AH320" s="4">
        <v>195682.26616888976</v>
      </c>
      <c r="AI320" s="4">
        <v>83182.600001971165</v>
      </c>
      <c r="AJ320" s="4">
        <v>162584.90129334919</v>
      </c>
      <c r="AK320" s="7">
        <v>1447070.7086793708</v>
      </c>
      <c r="AL320" s="58"/>
      <c r="AM320" s="3">
        <v>2026</v>
      </c>
      <c r="AN320" s="38">
        <v>1.2292418872242751E-2</v>
      </c>
      <c r="AO320" s="38">
        <v>0</v>
      </c>
      <c r="AP320" s="38">
        <v>0.58552099119174528</v>
      </c>
      <c r="AQ320" s="38">
        <v>2.1450861636312024</v>
      </c>
      <c r="AR320" s="38">
        <v>1.5364052024207089E-2</v>
      </c>
      <c r="AS320" s="38">
        <v>6.2230571470321155E-2</v>
      </c>
      <c r="AT320" s="38">
        <v>0</v>
      </c>
      <c r="AU320" s="38">
        <v>0</v>
      </c>
      <c r="AV320" s="38">
        <v>0.29352339925333465</v>
      </c>
      <c r="AW320" s="38">
        <v>4.1591300000985584E-2</v>
      </c>
      <c r="AX320" s="38">
        <v>6.5033960517339674E-4</v>
      </c>
      <c r="AY320" s="36">
        <v>3.156259236049213</v>
      </c>
    </row>
    <row r="321" spans="2:51" x14ac:dyDescent="0.2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1">
        <v>2027</v>
      </c>
      <c r="Z321" s="4">
        <v>5113.3809298034012</v>
      </c>
      <c r="AA321" s="4">
        <v>0</v>
      </c>
      <c r="AB321" s="4">
        <v>382093.69475246378</v>
      </c>
      <c r="AC321" s="4">
        <v>493009.80155748932</v>
      </c>
      <c r="AD321" s="4">
        <v>7559.2902738593284</v>
      </c>
      <c r="AE321" s="4">
        <v>32413.075773648045</v>
      </c>
      <c r="AF321" s="4">
        <v>0</v>
      </c>
      <c r="AG321" s="4">
        <v>0</v>
      </c>
      <c r="AH321" s="4">
        <v>230101.26724716078</v>
      </c>
      <c r="AI321" s="4">
        <v>105614.61604390186</v>
      </c>
      <c r="AJ321" s="4">
        <v>184416.44900655502</v>
      </c>
      <c r="AK321" s="7">
        <v>1440321.5755848817</v>
      </c>
      <c r="AL321" s="58"/>
      <c r="AM321" s="1">
        <v>2027</v>
      </c>
      <c r="AN321" s="38">
        <v>9.2552194829441572E-3</v>
      </c>
      <c r="AO321" s="38">
        <v>0</v>
      </c>
      <c r="AP321" s="38">
        <v>0.54639398349602319</v>
      </c>
      <c r="AQ321" s="38">
        <v>1.9335844417084731</v>
      </c>
      <c r="AR321" s="38">
        <v>1.5783798091818277E-2</v>
      </c>
      <c r="AS321" s="38">
        <v>5.7500796422451629E-2</v>
      </c>
      <c r="AT321" s="38">
        <v>0</v>
      </c>
      <c r="AU321" s="38">
        <v>0</v>
      </c>
      <c r="AV321" s="38">
        <v>0.34515190087074121</v>
      </c>
      <c r="AW321" s="38">
        <v>5.2807308021950931E-2</v>
      </c>
      <c r="AX321" s="38">
        <v>7.3766579602622007E-4</v>
      </c>
      <c r="AY321" s="36">
        <v>2.9612151138904288</v>
      </c>
    </row>
    <row r="322" spans="2:51" x14ac:dyDescent="0.2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3">
        <v>2028</v>
      </c>
      <c r="Z322" s="4">
        <v>3760.4453154182897</v>
      </c>
      <c r="AA322" s="4">
        <v>0</v>
      </c>
      <c r="AB322" s="4">
        <v>351791.00711767247</v>
      </c>
      <c r="AC322" s="4">
        <v>436718.53204448638</v>
      </c>
      <c r="AD322" s="4">
        <v>7628.8511129131966</v>
      </c>
      <c r="AE322" s="4">
        <v>29368.553197215046</v>
      </c>
      <c r="AF322" s="4">
        <v>0</v>
      </c>
      <c r="AG322" s="4">
        <v>0</v>
      </c>
      <c r="AH322" s="4">
        <v>267207.55966911546</v>
      </c>
      <c r="AI322" s="4">
        <v>130141.96590759499</v>
      </c>
      <c r="AJ322" s="4">
        <v>207103.71157870712</v>
      </c>
      <c r="AK322" s="7">
        <v>1433720.6259431229</v>
      </c>
      <c r="AL322" s="58"/>
      <c r="AM322" s="3">
        <v>2028</v>
      </c>
      <c r="AN322" s="38">
        <v>6.8064060209071043E-3</v>
      </c>
      <c r="AO322" s="38">
        <v>0</v>
      </c>
      <c r="AP322" s="38">
        <v>0.50306114017827164</v>
      </c>
      <c r="AQ322" s="38">
        <v>1.7128100826784756</v>
      </c>
      <c r="AR322" s="38">
        <v>1.5929041123762755E-2</v>
      </c>
      <c r="AS322" s="38">
        <v>5.2099813371859489E-2</v>
      </c>
      <c r="AT322" s="38">
        <v>0</v>
      </c>
      <c r="AU322" s="38">
        <v>0</v>
      </c>
      <c r="AV322" s="38">
        <v>0.4008113395036732</v>
      </c>
      <c r="AW322" s="38">
        <v>6.5070982953797499E-2</v>
      </c>
      <c r="AX322" s="38">
        <v>8.2841484631482852E-4</v>
      </c>
      <c r="AY322" s="36">
        <v>2.7574172206770622</v>
      </c>
    </row>
    <row r="323" spans="2:51" x14ac:dyDescent="0.2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1">
        <v>2029</v>
      </c>
      <c r="Z323" s="4">
        <v>2698.8031235172766</v>
      </c>
      <c r="AA323" s="4">
        <v>0</v>
      </c>
      <c r="AB323" s="4">
        <v>318459.46571610571</v>
      </c>
      <c r="AC323" s="4">
        <v>378250.8463307746</v>
      </c>
      <c r="AD323" s="4">
        <v>7577.3909108364915</v>
      </c>
      <c r="AE323" s="4">
        <v>25983.479716245663</v>
      </c>
      <c r="AF323" s="4">
        <v>0</v>
      </c>
      <c r="AG323" s="4">
        <v>0</v>
      </c>
      <c r="AH323" s="4">
        <v>307009.01277120627</v>
      </c>
      <c r="AI323" s="4">
        <v>156790.88649291187</v>
      </c>
      <c r="AJ323" s="4">
        <v>230652.53522556546</v>
      </c>
      <c r="AK323" s="7">
        <v>1427422.4202871635</v>
      </c>
      <c r="AL323" s="58"/>
      <c r="AM323" s="1">
        <v>2029</v>
      </c>
      <c r="AN323" s="38">
        <v>4.8848336535662713E-3</v>
      </c>
      <c r="AO323" s="38">
        <v>0</v>
      </c>
      <c r="AP323" s="38">
        <v>0.45539703597403114</v>
      </c>
      <c r="AQ323" s="38">
        <v>1.4834998193092981</v>
      </c>
      <c r="AR323" s="38">
        <v>1.5821592221826594E-2</v>
      </c>
      <c r="AS323" s="38">
        <v>4.6094693016619809E-2</v>
      </c>
      <c r="AT323" s="38">
        <v>0</v>
      </c>
      <c r="AU323" s="38">
        <v>0</v>
      </c>
      <c r="AV323" s="38">
        <v>0.46051351915680938</v>
      </c>
      <c r="AW323" s="38">
        <v>7.8395443246455934E-2</v>
      </c>
      <c r="AX323" s="38">
        <v>9.2261014090226179E-4</v>
      </c>
      <c r="AY323" s="36">
        <v>2.5455295467195094</v>
      </c>
    </row>
    <row r="324" spans="2:51" x14ac:dyDescent="0.2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
        <v>2030</v>
      </c>
      <c r="Z324" s="5">
        <v>1897.3530138880162</v>
      </c>
      <c r="AA324" s="5">
        <v>0</v>
      </c>
      <c r="AB324" s="5">
        <v>282003.97012206801</v>
      </c>
      <c r="AC324" s="5">
        <v>317928.70382123522</v>
      </c>
      <c r="AD324" s="5">
        <v>7410.6914268627152</v>
      </c>
      <c r="AE324" s="5">
        <v>22292.660297073871</v>
      </c>
      <c r="AF324" s="5">
        <v>0</v>
      </c>
      <c r="AG324" s="5">
        <v>0</v>
      </c>
      <c r="AH324" s="5">
        <v>349487.40550116455</v>
      </c>
      <c r="AI324" s="5">
        <v>185575.85186763114</v>
      </c>
      <c r="AJ324" s="5">
        <v>255070.26799045136</v>
      </c>
      <c r="AK324" s="8">
        <v>1421666.9040403748</v>
      </c>
      <c r="AL324" s="13"/>
      <c r="AM324" s="6">
        <v>2030</v>
      </c>
      <c r="AN324" s="39">
        <v>3.4342089551373093E-3</v>
      </c>
      <c r="AO324" s="39">
        <v>0</v>
      </c>
      <c r="AP324" s="39">
        <v>0.40326567727455725</v>
      </c>
      <c r="AQ324" s="39">
        <v>1.2469163763868845</v>
      </c>
      <c r="AR324" s="39">
        <v>1.547352369928935E-2</v>
      </c>
      <c r="AS324" s="39">
        <v>3.954717936700905E-2</v>
      </c>
      <c r="AT324" s="39">
        <v>0</v>
      </c>
      <c r="AU324" s="39">
        <v>0</v>
      </c>
      <c r="AV324" s="39">
        <v>0.52423110825174679</v>
      </c>
      <c r="AW324" s="39">
        <v>9.2787925933815574E-2</v>
      </c>
      <c r="AX324" s="39">
        <v>1.0202810719618055E-3</v>
      </c>
      <c r="AY324" s="37">
        <v>2.3266762809404016</v>
      </c>
    </row>
    <row r="325" spans="2:51" x14ac:dyDescent="0.25">
      <c r="B325" s="65"/>
      <c r="C325" s="65"/>
      <c r="D325" s="65"/>
      <c r="E325" s="65"/>
      <c r="F325" s="65"/>
      <c r="G325" s="65"/>
      <c r="H325" s="65"/>
      <c r="I325" s="65"/>
      <c r="J325" s="65"/>
      <c r="K325" s="65"/>
      <c r="L325" s="65"/>
      <c r="M325" s="65"/>
      <c r="N325" s="65"/>
      <c r="O325" s="65"/>
      <c r="P325" s="65"/>
      <c r="Q325" s="65"/>
      <c r="R325" s="65"/>
      <c r="S325" s="65"/>
      <c r="T325" s="65"/>
      <c r="U325" s="65"/>
      <c r="V325" s="65"/>
      <c r="W325" s="65"/>
      <c r="X325" s="65"/>
    </row>
    <row r="326" spans="2:51" x14ac:dyDescent="0.25">
      <c r="B326" s="65"/>
      <c r="C326" s="65"/>
      <c r="D326" s="65"/>
      <c r="E326" s="65"/>
      <c r="F326" s="65"/>
      <c r="G326" s="65"/>
      <c r="H326" s="65"/>
      <c r="I326" s="65"/>
      <c r="J326" s="65"/>
      <c r="K326" s="65"/>
      <c r="L326" s="65"/>
      <c r="M326" s="65"/>
      <c r="N326" s="65"/>
      <c r="O326" s="65"/>
      <c r="P326" s="65"/>
      <c r="Q326" s="65"/>
      <c r="R326" s="65"/>
      <c r="S326" s="65"/>
      <c r="T326" s="65"/>
      <c r="U326" s="65"/>
      <c r="V326" s="65"/>
      <c r="W326" s="65"/>
      <c r="X326" s="65"/>
    </row>
    <row r="327" spans="2:51" x14ac:dyDescent="0.25">
      <c r="B327" s="65"/>
      <c r="C327" s="65"/>
      <c r="D327" s="65"/>
      <c r="E327" s="65"/>
      <c r="F327" s="65"/>
      <c r="G327" s="65"/>
      <c r="H327" s="65"/>
      <c r="I327" s="65"/>
      <c r="J327" s="65"/>
      <c r="K327" s="65"/>
      <c r="L327" s="65"/>
      <c r="M327" s="65"/>
      <c r="N327" s="65"/>
      <c r="O327" s="65"/>
      <c r="P327" s="65"/>
      <c r="Q327" s="65"/>
      <c r="R327" s="65"/>
      <c r="S327" s="65"/>
      <c r="T327" s="65"/>
      <c r="U327" s="65"/>
      <c r="V327" s="65"/>
      <c r="W327" s="65"/>
      <c r="X327" s="65"/>
    </row>
    <row r="328" spans="2:51" x14ac:dyDescent="0.25">
      <c r="B328" s="65"/>
      <c r="C328" s="65"/>
      <c r="D328" s="65"/>
      <c r="E328" s="65"/>
      <c r="F328" s="65"/>
      <c r="G328" s="65"/>
      <c r="H328" s="65"/>
      <c r="I328" s="65"/>
      <c r="J328" s="65"/>
      <c r="K328" s="65"/>
      <c r="L328" s="65"/>
      <c r="M328" s="65"/>
      <c r="N328" s="65"/>
      <c r="O328" s="65"/>
      <c r="P328" s="65"/>
      <c r="Q328" s="65"/>
      <c r="R328" s="65"/>
      <c r="S328" s="65"/>
      <c r="T328" s="65"/>
      <c r="U328" s="65"/>
      <c r="V328" s="65"/>
      <c r="W328" s="65"/>
      <c r="X328" s="65"/>
    </row>
    <row r="329" spans="2:51" x14ac:dyDescent="0.25">
      <c r="B329" s="65"/>
      <c r="C329" s="65"/>
      <c r="D329" s="65"/>
      <c r="E329" s="65"/>
      <c r="F329" s="65"/>
      <c r="G329" s="65"/>
      <c r="H329" s="65"/>
      <c r="I329" s="65"/>
      <c r="J329" s="65"/>
      <c r="K329" s="65"/>
      <c r="L329" s="65"/>
      <c r="M329" s="65"/>
      <c r="N329" s="65"/>
      <c r="O329" s="65"/>
      <c r="P329" s="65"/>
      <c r="Q329" s="65"/>
      <c r="R329" s="65"/>
      <c r="S329" s="65"/>
      <c r="T329" s="65"/>
      <c r="U329" s="65"/>
      <c r="V329" s="65"/>
      <c r="W329" s="65"/>
      <c r="X329" s="65"/>
    </row>
    <row r="330" spans="2:51" x14ac:dyDescent="0.25">
      <c r="B330" s="65"/>
      <c r="C330" s="65"/>
      <c r="D330" s="65"/>
      <c r="E330" s="65"/>
      <c r="F330" s="65"/>
      <c r="G330" s="65"/>
      <c r="H330" s="65"/>
      <c r="I330" s="65"/>
      <c r="J330" s="65"/>
      <c r="K330" s="65"/>
      <c r="L330" s="65"/>
      <c r="M330" s="65"/>
      <c r="N330" s="65"/>
      <c r="O330" s="65"/>
      <c r="P330" s="65"/>
      <c r="Q330" s="65"/>
      <c r="R330" s="65"/>
      <c r="S330" s="65"/>
      <c r="T330" s="65"/>
      <c r="U330" s="65"/>
      <c r="V330" s="65"/>
      <c r="W330" s="65"/>
      <c r="X330" s="65"/>
    </row>
    <row r="331" spans="2:51" x14ac:dyDescent="0.25">
      <c r="B331" s="65"/>
      <c r="C331" s="65"/>
      <c r="D331" s="65"/>
      <c r="E331" s="65"/>
      <c r="F331" s="65"/>
      <c r="G331" s="65"/>
      <c r="H331" s="65"/>
      <c r="I331" s="65"/>
      <c r="J331" s="65"/>
      <c r="K331" s="65"/>
      <c r="L331" s="65"/>
      <c r="M331" s="65"/>
      <c r="N331" s="65"/>
      <c r="O331" s="65"/>
      <c r="P331" s="65"/>
      <c r="Q331" s="65"/>
      <c r="R331" s="65"/>
      <c r="S331" s="65"/>
      <c r="T331" s="65"/>
      <c r="U331" s="65"/>
      <c r="V331" s="65"/>
      <c r="W331" s="65"/>
      <c r="X331" s="65"/>
    </row>
    <row r="332" spans="2:51" x14ac:dyDescent="0.25">
      <c r="B332" s="65"/>
      <c r="C332" s="65"/>
      <c r="D332" s="65"/>
      <c r="E332" s="65"/>
      <c r="F332" s="65"/>
      <c r="G332" s="65"/>
      <c r="H332" s="65"/>
      <c r="I332" s="65"/>
      <c r="J332" s="65"/>
      <c r="K332" s="65"/>
      <c r="L332" s="65"/>
      <c r="M332" s="65"/>
      <c r="N332" s="65"/>
      <c r="O332" s="65"/>
      <c r="P332" s="65"/>
      <c r="Q332" s="65"/>
      <c r="R332" s="65"/>
      <c r="S332" s="65"/>
      <c r="T332" s="65"/>
      <c r="U332" s="65"/>
      <c r="V332" s="65"/>
      <c r="W332" s="65"/>
      <c r="X332" s="65"/>
    </row>
    <row r="333" spans="2:51" x14ac:dyDescent="0.25">
      <c r="X333" s="65"/>
    </row>
    <row r="334" spans="2:51" x14ac:dyDescent="0.25">
      <c r="X334" s="65"/>
    </row>
    <row r="335" spans="2:51" x14ac:dyDescent="0.25">
      <c r="X335" s="65"/>
    </row>
    <row r="336" spans="2:51" x14ac:dyDescent="0.25">
      <c r="X336" s="65"/>
    </row>
    <row r="337" spans="24:52" x14ac:dyDescent="0.25">
      <c r="X337" s="65"/>
    </row>
    <row r="338" spans="24:52" x14ac:dyDescent="0.25">
      <c r="X338" s="65"/>
    </row>
    <row r="339" spans="24:52" x14ac:dyDescent="0.25">
      <c r="X339" s="65"/>
    </row>
    <row r="340" spans="24:52" x14ac:dyDescent="0.25">
      <c r="X340" s="65"/>
    </row>
    <row r="341" spans="24:52" x14ac:dyDescent="0.25">
      <c r="X341" s="65"/>
    </row>
    <row r="342" spans="24:52" x14ac:dyDescent="0.25">
      <c r="X342" s="65"/>
    </row>
    <row r="343" spans="24:52" x14ac:dyDescent="0.25">
      <c r="X343" s="65"/>
      <c r="AZ343" s="101"/>
    </row>
    <row r="344" spans="24:52" x14ac:dyDescent="0.25">
      <c r="X344" s="65"/>
    </row>
    <row r="345" spans="24:52" x14ac:dyDescent="0.25">
      <c r="X345" s="65"/>
    </row>
    <row r="346" spans="24:52" x14ac:dyDescent="0.25">
      <c r="X346" s="65"/>
    </row>
    <row r="347" spans="24:52" x14ac:dyDescent="0.25">
      <c r="X347" s="65"/>
    </row>
    <row r="348" spans="24:52" x14ac:dyDescent="0.25">
      <c r="X348" s="65"/>
    </row>
    <row r="349" spans="24:52" x14ac:dyDescent="0.25">
      <c r="X349" s="65"/>
    </row>
    <row r="350" spans="24:52" x14ac:dyDescent="0.25">
      <c r="X350" s="65"/>
    </row>
    <row r="351" spans="24:52" x14ac:dyDescent="0.25">
      <c r="X351" s="65"/>
    </row>
    <row r="352" spans="24:52" x14ac:dyDescent="0.25">
      <c r="X352" s="65"/>
    </row>
    <row r="353" spans="24:24" x14ac:dyDescent="0.25">
      <c r="X353" s="65"/>
    </row>
    <row r="354" spans="24:24" x14ac:dyDescent="0.25">
      <c r="X354" s="65"/>
    </row>
    <row r="355" spans="24:24" x14ac:dyDescent="0.25">
      <c r="X355" s="65"/>
    </row>
    <row r="356" spans="24:24" x14ac:dyDescent="0.25">
      <c r="X356" s="65"/>
    </row>
    <row r="357" spans="24:24" x14ac:dyDescent="0.25">
      <c r="X357" s="65"/>
    </row>
    <row r="358" spans="24:24" x14ac:dyDescent="0.25">
      <c r="X358" s="65"/>
    </row>
    <row r="359" spans="24:24" x14ac:dyDescent="0.25">
      <c r="X359" s="65"/>
    </row>
    <row r="360" spans="24:24" x14ac:dyDescent="0.25">
      <c r="X360" s="65"/>
    </row>
    <row r="361" spans="24:24" x14ac:dyDescent="0.25">
      <c r="X361" s="65"/>
    </row>
    <row r="362" spans="24:24" x14ac:dyDescent="0.25">
      <c r="X362" s="65"/>
    </row>
    <row r="363" spans="24:24" x14ac:dyDescent="0.25">
      <c r="X363" s="65"/>
    </row>
    <row r="364" spans="24:24" x14ac:dyDescent="0.25">
      <c r="X364" s="65"/>
    </row>
    <row r="365" spans="24:24" x14ac:dyDescent="0.25">
      <c r="X365" s="65"/>
    </row>
    <row r="366" spans="24:24" x14ac:dyDescent="0.25">
      <c r="X366" s="65"/>
    </row>
    <row r="367" spans="24:24" x14ac:dyDescent="0.25">
      <c r="X367" s="65"/>
    </row>
    <row r="368" spans="24:24" x14ac:dyDescent="0.25">
      <c r="X368" s="65"/>
    </row>
    <row r="369" spans="24:52" x14ac:dyDescent="0.25">
      <c r="X369" s="65"/>
    </row>
    <row r="370" spans="24:52" x14ac:dyDescent="0.25">
      <c r="X370" s="65"/>
      <c r="AZ370" s="101"/>
    </row>
    <row r="371" spans="24:52" x14ac:dyDescent="0.25">
      <c r="X371" s="65"/>
    </row>
    <row r="372" spans="24:52" x14ac:dyDescent="0.25">
      <c r="X372" s="65"/>
    </row>
    <row r="373" spans="24:52" x14ac:dyDescent="0.25">
      <c r="X373" s="65"/>
    </row>
    <row r="374" spans="24:52" x14ac:dyDescent="0.25">
      <c r="X374" s="65"/>
    </row>
    <row r="375" spans="24:52" x14ac:dyDescent="0.25">
      <c r="X375" s="65"/>
    </row>
    <row r="376" spans="24:52" x14ac:dyDescent="0.25">
      <c r="X376" s="65"/>
    </row>
    <row r="377" spans="24:52" x14ac:dyDescent="0.25">
      <c r="X377" s="65"/>
    </row>
    <row r="378" spans="24:52" x14ac:dyDescent="0.25">
      <c r="X378" s="65"/>
    </row>
    <row r="379" spans="24:52" x14ac:dyDescent="0.25">
      <c r="X379" s="65"/>
    </row>
    <row r="380" spans="24:52" x14ac:dyDescent="0.25">
      <c r="X380" s="65"/>
    </row>
    <row r="381" spans="24:52" x14ac:dyDescent="0.25">
      <c r="X381" s="65"/>
    </row>
    <row r="382" spans="24:52" x14ac:dyDescent="0.25">
      <c r="X382" s="65"/>
    </row>
    <row r="383" spans="24:52" x14ac:dyDescent="0.25">
      <c r="X383" s="65"/>
    </row>
    <row r="384" spans="24:52" x14ac:dyDescent="0.25">
      <c r="X384" s="65"/>
    </row>
    <row r="385" spans="24:52" x14ac:dyDescent="0.25">
      <c r="X385" s="65"/>
    </row>
    <row r="386" spans="24:52" x14ac:dyDescent="0.25">
      <c r="X386" s="65"/>
    </row>
    <row r="387" spans="24:52" x14ac:dyDescent="0.25">
      <c r="X387" s="65"/>
    </row>
    <row r="388" spans="24:52" x14ac:dyDescent="0.25">
      <c r="X388" s="65"/>
    </row>
    <row r="389" spans="24:52" x14ac:dyDescent="0.25">
      <c r="X389" s="65"/>
    </row>
    <row r="390" spans="24:52" x14ac:dyDescent="0.25">
      <c r="X390" s="65"/>
    </row>
    <row r="391" spans="24:52" x14ac:dyDescent="0.25">
      <c r="X391" s="65"/>
    </row>
    <row r="392" spans="24:52" x14ac:dyDescent="0.25">
      <c r="X392" s="65"/>
    </row>
    <row r="393" spans="24:52" x14ac:dyDescent="0.25">
      <c r="X393" s="65"/>
    </row>
    <row r="394" spans="24:52" x14ac:dyDescent="0.25">
      <c r="X394" s="65"/>
    </row>
    <row r="395" spans="24:52" x14ac:dyDescent="0.25">
      <c r="X395" s="65"/>
    </row>
    <row r="396" spans="24:52" x14ac:dyDescent="0.25">
      <c r="X396" s="65"/>
    </row>
    <row r="397" spans="24:52" x14ac:dyDescent="0.25">
      <c r="X397" s="65"/>
      <c r="AZ397" s="101"/>
    </row>
    <row r="398" spans="24:52" x14ac:dyDescent="0.25">
      <c r="X398" s="65"/>
    </row>
    <row r="399" spans="24:52" x14ac:dyDescent="0.25">
      <c r="X399" s="65"/>
    </row>
    <row r="400" spans="24:52" x14ac:dyDescent="0.25">
      <c r="X400" s="65"/>
    </row>
    <row r="401" spans="24:24" x14ac:dyDescent="0.25">
      <c r="X401" s="65"/>
    </row>
    <row r="402" spans="24:24" x14ac:dyDescent="0.25">
      <c r="X402" s="65"/>
    </row>
    <row r="403" spans="24:24" x14ac:dyDescent="0.25">
      <c r="X403" s="65"/>
    </row>
    <row r="404" spans="24:24" x14ac:dyDescent="0.25">
      <c r="X404" s="65"/>
    </row>
    <row r="405" spans="24:24" x14ac:dyDescent="0.25">
      <c r="X405" s="65"/>
    </row>
    <row r="406" spans="24:24" x14ac:dyDescent="0.25">
      <c r="X406" s="65"/>
    </row>
    <row r="407" spans="24:24" x14ac:dyDescent="0.25">
      <c r="X407" s="65"/>
    </row>
    <row r="408" spans="24:24" x14ac:dyDescent="0.25">
      <c r="X408" s="65"/>
    </row>
    <row r="409" spans="24:24" x14ac:dyDescent="0.25">
      <c r="X409" s="65"/>
    </row>
    <row r="410" spans="24:24" x14ac:dyDescent="0.25">
      <c r="X410" s="65"/>
    </row>
  </sheetData>
  <pageMargins left="0.75" right="0.75" top="1" bottom="1" header="0.5" footer="0.5"/>
  <pageSetup paperSize="9"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B1:AR84"/>
  <sheetViews>
    <sheetView workbookViewId="0">
      <selection activeCell="V25" sqref="V25"/>
    </sheetView>
  </sheetViews>
  <sheetFormatPr defaultColWidth="11.140625" defaultRowHeight="15" x14ac:dyDescent="0.25"/>
  <cols>
    <col min="1" max="1" width="7.28515625" customWidth="1"/>
    <col min="5" max="7" width="17.140625" customWidth="1"/>
    <col min="8" max="15" width="16" customWidth="1"/>
    <col min="26" max="27" width="15.28515625" customWidth="1"/>
    <col min="28" max="28" width="16.28515625" customWidth="1"/>
    <col min="29" max="29" width="15.140625" customWidth="1"/>
    <col min="30" max="31" width="16" customWidth="1"/>
  </cols>
  <sheetData>
    <row r="1" spans="2:44" ht="18" customHeight="1" x14ac:dyDescent="0.3">
      <c r="B1" s="16" t="s">
        <v>86</v>
      </c>
    </row>
    <row r="2" spans="2:44" x14ac:dyDescent="0.25">
      <c r="B2" t="s">
        <v>83</v>
      </c>
      <c r="G2" t="s">
        <v>94</v>
      </c>
    </row>
    <row r="3" spans="2:44" x14ac:dyDescent="0.25">
      <c r="B3" s="223" t="s">
        <v>1</v>
      </c>
      <c r="C3" s="224"/>
      <c r="D3" s="19" t="s">
        <v>77</v>
      </c>
      <c r="E3" s="19" t="s">
        <v>73</v>
      </c>
      <c r="F3" s="9"/>
      <c r="G3" s="9"/>
      <c r="H3" s="12">
        <v>0.01</v>
      </c>
      <c r="I3" s="12">
        <v>0.22</v>
      </c>
      <c r="J3" s="12">
        <v>0.41</v>
      </c>
      <c r="K3" s="12">
        <v>0.3</v>
      </c>
      <c r="L3" s="12">
        <v>0.01</v>
      </c>
      <c r="M3" s="12">
        <v>0.04</v>
      </c>
      <c r="N3" s="12">
        <v>0.01</v>
      </c>
      <c r="O3" s="12"/>
      <c r="Q3" s="19"/>
      <c r="R3" s="19"/>
      <c r="S3" s="19">
        <v>1810</v>
      </c>
      <c r="T3" s="19">
        <v>77</v>
      </c>
      <c r="U3" s="19">
        <v>1430</v>
      </c>
      <c r="V3" s="19">
        <v>3922</v>
      </c>
      <c r="W3" s="19">
        <v>2088</v>
      </c>
      <c r="X3" s="19">
        <v>1774</v>
      </c>
      <c r="Y3" s="19">
        <v>675</v>
      </c>
      <c r="Z3" s="19">
        <v>3220</v>
      </c>
      <c r="AA3" s="19">
        <v>1500</v>
      </c>
      <c r="AB3" s="19">
        <v>500</v>
      </c>
      <c r="AC3" s="19">
        <v>4</v>
      </c>
      <c r="AD3" s="19"/>
      <c r="AE3" s="9"/>
      <c r="AF3" s="19"/>
      <c r="AG3" s="19">
        <v>1810</v>
      </c>
      <c r="AH3" s="19">
        <v>77</v>
      </c>
      <c r="AI3" s="19">
        <v>1430</v>
      </c>
      <c r="AJ3" s="19">
        <v>3922</v>
      </c>
      <c r="AK3" s="19">
        <v>2088</v>
      </c>
      <c r="AL3" s="19">
        <v>1774</v>
      </c>
      <c r="AM3" s="19">
        <v>675</v>
      </c>
      <c r="AN3" s="19">
        <v>3220</v>
      </c>
      <c r="AO3" s="19">
        <v>1500</v>
      </c>
      <c r="AP3" s="19">
        <v>500</v>
      </c>
      <c r="AQ3" s="19">
        <v>4</v>
      </c>
      <c r="AR3" s="19"/>
    </row>
    <row r="4" spans="2:44" x14ac:dyDescent="0.25">
      <c r="B4" s="25"/>
      <c r="C4" s="24"/>
      <c r="D4" s="19" t="s">
        <v>82</v>
      </c>
      <c r="E4" s="19" t="s">
        <v>81</v>
      </c>
      <c r="F4" s="19"/>
      <c r="G4" s="19" t="s">
        <v>73</v>
      </c>
      <c r="H4" s="19" t="s">
        <v>93</v>
      </c>
      <c r="I4" s="19" t="s">
        <v>92</v>
      </c>
      <c r="J4" s="19" t="s">
        <v>91</v>
      </c>
      <c r="K4" s="19" t="s">
        <v>90</v>
      </c>
      <c r="L4" s="19" t="s">
        <v>89</v>
      </c>
      <c r="M4" s="19" t="s">
        <v>88</v>
      </c>
      <c r="N4" s="19" t="s">
        <v>29</v>
      </c>
      <c r="O4" s="19" t="s">
        <v>81</v>
      </c>
      <c r="Q4" s="19"/>
      <c r="R4" s="19" t="s">
        <v>73</v>
      </c>
      <c r="S4" s="19" t="s">
        <v>2</v>
      </c>
      <c r="T4" s="19" t="s">
        <v>3</v>
      </c>
      <c r="U4" s="19" t="s">
        <v>16</v>
      </c>
      <c r="V4" s="19" t="s">
        <v>17</v>
      </c>
      <c r="W4" s="19" t="s">
        <v>22</v>
      </c>
      <c r="X4" s="19" t="s">
        <v>23</v>
      </c>
      <c r="Y4" s="19" t="s">
        <v>24</v>
      </c>
      <c r="Z4" s="19" t="s">
        <v>9</v>
      </c>
      <c r="AA4" s="19" t="s">
        <v>18</v>
      </c>
      <c r="AB4" s="19" t="s">
        <v>19</v>
      </c>
      <c r="AC4" s="19" t="s">
        <v>20</v>
      </c>
      <c r="AD4" s="19" t="s">
        <v>87</v>
      </c>
      <c r="AE4" s="9"/>
      <c r="AF4" s="19"/>
      <c r="AG4" s="19" t="s">
        <v>2</v>
      </c>
      <c r="AH4" s="19" t="s">
        <v>3</v>
      </c>
      <c r="AI4" s="19" t="s">
        <v>16</v>
      </c>
      <c r="AJ4" s="19" t="s">
        <v>17</v>
      </c>
      <c r="AK4" s="19" t="s">
        <v>22</v>
      </c>
      <c r="AL4" s="19" t="s">
        <v>23</v>
      </c>
      <c r="AM4" s="19" t="s">
        <v>24</v>
      </c>
      <c r="AN4" s="19" t="s">
        <v>9</v>
      </c>
      <c r="AO4" s="19" t="s">
        <v>18</v>
      </c>
      <c r="AP4" s="19" t="s">
        <v>19</v>
      </c>
      <c r="AQ4" s="19" t="s">
        <v>20</v>
      </c>
      <c r="AR4" s="19" t="s">
        <v>87</v>
      </c>
    </row>
    <row r="5" spans="2:44" x14ac:dyDescent="0.25">
      <c r="B5" s="20"/>
      <c r="C5" s="2">
        <v>2013</v>
      </c>
      <c r="D5" s="17">
        <v>1</v>
      </c>
      <c r="E5" s="30">
        <f>9954.91002436635/1000</f>
        <v>9.9549100243663506</v>
      </c>
      <c r="F5" s="2">
        <v>2013</v>
      </c>
      <c r="G5" s="30">
        <f t="shared" ref="G5:G17" si="0">D5*E5</f>
        <v>9.9549100243663506</v>
      </c>
      <c r="H5" s="30">
        <f t="shared" ref="H5:N5" si="1">$O$5*H3</f>
        <v>7.7729000000000006E-2</v>
      </c>
      <c r="I5" s="30">
        <f t="shared" si="1"/>
        <v>1.7100379999999999</v>
      </c>
      <c r="J5" s="30">
        <f t="shared" si="1"/>
        <v>3.1868889999999999</v>
      </c>
      <c r="K5" s="30">
        <f t="shared" si="1"/>
        <v>2.3318699999999999</v>
      </c>
      <c r="L5" s="30">
        <f t="shared" si="1"/>
        <v>7.7729000000000006E-2</v>
      </c>
      <c r="M5" s="30">
        <f t="shared" si="1"/>
        <v>0.31091600000000003</v>
      </c>
      <c r="N5" s="30">
        <f t="shared" si="1"/>
        <v>7.7729000000000006E-2</v>
      </c>
      <c r="O5" s="23">
        <f>7772.9/1000</f>
        <v>7.7728999999999999</v>
      </c>
      <c r="Q5" s="19">
        <v>2013</v>
      </c>
      <c r="R5" s="19">
        <v>4639</v>
      </c>
      <c r="S5" s="19">
        <v>565</v>
      </c>
      <c r="T5" s="19">
        <v>40</v>
      </c>
      <c r="U5" s="19">
        <v>1735</v>
      </c>
      <c r="V5" s="19">
        <v>600</v>
      </c>
      <c r="W5" s="19">
        <v>425</v>
      </c>
      <c r="X5" s="19">
        <v>125</v>
      </c>
      <c r="Y5" s="19">
        <v>0</v>
      </c>
      <c r="Z5" s="19">
        <v>230</v>
      </c>
      <c r="AA5" s="19">
        <v>0</v>
      </c>
      <c r="AB5" s="19">
        <v>0</v>
      </c>
      <c r="AC5" s="19">
        <v>0</v>
      </c>
      <c r="AD5" s="19">
        <f>SUM(S5:AC5)</f>
        <v>3720</v>
      </c>
      <c r="AE5" s="9"/>
      <c r="AF5" s="2">
        <v>2013</v>
      </c>
      <c r="AG5" s="17"/>
      <c r="AH5" s="17"/>
      <c r="AI5" s="17"/>
      <c r="AJ5" s="17"/>
      <c r="AK5" s="17"/>
      <c r="AL5" s="17"/>
      <c r="AM5" s="17"/>
      <c r="AN5" s="17"/>
      <c r="AO5" s="17"/>
      <c r="AP5" s="17"/>
      <c r="AQ5" s="17"/>
      <c r="AR5" s="17"/>
    </row>
    <row r="6" spans="2:44" ht="15.75" x14ac:dyDescent="0.25">
      <c r="B6" s="20"/>
      <c r="C6" s="18">
        <v>2014</v>
      </c>
      <c r="D6" s="17">
        <v>1</v>
      </c>
      <c r="E6" s="35">
        <f t="shared" ref="E6:E42" si="2">E5</f>
        <v>9.9549100243663506</v>
      </c>
      <c r="F6" s="18">
        <v>2014</v>
      </c>
      <c r="G6" s="30">
        <f t="shared" si="0"/>
        <v>9.9549100243663506</v>
      </c>
      <c r="H6" s="30">
        <f t="shared" ref="H6:H17" si="3">H5*0.95</f>
        <v>7.3842550000000007E-2</v>
      </c>
      <c r="I6" s="30">
        <f t="shared" ref="I6:I17" si="4">I5*0.96</f>
        <v>1.6416364799999998</v>
      </c>
      <c r="J6" s="30">
        <f t="shared" ref="J6:J17" si="5">J5*0.98</f>
        <v>3.12315122</v>
      </c>
      <c r="K6" s="30">
        <f t="shared" ref="K6:K17" si="6">K5*0.97</f>
        <v>2.2619138999999997</v>
      </c>
      <c r="L6" s="30">
        <f t="shared" ref="L6:L17" si="7">L5*0.93</f>
        <v>7.2287970000000007E-2</v>
      </c>
      <c r="M6" s="30">
        <f t="shared" ref="M6:M17" si="8">M5*0.9</f>
        <v>0.27982440000000003</v>
      </c>
      <c r="N6" s="30">
        <f t="shared" ref="N6:N17" si="9">N5*0.96</f>
        <v>7.4619840000000007E-2</v>
      </c>
      <c r="O6" s="23">
        <f t="shared" ref="O6:O17" si="10">SUM(H6:N6)</f>
        <v>7.5272763599999992</v>
      </c>
      <c r="Q6" s="18">
        <v>2014</v>
      </c>
      <c r="R6" s="19">
        <v>4639</v>
      </c>
      <c r="S6" s="34">
        <f t="shared" ref="S6:X6" si="11">S5*(1+AG6)</f>
        <v>395.5</v>
      </c>
      <c r="T6" s="34">
        <f t="shared" si="11"/>
        <v>36</v>
      </c>
      <c r="U6" s="34">
        <f t="shared" si="11"/>
        <v>1700.3</v>
      </c>
      <c r="V6" s="34">
        <f t="shared" si="11"/>
        <v>588</v>
      </c>
      <c r="W6" s="34">
        <f t="shared" si="11"/>
        <v>446.25</v>
      </c>
      <c r="X6" s="34">
        <f t="shared" si="11"/>
        <v>125</v>
      </c>
      <c r="Y6" s="34">
        <v>5</v>
      </c>
      <c r="Z6" s="34">
        <f t="shared" ref="Z6:Z17" si="12">Z5*(1+AN6)</f>
        <v>230</v>
      </c>
      <c r="AA6" s="19">
        <v>0</v>
      </c>
      <c r="AB6" s="19">
        <v>0</v>
      </c>
      <c r="AC6" s="34">
        <f t="shared" ref="AC6:AC17" si="13">AD6-SUM(S6:AB6)</f>
        <v>268.34999999999991</v>
      </c>
      <c r="AD6" s="34">
        <f t="shared" ref="AD6:AD17" si="14">AD5*(1+AR6)</f>
        <v>3794.4</v>
      </c>
      <c r="AE6" s="9"/>
      <c r="AF6" s="18">
        <v>2014</v>
      </c>
      <c r="AG6" s="33">
        <v>-0.3</v>
      </c>
      <c r="AH6" s="33">
        <v>-0.1</v>
      </c>
      <c r="AI6" s="33">
        <v>-0.02</v>
      </c>
      <c r="AJ6" s="33">
        <v>-0.02</v>
      </c>
      <c r="AK6" s="33">
        <v>0.05</v>
      </c>
      <c r="AL6" s="33">
        <v>0</v>
      </c>
      <c r="AM6" s="33">
        <v>0.4</v>
      </c>
      <c r="AN6" s="33">
        <v>0</v>
      </c>
      <c r="AO6" s="33">
        <v>0</v>
      </c>
      <c r="AP6" s="33">
        <v>0</v>
      </c>
      <c r="AQ6" s="33">
        <v>0</v>
      </c>
      <c r="AR6" s="33">
        <v>0.02</v>
      </c>
    </row>
    <row r="7" spans="2:44" ht="15.75" x14ac:dyDescent="0.25">
      <c r="B7" s="20"/>
      <c r="C7" s="18">
        <v>2015</v>
      </c>
      <c r="D7" s="17">
        <v>1</v>
      </c>
      <c r="E7" s="29">
        <f t="shared" si="2"/>
        <v>9.9549100243663506</v>
      </c>
      <c r="F7" s="18">
        <v>2015</v>
      </c>
      <c r="G7" s="30">
        <f t="shared" si="0"/>
        <v>9.9549100243663506</v>
      </c>
      <c r="H7" s="30">
        <f t="shared" si="3"/>
        <v>7.0150422500000004E-2</v>
      </c>
      <c r="I7" s="30">
        <f t="shared" si="4"/>
        <v>1.5759710207999997</v>
      </c>
      <c r="J7" s="30">
        <f t="shared" si="5"/>
        <v>3.0606881956</v>
      </c>
      <c r="K7" s="30">
        <f t="shared" si="6"/>
        <v>2.1940564829999998</v>
      </c>
      <c r="L7" s="30">
        <f t="shared" si="7"/>
        <v>6.7227812100000006E-2</v>
      </c>
      <c r="M7" s="30">
        <f t="shared" si="8"/>
        <v>0.25184196000000003</v>
      </c>
      <c r="N7" s="30">
        <f t="shared" si="9"/>
        <v>7.1635046399999999E-2</v>
      </c>
      <c r="O7" s="23">
        <f t="shared" si="10"/>
        <v>7.2915709403999989</v>
      </c>
      <c r="Q7" s="18">
        <v>2015</v>
      </c>
      <c r="R7" s="19">
        <v>4639</v>
      </c>
      <c r="S7" s="34">
        <f t="shared" ref="S7:S17" si="15">S6*0.6</f>
        <v>237.29999999999998</v>
      </c>
      <c r="T7" s="34">
        <f t="shared" ref="T7:T17" si="16">T6*(1+AH7)</f>
        <v>32.4</v>
      </c>
      <c r="U7" s="34">
        <f t="shared" ref="U7:U17" si="17">U6*(1+AI7)</f>
        <v>1666.2939999999999</v>
      </c>
      <c r="V7" s="34">
        <f t="shared" ref="V7:V17" si="18">V6*(1+AJ7)</f>
        <v>576.24</v>
      </c>
      <c r="W7" s="34">
        <f t="shared" ref="W7:W17" si="19">W6*(1+AK7)</f>
        <v>468.5625</v>
      </c>
      <c r="X7" s="34">
        <f t="shared" ref="X7:X17" si="20">X6*(1+AL7)</f>
        <v>125</v>
      </c>
      <c r="Y7" s="34">
        <f t="shared" ref="Y7:Y17" si="21">Y6*(1+AM7)</f>
        <v>7</v>
      </c>
      <c r="Z7" s="34">
        <f t="shared" si="12"/>
        <v>230</v>
      </c>
      <c r="AA7" s="19">
        <v>0</v>
      </c>
      <c r="AB7" s="19">
        <v>0</v>
      </c>
      <c r="AC7" s="34">
        <f t="shared" si="13"/>
        <v>527.49150000000009</v>
      </c>
      <c r="AD7" s="34">
        <f t="shared" si="14"/>
        <v>3870.288</v>
      </c>
      <c r="AE7" s="9"/>
      <c r="AF7" s="18">
        <v>2015</v>
      </c>
      <c r="AG7" s="33">
        <v>-0.3</v>
      </c>
      <c r="AH7" s="33">
        <v>-0.1</v>
      </c>
      <c r="AI7" s="33">
        <v>-0.02</v>
      </c>
      <c r="AJ7" s="33">
        <v>-0.02</v>
      </c>
      <c r="AK7" s="33">
        <v>0.05</v>
      </c>
      <c r="AL7" s="33">
        <v>0</v>
      </c>
      <c r="AM7" s="33">
        <v>0.4</v>
      </c>
      <c r="AN7" s="33">
        <v>0</v>
      </c>
      <c r="AO7" s="33">
        <v>0</v>
      </c>
      <c r="AP7" s="33">
        <v>0</v>
      </c>
      <c r="AQ7" s="33">
        <v>0</v>
      </c>
      <c r="AR7" s="33">
        <v>0.02</v>
      </c>
    </row>
    <row r="8" spans="2:44" ht="15.75" x14ac:dyDescent="0.25">
      <c r="B8" s="19">
        <v>1</v>
      </c>
      <c r="C8" s="18">
        <v>2016</v>
      </c>
      <c r="D8" s="17">
        <v>0.9</v>
      </c>
      <c r="E8" s="29">
        <f t="shared" si="2"/>
        <v>9.9549100243663506</v>
      </c>
      <c r="F8" s="18">
        <v>2016</v>
      </c>
      <c r="G8" s="30">
        <f t="shared" si="0"/>
        <v>8.9594190219297154</v>
      </c>
      <c r="H8" s="30">
        <f t="shared" si="3"/>
        <v>6.6642901374999994E-2</v>
      </c>
      <c r="I8" s="30">
        <f t="shared" si="4"/>
        <v>1.5129321799679998</v>
      </c>
      <c r="J8" s="30">
        <f t="shared" si="5"/>
        <v>2.9994744316880002</v>
      </c>
      <c r="K8" s="30">
        <f t="shared" si="6"/>
        <v>2.1282347885099999</v>
      </c>
      <c r="L8" s="30">
        <f t="shared" si="7"/>
        <v>6.2521865253000006E-2</v>
      </c>
      <c r="M8" s="30">
        <f t="shared" si="8"/>
        <v>0.22665776400000004</v>
      </c>
      <c r="N8" s="30">
        <f t="shared" si="9"/>
        <v>6.8769644544000003E-2</v>
      </c>
      <c r="O8" s="23">
        <f t="shared" si="10"/>
        <v>7.0652335753380004</v>
      </c>
      <c r="Q8" s="18">
        <v>2016</v>
      </c>
      <c r="R8" s="19">
        <v>4639</v>
      </c>
      <c r="S8" s="34">
        <f t="shared" si="15"/>
        <v>142.38</v>
      </c>
      <c r="T8" s="34">
        <f t="shared" si="16"/>
        <v>29.16</v>
      </c>
      <c r="U8" s="34">
        <f t="shared" si="17"/>
        <v>1632.9681199999998</v>
      </c>
      <c r="V8" s="34">
        <f t="shared" si="18"/>
        <v>564.71519999999998</v>
      </c>
      <c r="W8" s="34">
        <f t="shared" si="19"/>
        <v>491.99062500000002</v>
      </c>
      <c r="X8" s="34">
        <f t="shared" si="20"/>
        <v>125</v>
      </c>
      <c r="Y8" s="34">
        <f t="shared" si="21"/>
        <v>9.7999999999999989</v>
      </c>
      <c r="Z8" s="34">
        <f t="shared" si="12"/>
        <v>230</v>
      </c>
      <c r="AA8" s="19">
        <v>0</v>
      </c>
      <c r="AB8" s="19">
        <v>0</v>
      </c>
      <c r="AC8" s="34">
        <f t="shared" si="13"/>
        <v>721.67981500000042</v>
      </c>
      <c r="AD8" s="34">
        <f t="shared" si="14"/>
        <v>3947.6937600000001</v>
      </c>
      <c r="AE8" s="9"/>
      <c r="AF8" s="18">
        <v>2016</v>
      </c>
      <c r="AG8" s="33">
        <v>-0.3</v>
      </c>
      <c r="AH8" s="33">
        <v>-0.1</v>
      </c>
      <c r="AI8" s="33">
        <v>-0.02</v>
      </c>
      <c r="AJ8" s="33">
        <v>-0.02</v>
      </c>
      <c r="AK8" s="33">
        <v>0.05</v>
      </c>
      <c r="AL8" s="33">
        <v>0</v>
      </c>
      <c r="AM8" s="33">
        <v>0.4</v>
      </c>
      <c r="AN8" s="33">
        <v>0</v>
      </c>
      <c r="AO8" s="33">
        <v>0</v>
      </c>
      <c r="AP8" s="33">
        <v>0</v>
      </c>
      <c r="AQ8" s="33">
        <v>0</v>
      </c>
      <c r="AR8" s="33">
        <v>0.02</v>
      </c>
    </row>
    <row r="9" spans="2:44" ht="15.75" x14ac:dyDescent="0.25">
      <c r="B9" s="19">
        <v>2</v>
      </c>
      <c r="C9" s="18">
        <v>2017</v>
      </c>
      <c r="D9" s="17">
        <v>0.9</v>
      </c>
      <c r="E9" s="29">
        <f t="shared" si="2"/>
        <v>9.9549100243663506</v>
      </c>
      <c r="F9" s="18">
        <v>2017</v>
      </c>
      <c r="G9" s="30">
        <f t="shared" si="0"/>
        <v>8.9594190219297154</v>
      </c>
      <c r="H9" s="30">
        <f t="shared" si="3"/>
        <v>6.3310756306249993E-2</v>
      </c>
      <c r="I9" s="30">
        <f t="shared" si="4"/>
        <v>1.4524148927692797</v>
      </c>
      <c r="J9" s="30">
        <f t="shared" si="5"/>
        <v>2.9394849430542402</v>
      </c>
      <c r="K9" s="30">
        <f t="shared" si="6"/>
        <v>2.0643877448546997</v>
      </c>
      <c r="L9" s="30">
        <f t="shared" si="7"/>
        <v>5.8145334685290005E-2</v>
      </c>
      <c r="M9" s="30">
        <f t="shared" si="8"/>
        <v>0.20399198760000004</v>
      </c>
      <c r="N9" s="30">
        <f t="shared" si="9"/>
        <v>6.6018858762240007E-2</v>
      </c>
      <c r="O9" s="23">
        <f t="shared" si="10"/>
        <v>6.8477545180319996</v>
      </c>
      <c r="Q9" s="18">
        <v>2017</v>
      </c>
      <c r="R9" s="19">
        <v>4639</v>
      </c>
      <c r="S9" s="34">
        <f t="shared" si="15"/>
        <v>85.427999999999997</v>
      </c>
      <c r="T9" s="34">
        <f t="shared" si="16"/>
        <v>26.244</v>
      </c>
      <c r="U9" s="34">
        <f t="shared" si="17"/>
        <v>1600.3087575999998</v>
      </c>
      <c r="V9" s="34">
        <f t="shared" si="18"/>
        <v>553.42089599999997</v>
      </c>
      <c r="W9" s="34">
        <f t="shared" si="19"/>
        <v>504.29039062499999</v>
      </c>
      <c r="X9" s="34">
        <f t="shared" si="20"/>
        <v>123.75</v>
      </c>
      <c r="Y9" s="34">
        <f t="shared" si="21"/>
        <v>13.719999999999997</v>
      </c>
      <c r="Z9" s="34">
        <f t="shared" si="12"/>
        <v>230</v>
      </c>
      <c r="AA9" s="19">
        <v>0</v>
      </c>
      <c r="AB9" s="19">
        <v>0</v>
      </c>
      <c r="AC9" s="34">
        <f t="shared" si="13"/>
        <v>889.48559097500038</v>
      </c>
      <c r="AD9" s="34">
        <f t="shared" si="14"/>
        <v>4026.6476352</v>
      </c>
      <c r="AE9" s="9"/>
      <c r="AF9" s="18">
        <v>2017</v>
      </c>
      <c r="AG9" s="33">
        <v>-0.3</v>
      </c>
      <c r="AH9" s="33">
        <v>-0.1</v>
      </c>
      <c r="AI9" s="33">
        <v>-0.02</v>
      </c>
      <c r="AJ9" s="33">
        <v>-0.02</v>
      </c>
      <c r="AK9" s="33">
        <v>2.5000000000000001E-2</v>
      </c>
      <c r="AL9" s="33">
        <v>-0.01</v>
      </c>
      <c r="AM9" s="33">
        <v>0.4</v>
      </c>
      <c r="AN9" s="33">
        <v>0</v>
      </c>
      <c r="AO9" s="33">
        <v>0</v>
      </c>
      <c r="AP9" s="33">
        <v>0</v>
      </c>
      <c r="AQ9" s="33">
        <v>0</v>
      </c>
      <c r="AR9" s="33">
        <v>0.02</v>
      </c>
    </row>
    <row r="10" spans="2:44" ht="15.75" x14ac:dyDescent="0.25">
      <c r="B10" s="19">
        <v>3</v>
      </c>
      <c r="C10" s="18">
        <v>2018</v>
      </c>
      <c r="D10" s="17">
        <v>0.9</v>
      </c>
      <c r="E10" s="29">
        <f t="shared" si="2"/>
        <v>9.9549100243663506</v>
      </c>
      <c r="F10" s="18">
        <v>2018</v>
      </c>
      <c r="G10" s="30">
        <f t="shared" si="0"/>
        <v>8.9594190219297154</v>
      </c>
      <c r="H10" s="30">
        <f t="shared" si="3"/>
        <v>6.0145218490937492E-2</v>
      </c>
      <c r="I10" s="30">
        <f t="shared" si="4"/>
        <v>1.3943182970585084</v>
      </c>
      <c r="J10" s="30">
        <f t="shared" si="5"/>
        <v>2.8806952441931553</v>
      </c>
      <c r="K10" s="30">
        <f t="shared" si="6"/>
        <v>2.0024561125090585</v>
      </c>
      <c r="L10" s="30">
        <f t="shared" si="7"/>
        <v>5.4075161257319711E-2</v>
      </c>
      <c r="M10" s="30">
        <f t="shared" si="8"/>
        <v>0.18359278884000005</v>
      </c>
      <c r="N10" s="30">
        <f t="shared" si="9"/>
        <v>6.3378104411750402E-2</v>
      </c>
      <c r="O10" s="23">
        <f t="shared" si="10"/>
        <v>6.6386609267607302</v>
      </c>
      <c r="Q10" s="18">
        <v>2018</v>
      </c>
      <c r="R10" s="19">
        <v>4639</v>
      </c>
      <c r="S10" s="34">
        <f t="shared" si="15"/>
        <v>51.256799999999998</v>
      </c>
      <c r="T10" s="34">
        <f t="shared" si="16"/>
        <v>23.619600000000002</v>
      </c>
      <c r="U10" s="34">
        <f t="shared" si="17"/>
        <v>1568.3025824479998</v>
      </c>
      <c r="V10" s="34">
        <f t="shared" si="18"/>
        <v>542.35247807999997</v>
      </c>
      <c r="W10" s="34">
        <f t="shared" si="19"/>
        <v>516.8976503906249</v>
      </c>
      <c r="X10" s="34">
        <f t="shared" si="20"/>
        <v>122.5125</v>
      </c>
      <c r="Y10" s="34">
        <f t="shared" si="21"/>
        <v>19.207999999999995</v>
      </c>
      <c r="Z10" s="34">
        <f t="shared" si="12"/>
        <v>230</v>
      </c>
      <c r="AA10" s="19">
        <v>0</v>
      </c>
      <c r="AB10" s="19">
        <v>0</v>
      </c>
      <c r="AC10" s="34">
        <f t="shared" si="13"/>
        <v>1033.0309769853752</v>
      </c>
      <c r="AD10" s="34">
        <f t="shared" si="14"/>
        <v>4107.1805879040003</v>
      </c>
      <c r="AE10" s="9"/>
      <c r="AF10" s="18">
        <v>2018</v>
      </c>
      <c r="AG10" s="33">
        <v>-0.3</v>
      </c>
      <c r="AH10" s="33">
        <v>-0.1</v>
      </c>
      <c r="AI10" s="33">
        <v>-0.02</v>
      </c>
      <c r="AJ10" s="33">
        <v>-0.02</v>
      </c>
      <c r="AK10" s="33">
        <v>2.5000000000000001E-2</v>
      </c>
      <c r="AL10" s="33">
        <v>-0.01</v>
      </c>
      <c r="AM10" s="33">
        <v>0.4</v>
      </c>
      <c r="AN10" s="33">
        <v>0</v>
      </c>
      <c r="AO10" s="33">
        <v>0</v>
      </c>
      <c r="AP10" s="33">
        <v>0</v>
      </c>
      <c r="AQ10" s="33">
        <v>0</v>
      </c>
      <c r="AR10" s="33">
        <v>0.02</v>
      </c>
    </row>
    <row r="11" spans="2:44" ht="15.75" x14ac:dyDescent="0.25">
      <c r="B11" s="19">
        <v>4</v>
      </c>
      <c r="C11" s="18">
        <v>2019</v>
      </c>
      <c r="D11" s="17">
        <v>0.9</v>
      </c>
      <c r="E11" s="29">
        <f t="shared" si="2"/>
        <v>9.9549100243663506</v>
      </c>
      <c r="F11" s="18">
        <v>2019</v>
      </c>
      <c r="G11" s="30">
        <f t="shared" si="0"/>
        <v>8.9594190219297154</v>
      </c>
      <c r="H11" s="30">
        <f t="shared" si="3"/>
        <v>5.7137957566390618E-2</v>
      </c>
      <c r="I11" s="30">
        <f t="shared" si="4"/>
        <v>1.338545565176168</v>
      </c>
      <c r="J11" s="30">
        <f t="shared" si="5"/>
        <v>2.8230813393092919</v>
      </c>
      <c r="K11" s="30">
        <f t="shared" si="6"/>
        <v>1.9423824291337868</v>
      </c>
      <c r="L11" s="30">
        <f t="shared" si="7"/>
        <v>5.0289899969307335E-2</v>
      </c>
      <c r="M11" s="30">
        <f t="shared" si="8"/>
        <v>0.16523350995600006</v>
      </c>
      <c r="N11" s="30">
        <f t="shared" si="9"/>
        <v>6.0842980235280383E-2</v>
      </c>
      <c r="O11" s="23">
        <f t="shared" si="10"/>
        <v>6.4375136813462248</v>
      </c>
      <c r="Q11" s="18">
        <v>2019</v>
      </c>
      <c r="R11" s="19">
        <v>4639</v>
      </c>
      <c r="S11" s="34">
        <f t="shared" si="15"/>
        <v>30.754079999999998</v>
      </c>
      <c r="T11" s="34">
        <f t="shared" si="16"/>
        <v>21.257640000000002</v>
      </c>
      <c r="U11" s="34">
        <f t="shared" si="17"/>
        <v>1536.9365307990397</v>
      </c>
      <c r="V11" s="34">
        <f t="shared" si="18"/>
        <v>531.50542851839998</v>
      </c>
      <c r="W11" s="34">
        <f t="shared" si="19"/>
        <v>529.82009165039051</v>
      </c>
      <c r="X11" s="34">
        <f t="shared" si="20"/>
        <v>121.287375</v>
      </c>
      <c r="Y11" s="34">
        <f t="shared" si="21"/>
        <v>26.891199999999991</v>
      </c>
      <c r="Z11" s="34">
        <f t="shared" si="12"/>
        <v>230</v>
      </c>
      <c r="AA11" s="19">
        <v>0</v>
      </c>
      <c r="AB11" s="19">
        <v>0</v>
      </c>
      <c r="AC11" s="34">
        <f t="shared" si="13"/>
        <v>1160.8718536942497</v>
      </c>
      <c r="AD11" s="34">
        <f t="shared" si="14"/>
        <v>4189.32419966208</v>
      </c>
      <c r="AE11" s="9"/>
      <c r="AF11" s="18">
        <v>2019</v>
      </c>
      <c r="AG11" s="33">
        <v>-0.3</v>
      </c>
      <c r="AH11" s="33">
        <v>-0.1</v>
      </c>
      <c r="AI11" s="33">
        <v>-0.02</v>
      </c>
      <c r="AJ11" s="33">
        <v>-0.02</v>
      </c>
      <c r="AK11" s="33">
        <v>2.5000000000000001E-2</v>
      </c>
      <c r="AL11" s="33">
        <v>-0.01</v>
      </c>
      <c r="AM11" s="33">
        <v>0.4</v>
      </c>
      <c r="AN11" s="33">
        <v>0</v>
      </c>
      <c r="AO11" s="33">
        <v>0</v>
      </c>
      <c r="AP11" s="33">
        <v>0</v>
      </c>
      <c r="AQ11" s="33">
        <v>0</v>
      </c>
      <c r="AR11" s="33">
        <v>0.02</v>
      </c>
    </row>
    <row r="12" spans="2:44" ht="15.75" x14ac:dyDescent="0.25">
      <c r="B12" s="19">
        <v>5</v>
      </c>
      <c r="C12" s="18">
        <v>2020</v>
      </c>
      <c r="D12" s="17">
        <v>0.9</v>
      </c>
      <c r="E12" s="29">
        <f t="shared" si="2"/>
        <v>9.9549100243663506</v>
      </c>
      <c r="F12" s="18">
        <v>2020</v>
      </c>
      <c r="G12" s="30">
        <f t="shared" si="0"/>
        <v>8.9594190219297154</v>
      </c>
      <c r="H12" s="30">
        <f t="shared" si="3"/>
        <v>5.4281059688071086E-2</v>
      </c>
      <c r="I12" s="30">
        <f t="shared" si="4"/>
        <v>1.2850037425691212</v>
      </c>
      <c r="J12" s="30">
        <f t="shared" si="5"/>
        <v>2.7666197125231062</v>
      </c>
      <c r="K12" s="30">
        <f t="shared" si="6"/>
        <v>1.8841109562597731</v>
      </c>
      <c r="L12" s="30">
        <f t="shared" si="7"/>
        <v>4.6769606971455824E-2</v>
      </c>
      <c r="M12" s="30">
        <f t="shared" si="8"/>
        <v>0.14871015896040005</v>
      </c>
      <c r="N12" s="30">
        <f t="shared" si="9"/>
        <v>5.8409261025869165E-2</v>
      </c>
      <c r="O12" s="23">
        <f t="shared" si="10"/>
        <v>6.2439044979977973</v>
      </c>
      <c r="Q12" s="18">
        <v>2020</v>
      </c>
      <c r="R12" s="19">
        <v>4639</v>
      </c>
      <c r="S12" s="34">
        <f t="shared" si="15"/>
        <v>18.452447999999997</v>
      </c>
      <c r="T12" s="34">
        <f t="shared" si="16"/>
        <v>19.131876000000002</v>
      </c>
      <c r="U12" s="34">
        <f t="shared" si="17"/>
        <v>1506.1978001830589</v>
      </c>
      <c r="V12" s="34">
        <f t="shared" si="18"/>
        <v>520.87531994803192</v>
      </c>
      <c r="W12" s="34">
        <f t="shared" si="19"/>
        <v>543.06559394165026</v>
      </c>
      <c r="X12" s="34">
        <f t="shared" si="20"/>
        <v>120.07450125</v>
      </c>
      <c r="Y12" s="34">
        <f t="shared" si="21"/>
        <v>37.647679999999987</v>
      </c>
      <c r="Z12" s="34">
        <f t="shared" si="12"/>
        <v>230</v>
      </c>
      <c r="AA12" s="19">
        <v>0</v>
      </c>
      <c r="AB12" s="19">
        <v>0</v>
      </c>
      <c r="AC12" s="34">
        <f t="shared" si="13"/>
        <v>1277.6654643325805</v>
      </c>
      <c r="AD12" s="34">
        <f t="shared" si="14"/>
        <v>4273.1106836553217</v>
      </c>
      <c r="AE12" s="9"/>
      <c r="AF12" s="18">
        <v>2020</v>
      </c>
      <c r="AG12" s="33">
        <v>-0.3</v>
      </c>
      <c r="AH12" s="33">
        <v>-0.1</v>
      </c>
      <c r="AI12" s="33">
        <v>-0.02</v>
      </c>
      <c r="AJ12" s="33">
        <v>-0.02</v>
      </c>
      <c r="AK12" s="33">
        <v>2.5000000000000001E-2</v>
      </c>
      <c r="AL12" s="33">
        <v>-0.01</v>
      </c>
      <c r="AM12" s="33">
        <v>0.4</v>
      </c>
      <c r="AN12" s="33">
        <v>0</v>
      </c>
      <c r="AO12" s="33">
        <v>0</v>
      </c>
      <c r="AP12" s="33">
        <v>0</v>
      </c>
      <c r="AQ12" s="33">
        <v>0</v>
      </c>
      <c r="AR12" s="33">
        <v>0.02</v>
      </c>
    </row>
    <row r="13" spans="2:44" ht="15.75" x14ac:dyDescent="0.25">
      <c r="B13" s="19">
        <v>6</v>
      </c>
      <c r="C13" s="18">
        <v>2021</v>
      </c>
      <c r="D13" s="17">
        <v>0.9</v>
      </c>
      <c r="E13" s="29">
        <f t="shared" si="2"/>
        <v>9.9549100243663506</v>
      </c>
      <c r="F13" s="18">
        <v>2021</v>
      </c>
      <c r="G13" s="30">
        <f t="shared" si="0"/>
        <v>8.9594190219297154</v>
      </c>
      <c r="H13" s="30">
        <f t="shared" si="3"/>
        <v>5.1567006703667533E-2</v>
      </c>
      <c r="I13" s="30">
        <f t="shared" si="4"/>
        <v>1.2336035928663562</v>
      </c>
      <c r="J13" s="30">
        <f t="shared" si="5"/>
        <v>2.7112873182726442</v>
      </c>
      <c r="K13" s="30">
        <f t="shared" si="6"/>
        <v>1.8275876275719798</v>
      </c>
      <c r="L13" s="30">
        <f t="shared" si="7"/>
        <v>4.3495734483453917E-2</v>
      </c>
      <c r="M13" s="30">
        <f t="shared" si="8"/>
        <v>0.13383914306436004</v>
      </c>
      <c r="N13" s="30">
        <f t="shared" si="9"/>
        <v>5.6072890584834396E-2</v>
      </c>
      <c r="O13" s="23">
        <f t="shared" si="10"/>
        <v>6.0574533135472963</v>
      </c>
      <c r="Q13" s="18">
        <v>2021</v>
      </c>
      <c r="R13" s="19">
        <v>4639</v>
      </c>
      <c r="S13" s="34">
        <f t="shared" si="15"/>
        <v>11.071468799999998</v>
      </c>
      <c r="T13" s="34">
        <f t="shared" si="16"/>
        <v>17.218688400000001</v>
      </c>
      <c r="U13" s="34">
        <f t="shared" si="17"/>
        <v>1476.0738441793976</v>
      </c>
      <c r="V13" s="34">
        <f t="shared" si="18"/>
        <v>510.45781354907126</v>
      </c>
      <c r="W13" s="34">
        <f t="shared" si="19"/>
        <v>548.49624988106677</v>
      </c>
      <c r="X13" s="34">
        <f t="shared" si="20"/>
        <v>118.87375623749999</v>
      </c>
      <c r="Y13" s="34">
        <f t="shared" si="21"/>
        <v>52.70675199999998</v>
      </c>
      <c r="Z13" s="34">
        <f t="shared" si="12"/>
        <v>230</v>
      </c>
      <c r="AA13" s="19">
        <v>0</v>
      </c>
      <c r="AB13" s="19">
        <v>0</v>
      </c>
      <c r="AC13" s="34">
        <f t="shared" si="13"/>
        <v>1393.6743242813927</v>
      </c>
      <c r="AD13" s="34">
        <f t="shared" si="14"/>
        <v>4358.5728973284286</v>
      </c>
      <c r="AE13" s="9"/>
      <c r="AF13" s="18">
        <v>2021</v>
      </c>
      <c r="AG13" s="33">
        <v>-0.3</v>
      </c>
      <c r="AH13" s="33">
        <v>-0.1</v>
      </c>
      <c r="AI13" s="33">
        <v>-0.02</v>
      </c>
      <c r="AJ13" s="33">
        <v>-0.02</v>
      </c>
      <c r="AK13" s="33">
        <v>0.01</v>
      </c>
      <c r="AL13" s="33">
        <v>-0.01</v>
      </c>
      <c r="AM13" s="33">
        <v>0.4</v>
      </c>
      <c r="AN13" s="33">
        <v>0</v>
      </c>
      <c r="AO13" s="33">
        <v>0</v>
      </c>
      <c r="AP13" s="33">
        <v>0</v>
      </c>
      <c r="AQ13" s="33">
        <v>0</v>
      </c>
      <c r="AR13" s="33">
        <v>0.02</v>
      </c>
    </row>
    <row r="14" spans="2:44" ht="15.75" x14ac:dyDescent="0.25">
      <c r="B14" s="19">
        <v>7</v>
      </c>
      <c r="C14" s="18">
        <v>2022</v>
      </c>
      <c r="D14" s="17">
        <v>0.9</v>
      </c>
      <c r="E14" s="29">
        <f t="shared" si="2"/>
        <v>9.9549100243663506</v>
      </c>
      <c r="F14" s="18">
        <v>2022</v>
      </c>
      <c r="G14" s="30">
        <f t="shared" si="0"/>
        <v>8.9594190219297154</v>
      </c>
      <c r="H14" s="30">
        <f t="shared" si="3"/>
        <v>4.8988656368484151E-2</v>
      </c>
      <c r="I14" s="30">
        <f t="shared" si="4"/>
        <v>1.184259449151702</v>
      </c>
      <c r="J14" s="30">
        <f t="shared" si="5"/>
        <v>2.6570615719071915</v>
      </c>
      <c r="K14" s="30">
        <f t="shared" si="6"/>
        <v>1.7727599987448204</v>
      </c>
      <c r="L14" s="30">
        <f t="shared" si="7"/>
        <v>4.0451033069612147E-2</v>
      </c>
      <c r="M14" s="30">
        <f t="shared" si="8"/>
        <v>0.12045522875792404</v>
      </c>
      <c r="N14" s="30">
        <f t="shared" si="9"/>
        <v>5.382997496144102E-2</v>
      </c>
      <c r="O14" s="23">
        <f t="shared" si="10"/>
        <v>5.8778059129611746</v>
      </c>
      <c r="Q14" s="18">
        <v>2022</v>
      </c>
      <c r="R14" s="19">
        <v>4639</v>
      </c>
      <c r="S14" s="34">
        <f t="shared" si="15"/>
        <v>6.6428812799999983</v>
      </c>
      <c r="T14" s="34">
        <f t="shared" si="16"/>
        <v>15.496819560000002</v>
      </c>
      <c r="U14" s="34">
        <f t="shared" si="17"/>
        <v>1446.5523672958097</v>
      </c>
      <c r="V14" s="34">
        <f t="shared" si="18"/>
        <v>500.24865727808981</v>
      </c>
      <c r="W14" s="34">
        <f t="shared" si="19"/>
        <v>553.98121237987743</v>
      </c>
      <c r="X14" s="34">
        <f t="shared" si="20"/>
        <v>117.68501867512499</v>
      </c>
      <c r="Y14" s="34">
        <f t="shared" si="21"/>
        <v>73.789452799999964</v>
      </c>
      <c r="Z14" s="34">
        <f t="shared" si="12"/>
        <v>230</v>
      </c>
      <c r="AA14" s="19">
        <v>0</v>
      </c>
      <c r="AB14" s="19">
        <v>0</v>
      </c>
      <c r="AC14" s="34">
        <f t="shared" si="13"/>
        <v>1501.3479460060953</v>
      </c>
      <c r="AD14" s="34">
        <f t="shared" si="14"/>
        <v>4445.7443552749974</v>
      </c>
      <c r="AE14" s="9"/>
      <c r="AF14" s="18">
        <v>2022</v>
      </c>
      <c r="AG14" s="33">
        <v>-0.3</v>
      </c>
      <c r="AH14" s="33">
        <v>-0.1</v>
      </c>
      <c r="AI14" s="33">
        <v>-0.02</v>
      </c>
      <c r="AJ14" s="33">
        <v>-0.02</v>
      </c>
      <c r="AK14" s="33">
        <v>0.01</v>
      </c>
      <c r="AL14" s="33">
        <v>-0.01</v>
      </c>
      <c r="AM14" s="33">
        <v>0.4</v>
      </c>
      <c r="AN14" s="33">
        <v>0</v>
      </c>
      <c r="AO14" s="33">
        <v>0</v>
      </c>
      <c r="AP14" s="33">
        <v>0</v>
      </c>
      <c r="AQ14" s="33">
        <v>0</v>
      </c>
      <c r="AR14" s="33">
        <v>0.02</v>
      </c>
    </row>
    <row r="15" spans="2:44" ht="15.75" x14ac:dyDescent="0.25">
      <c r="B15" s="19">
        <v>8</v>
      </c>
      <c r="C15" s="18">
        <v>2023</v>
      </c>
      <c r="D15" s="17">
        <v>0.65</v>
      </c>
      <c r="E15" s="29">
        <f t="shared" si="2"/>
        <v>9.9549100243663506</v>
      </c>
      <c r="F15" s="18">
        <v>2023</v>
      </c>
      <c r="G15" s="30">
        <f t="shared" si="0"/>
        <v>6.4706915158381282</v>
      </c>
      <c r="H15" s="30">
        <f t="shared" si="3"/>
        <v>4.653922355005994E-2</v>
      </c>
      <c r="I15" s="30">
        <f t="shared" si="4"/>
        <v>1.1368890711856339</v>
      </c>
      <c r="J15" s="30">
        <f t="shared" si="5"/>
        <v>2.6039203404690476</v>
      </c>
      <c r="K15" s="30">
        <f t="shared" si="6"/>
        <v>1.7195771987824757</v>
      </c>
      <c r="L15" s="30">
        <f t="shared" si="7"/>
        <v>3.7619460754739299E-2</v>
      </c>
      <c r="M15" s="30">
        <f t="shared" si="8"/>
        <v>0.10840970588213164</v>
      </c>
      <c r="N15" s="30">
        <f t="shared" si="9"/>
        <v>5.1676775962983375E-2</v>
      </c>
      <c r="O15" s="23">
        <f t="shared" si="10"/>
        <v>5.7046317765870711</v>
      </c>
      <c r="Q15" s="18">
        <v>2023</v>
      </c>
      <c r="R15" s="19">
        <v>4639</v>
      </c>
      <c r="S15" s="34">
        <f t="shared" si="15"/>
        <v>3.9857287679999986</v>
      </c>
      <c r="T15" s="34">
        <f t="shared" si="16"/>
        <v>13.947137604000002</v>
      </c>
      <c r="U15" s="34">
        <f t="shared" si="17"/>
        <v>1417.6213199498936</v>
      </c>
      <c r="V15" s="34">
        <f t="shared" si="18"/>
        <v>490.24368413252802</v>
      </c>
      <c r="W15" s="34">
        <f t="shared" si="19"/>
        <v>559.52102450367624</v>
      </c>
      <c r="X15" s="34">
        <f t="shared" si="20"/>
        <v>116.50816848837374</v>
      </c>
      <c r="Y15" s="34">
        <f t="shared" si="21"/>
        <v>103.30523391999995</v>
      </c>
      <c r="Z15" s="34">
        <f t="shared" si="12"/>
        <v>230</v>
      </c>
      <c r="AA15" s="19">
        <v>0</v>
      </c>
      <c r="AB15" s="19">
        <v>0</v>
      </c>
      <c r="AC15" s="34">
        <f t="shared" si="13"/>
        <v>1599.5269450140258</v>
      </c>
      <c r="AD15" s="34">
        <f t="shared" si="14"/>
        <v>4534.6592423804977</v>
      </c>
      <c r="AE15" s="9"/>
      <c r="AF15" s="18">
        <v>2023</v>
      </c>
      <c r="AG15" s="33">
        <v>-0.3</v>
      </c>
      <c r="AH15" s="33">
        <v>-0.1</v>
      </c>
      <c r="AI15" s="33">
        <v>-0.02</v>
      </c>
      <c r="AJ15" s="33">
        <v>-0.02</v>
      </c>
      <c r="AK15" s="33">
        <v>0.01</v>
      </c>
      <c r="AL15" s="33">
        <v>-0.01</v>
      </c>
      <c r="AM15" s="33">
        <v>0.4</v>
      </c>
      <c r="AN15" s="33">
        <v>0</v>
      </c>
      <c r="AO15" s="33">
        <v>0</v>
      </c>
      <c r="AP15" s="33">
        <v>0</v>
      </c>
      <c r="AQ15" s="33">
        <v>0</v>
      </c>
      <c r="AR15" s="33">
        <v>0.02</v>
      </c>
    </row>
    <row r="16" spans="2:44" ht="15.75" x14ac:dyDescent="0.25">
      <c r="B16" s="19">
        <v>9</v>
      </c>
      <c r="C16" s="18">
        <v>2024</v>
      </c>
      <c r="D16" s="17">
        <v>0.65</v>
      </c>
      <c r="E16" s="29">
        <f t="shared" si="2"/>
        <v>9.9549100243663506</v>
      </c>
      <c r="F16" s="18">
        <v>2024</v>
      </c>
      <c r="G16" s="30">
        <f t="shared" si="0"/>
        <v>6.4706915158381282</v>
      </c>
      <c r="H16" s="30">
        <f t="shared" si="3"/>
        <v>4.4212262372556939E-2</v>
      </c>
      <c r="I16" s="30">
        <f t="shared" si="4"/>
        <v>1.0914135083382084</v>
      </c>
      <c r="J16" s="30">
        <f t="shared" si="5"/>
        <v>2.5518419336596665</v>
      </c>
      <c r="K16" s="30">
        <f t="shared" si="6"/>
        <v>1.6679898828190014</v>
      </c>
      <c r="L16" s="30">
        <f t="shared" si="7"/>
        <v>3.498609850190755E-2</v>
      </c>
      <c r="M16" s="30">
        <f t="shared" si="8"/>
        <v>9.7568735293918477E-2</v>
      </c>
      <c r="N16" s="30">
        <f t="shared" si="9"/>
        <v>4.9609704924464038E-2</v>
      </c>
      <c r="O16" s="23">
        <f t="shared" si="10"/>
        <v>5.5376221259097234</v>
      </c>
      <c r="Q16" s="18">
        <v>2024</v>
      </c>
      <c r="R16" s="19">
        <v>4639</v>
      </c>
      <c r="S16" s="34">
        <f t="shared" si="15"/>
        <v>2.3914372607999992</v>
      </c>
      <c r="T16" s="34">
        <f t="shared" si="16"/>
        <v>12.552423843600002</v>
      </c>
      <c r="U16" s="34">
        <f t="shared" si="17"/>
        <v>1389.2688935508957</v>
      </c>
      <c r="V16" s="34">
        <f t="shared" si="18"/>
        <v>480.43881044987745</v>
      </c>
      <c r="W16" s="34">
        <f t="shared" si="19"/>
        <v>559.52102450367624</v>
      </c>
      <c r="X16" s="34">
        <f t="shared" si="20"/>
        <v>115.34308680349</v>
      </c>
      <c r="Y16" s="34">
        <f t="shared" si="21"/>
        <v>144.62732748799991</v>
      </c>
      <c r="Z16" s="34">
        <f t="shared" si="12"/>
        <v>230</v>
      </c>
      <c r="AA16" s="19">
        <v>0</v>
      </c>
      <c r="AB16" s="19">
        <v>0</v>
      </c>
      <c r="AC16" s="34">
        <f t="shared" si="13"/>
        <v>1691.209423327768</v>
      </c>
      <c r="AD16" s="34">
        <f t="shared" si="14"/>
        <v>4625.3524272281074</v>
      </c>
      <c r="AE16" s="9"/>
      <c r="AF16" s="18">
        <v>2024</v>
      </c>
      <c r="AG16" s="33">
        <v>-0.3</v>
      </c>
      <c r="AH16" s="33">
        <v>-0.1</v>
      </c>
      <c r="AI16" s="33">
        <v>-0.02</v>
      </c>
      <c r="AJ16" s="33">
        <v>-0.02</v>
      </c>
      <c r="AK16" s="33">
        <v>0</v>
      </c>
      <c r="AL16" s="33">
        <v>-0.01</v>
      </c>
      <c r="AM16" s="33">
        <v>0.4</v>
      </c>
      <c r="AN16" s="33">
        <v>0</v>
      </c>
      <c r="AO16" s="33">
        <v>0</v>
      </c>
      <c r="AP16" s="33">
        <v>0</v>
      </c>
      <c r="AQ16" s="33">
        <v>0</v>
      </c>
      <c r="AR16" s="33">
        <v>0.02</v>
      </c>
    </row>
    <row r="17" spans="2:44" ht="15.75" x14ac:dyDescent="0.25">
      <c r="B17" s="19">
        <v>10</v>
      </c>
      <c r="C17" s="18">
        <v>2025</v>
      </c>
      <c r="D17" s="17">
        <v>0.65</v>
      </c>
      <c r="E17" s="29">
        <f t="shared" si="2"/>
        <v>9.9549100243663506</v>
      </c>
      <c r="F17" s="18">
        <v>2025</v>
      </c>
      <c r="G17" s="30">
        <f t="shared" si="0"/>
        <v>6.4706915158381282</v>
      </c>
      <c r="H17" s="30">
        <f t="shared" si="3"/>
        <v>4.2001649253929088E-2</v>
      </c>
      <c r="I17" s="30">
        <f t="shared" si="4"/>
        <v>1.0477569680046801</v>
      </c>
      <c r="J17" s="30">
        <f t="shared" si="5"/>
        <v>2.5008050949864731</v>
      </c>
      <c r="K17" s="30">
        <f t="shared" si="6"/>
        <v>1.6179501863344312</v>
      </c>
      <c r="L17" s="30">
        <f t="shared" si="7"/>
        <v>3.2537071606774021E-2</v>
      </c>
      <c r="M17" s="30">
        <f t="shared" si="8"/>
        <v>8.7811861764526628E-2</v>
      </c>
      <c r="N17" s="30">
        <f t="shared" si="9"/>
        <v>4.7625316727485476E-2</v>
      </c>
      <c r="O17" s="23">
        <f t="shared" si="10"/>
        <v>5.3764881486782992</v>
      </c>
      <c r="Q17" s="18">
        <v>2025</v>
      </c>
      <c r="R17" s="19">
        <v>4639</v>
      </c>
      <c r="S17" s="34">
        <f t="shared" si="15"/>
        <v>1.4348623564799994</v>
      </c>
      <c r="T17" s="34">
        <f t="shared" si="16"/>
        <v>11.297181459240001</v>
      </c>
      <c r="U17" s="34">
        <f t="shared" si="17"/>
        <v>1361.4835156798777</v>
      </c>
      <c r="V17" s="34">
        <f t="shared" si="18"/>
        <v>470.83003424087991</v>
      </c>
      <c r="W17" s="34">
        <f t="shared" si="19"/>
        <v>559.52102450367624</v>
      </c>
      <c r="X17" s="34">
        <f t="shared" si="20"/>
        <v>114.18965593545509</v>
      </c>
      <c r="Y17" s="34">
        <f t="shared" si="21"/>
        <v>202.47825848319985</v>
      </c>
      <c r="Z17" s="34">
        <f t="shared" si="12"/>
        <v>230</v>
      </c>
      <c r="AA17" s="19">
        <v>0</v>
      </c>
      <c r="AB17" s="19">
        <v>0</v>
      </c>
      <c r="AC17" s="34">
        <f t="shared" si="13"/>
        <v>1766.6249431138613</v>
      </c>
      <c r="AD17" s="34">
        <f t="shared" si="14"/>
        <v>4717.8594757726696</v>
      </c>
      <c r="AE17" s="28"/>
      <c r="AF17" s="18">
        <v>2025</v>
      </c>
      <c r="AG17" s="33">
        <v>-0.3</v>
      </c>
      <c r="AH17" s="33">
        <v>-0.1</v>
      </c>
      <c r="AI17" s="33">
        <v>-0.02</v>
      </c>
      <c r="AJ17" s="33">
        <v>-0.02</v>
      </c>
      <c r="AK17" s="33">
        <v>0</v>
      </c>
      <c r="AL17" s="33">
        <v>-0.01</v>
      </c>
      <c r="AM17" s="33">
        <v>0.4</v>
      </c>
      <c r="AN17" s="33">
        <v>0</v>
      </c>
      <c r="AO17" s="33">
        <v>0</v>
      </c>
      <c r="AP17" s="33">
        <v>0</v>
      </c>
      <c r="AQ17" s="33">
        <v>0</v>
      </c>
      <c r="AR17" s="33">
        <v>0.02</v>
      </c>
    </row>
    <row r="18" spans="2:44" ht="15.75" x14ac:dyDescent="0.25">
      <c r="B18" s="19">
        <v>11</v>
      </c>
      <c r="C18" s="18">
        <v>2026</v>
      </c>
      <c r="D18" s="17">
        <v>0.65</v>
      </c>
      <c r="E18" s="29">
        <f t="shared" si="2"/>
        <v>9.9549100243663506</v>
      </c>
      <c r="F18" s="26"/>
      <c r="G18" s="32">
        <f>G17/O5</f>
        <v>0.8324681284769041</v>
      </c>
      <c r="H18" s="32">
        <f t="shared" ref="H18:N18" si="22">H17/H5</f>
        <v>0.54036008766263666</v>
      </c>
      <c r="I18" s="32">
        <f t="shared" si="22"/>
        <v>0.61270975732976707</v>
      </c>
      <c r="J18" s="32">
        <f t="shared" si="22"/>
        <v>0.78471672373480006</v>
      </c>
      <c r="K18" s="32">
        <f t="shared" si="22"/>
        <v>0.69384236099543772</v>
      </c>
      <c r="L18" s="32">
        <f t="shared" si="22"/>
        <v>0.41859629747937088</v>
      </c>
      <c r="M18" s="32">
        <f t="shared" si="22"/>
        <v>0.28242953648100005</v>
      </c>
      <c r="N18" s="32">
        <f t="shared" si="22"/>
        <v>0.61270975732976718</v>
      </c>
      <c r="O18" s="32">
        <f>O17/G5</f>
        <v>0.54008405254476655</v>
      </c>
    </row>
    <row r="19" spans="2:44" ht="15.75" x14ac:dyDescent="0.25">
      <c r="B19" s="19">
        <v>12</v>
      </c>
      <c r="C19" s="18">
        <v>2027</v>
      </c>
      <c r="D19" s="17">
        <v>0.65</v>
      </c>
      <c r="E19" s="29">
        <f t="shared" si="2"/>
        <v>9.9549100243663506</v>
      </c>
      <c r="F19" s="26"/>
      <c r="G19" s="26"/>
    </row>
    <row r="20" spans="2:44" ht="15.75" x14ac:dyDescent="0.25">
      <c r="B20" s="19">
        <v>13</v>
      </c>
      <c r="C20" s="18">
        <v>2028</v>
      </c>
      <c r="D20" s="17">
        <v>0.65</v>
      </c>
      <c r="E20" s="29">
        <f t="shared" si="2"/>
        <v>9.9549100243663506</v>
      </c>
      <c r="F20" s="26"/>
      <c r="G20" s="26"/>
      <c r="Q20" s="19"/>
      <c r="R20" s="19" t="s">
        <v>73</v>
      </c>
      <c r="S20" s="19" t="s">
        <v>2</v>
      </c>
      <c r="T20" s="19" t="s">
        <v>3</v>
      </c>
      <c r="U20" s="19" t="s">
        <v>16</v>
      </c>
      <c r="V20" s="19" t="s">
        <v>17</v>
      </c>
      <c r="W20" s="19" t="s">
        <v>22</v>
      </c>
      <c r="X20" s="19" t="s">
        <v>23</v>
      </c>
      <c r="Y20" s="19" t="s">
        <v>24</v>
      </c>
      <c r="Z20" s="19" t="s">
        <v>9</v>
      </c>
      <c r="AA20" s="19" t="s">
        <v>18</v>
      </c>
      <c r="AB20" s="19" t="s">
        <v>19</v>
      </c>
      <c r="AC20" s="19" t="s">
        <v>20</v>
      </c>
      <c r="AD20" s="19" t="s">
        <v>87</v>
      </c>
      <c r="AE20" s="9"/>
    </row>
    <row r="21" spans="2:44" ht="15.75" x14ac:dyDescent="0.25">
      <c r="B21" s="19">
        <v>14</v>
      </c>
      <c r="C21" s="18">
        <v>2029</v>
      </c>
      <c r="D21" s="17">
        <v>0.3</v>
      </c>
      <c r="E21" s="29">
        <f t="shared" si="2"/>
        <v>9.9549100243663506</v>
      </c>
      <c r="F21" s="26"/>
      <c r="G21" s="26"/>
      <c r="Q21" s="19">
        <v>2013</v>
      </c>
      <c r="R21" s="30">
        <f t="shared" ref="R21:R33" si="23">G5</f>
        <v>9.9549100243663506</v>
      </c>
      <c r="S21" s="30">
        <f t="shared" ref="S21:AC21" si="24">S5*S3/1000000</f>
        <v>1.0226500000000001</v>
      </c>
      <c r="T21" s="30">
        <f t="shared" si="24"/>
        <v>3.0799999999999998E-3</v>
      </c>
      <c r="U21" s="30">
        <f t="shared" si="24"/>
        <v>2.4810500000000002</v>
      </c>
      <c r="V21" s="30">
        <f t="shared" si="24"/>
        <v>2.3532000000000002</v>
      </c>
      <c r="W21" s="30">
        <f t="shared" si="24"/>
        <v>0.88739999999999997</v>
      </c>
      <c r="X21" s="30">
        <f t="shared" si="24"/>
        <v>0.22175</v>
      </c>
      <c r="Y21" s="30">
        <f t="shared" si="24"/>
        <v>0</v>
      </c>
      <c r="Z21" s="30">
        <f t="shared" si="24"/>
        <v>0.74060000000000004</v>
      </c>
      <c r="AA21" s="30">
        <f t="shared" si="24"/>
        <v>0</v>
      </c>
      <c r="AB21" s="30">
        <f t="shared" si="24"/>
        <v>0</v>
      </c>
      <c r="AC21" s="30">
        <f t="shared" si="24"/>
        <v>0</v>
      </c>
      <c r="AD21" s="30">
        <f t="shared" ref="AD21:AD33" si="25">SUM(S21:AC21)</f>
        <v>7.7097299999999995</v>
      </c>
      <c r="AE21" s="9"/>
    </row>
    <row r="22" spans="2:44" ht="15.75" x14ac:dyDescent="0.25">
      <c r="B22" s="19">
        <v>15</v>
      </c>
      <c r="C22" s="18">
        <v>2030</v>
      </c>
      <c r="D22" s="17">
        <v>0.3</v>
      </c>
      <c r="E22" s="29">
        <f t="shared" si="2"/>
        <v>9.9549100243663506</v>
      </c>
      <c r="F22" s="26"/>
      <c r="G22" s="26"/>
      <c r="Q22" s="18">
        <v>2014</v>
      </c>
      <c r="R22" s="30">
        <f t="shared" si="23"/>
        <v>9.9549100243663506</v>
      </c>
      <c r="S22" s="30">
        <f t="shared" ref="S22:AC22" si="26">S6*S3/1000000</f>
        <v>0.71585500000000002</v>
      </c>
      <c r="T22" s="30">
        <f t="shared" si="26"/>
        <v>2.7720000000000002E-3</v>
      </c>
      <c r="U22" s="30">
        <f t="shared" si="26"/>
        <v>2.4314290000000001</v>
      </c>
      <c r="V22" s="30">
        <f t="shared" si="26"/>
        <v>2.306136</v>
      </c>
      <c r="W22" s="30">
        <f t="shared" si="26"/>
        <v>0.93176999999999999</v>
      </c>
      <c r="X22" s="30">
        <f t="shared" si="26"/>
        <v>0.22175</v>
      </c>
      <c r="Y22" s="30">
        <f t="shared" si="26"/>
        <v>3.375E-3</v>
      </c>
      <c r="Z22" s="30">
        <f t="shared" si="26"/>
        <v>0.74060000000000004</v>
      </c>
      <c r="AA22" s="30">
        <f t="shared" si="26"/>
        <v>0</v>
      </c>
      <c r="AB22" s="30">
        <f t="shared" si="26"/>
        <v>0</v>
      </c>
      <c r="AC22" s="30">
        <f t="shared" si="26"/>
        <v>1.0733999999999995E-3</v>
      </c>
      <c r="AD22" s="30">
        <f t="shared" si="25"/>
        <v>7.3547604</v>
      </c>
      <c r="AE22" s="9"/>
    </row>
    <row r="23" spans="2:44" ht="15.75" x14ac:dyDescent="0.25">
      <c r="B23" s="19">
        <v>16</v>
      </c>
      <c r="C23" s="18">
        <v>2031</v>
      </c>
      <c r="D23" s="17">
        <v>0.3</v>
      </c>
      <c r="E23" s="29">
        <f t="shared" si="2"/>
        <v>9.9549100243663506</v>
      </c>
      <c r="F23" s="26"/>
      <c r="G23" s="26"/>
      <c r="Q23" s="18">
        <v>2015</v>
      </c>
      <c r="R23" s="30">
        <f t="shared" si="23"/>
        <v>9.9549100243663506</v>
      </c>
      <c r="S23" s="30">
        <f t="shared" ref="S23:AC23" si="27">S7*S3/1000000</f>
        <v>0.42951299999999992</v>
      </c>
      <c r="T23" s="30">
        <f t="shared" si="27"/>
        <v>2.4947999999999997E-3</v>
      </c>
      <c r="U23" s="30">
        <f t="shared" si="27"/>
        <v>2.3828004200000001</v>
      </c>
      <c r="V23" s="30">
        <f t="shared" si="27"/>
        <v>2.2600132800000003</v>
      </c>
      <c r="W23" s="30">
        <f t="shared" si="27"/>
        <v>0.97835850000000002</v>
      </c>
      <c r="X23" s="30">
        <f t="shared" si="27"/>
        <v>0.22175</v>
      </c>
      <c r="Y23" s="30">
        <f t="shared" si="27"/>
        <v>4.725E-3</v>
      </c>
      <c r="Z23" s="30">
        <f t="shared" si="27"/>
        <v>0.74060000000000004</v>
      </c>
      <c r="AA23" s="30">
        <f t="shared" si="27"/>
        <v>0</v>
      </c>
      <c r="AB23" s="30">
        <f t="shared" si="27"/>
        <v>0</v>
      </c>
      <c r="AC23" s="30">
        <f t="shared" si="27"/>
        <v>2.1099660000000004E-3</v>
      </c>
      <c r="AD23" s="30">
        <f t="shared" si="25"/>
        <v>7.0223649659999996</v>
      </c>
      <c r="AE23" s="31"/>
    </row>
    <row r="24" spans="2:44" ht="15.75" x14ac:dyDescent="0.25">
      <c r="B24" s="19">
        <v>17</v>
      </c>
      <c r="C24" s="18">
        <v>2032</v>
      </c>
      <c r="D24" s="17">
        <v>0.3</v>
      </c>
      <c r="E24" s="29">
        <f t="shared" si="2"/>
        <v>9.9549100243663506</v>
      </c>
      <c r="F24" s="26"/>
      <c r="G24" s="26"/>
      <c r="Q24" s="18">
        <v>2016</v>
      </c>
      <c r="R24" s="30">
        <f t="shared" si="23"/>
        <v>8.9594190219297154</v>
      </c>
      <c r="S24" s="30">
        <f t="shared" ref="S24:AC24" si="28">S8*S3/1000000</f>
        <v>0.25770779999999999</v>
      </c>
      <c r="T24" s="30">
        <f t="shared" si="28"/>
        <v>2.2453200000000003E-3</v>
      </c>
      <c r="U24" s="30">
        <f t="shared" si="28"/>
        <v>2.3351444116</v>
      </c>
      <c r="V24" s="30">
        <f t="shared" si="28"/>
        <v>2.2148130143999998</v>
      </c>
      <c r="W24" s="30">
        <f t="shared" si="28"/>
        <v>1.0272764249999999</v>
      </c>
      <c r="X24" s="30">
        <f t="shared" si="28"/>
        <v>0.22175</v>
      </c>
      <c r="Y24" s="30">
        <f t="shared" si="28"/>
        <v>6.6149999999999994E-3</v>
      </c>
      <c r="Z24" s="30">
        <f t="shared" si="28"/>
        <v>0.74060000000000004</v>
      </c>
      <c r="AA24" s="30">
        <f t="shared" si="28"/>
        <v>0</v>
      </c>
      <c r="AB24" s="30">
        <f t="shared" si="28"/>
        <v>0</v>
      </c>
      <c r="AC24" s="30">
        <f t="shared" si="28"/>
        <v>2.8867192600000018E-3</v>
      </c>
      <c r="AD24" s="30">
        <f t="shared" si="25"/>
        <v>6.8090386902599995</v>
      </c>
      <c r="AE24" s="28"/>
    </row>
    <row r="25" spans="2:44" ht="15.75" x14ac:dyDescent="0.25">
      <c r="B25" s="19">
        <v>18</v>
      </c>
      <c r="C25" s="18">
        <v>2033</v>
      </c>
      <c r="D25" s="17">
        <v>0.15</v>
      </c>
      <c r="E25" s="29">
        <f t="shared" si="2"/>
        <v>9.9549100243663506</v>
      </c>
      <c r="F25" s="26"/>
      <c r="G25" s="26"/>
      <c r="Q25" s="18">
        <v>2017</v>
      </c>
      <c r="R25" s="30">
        <f t="shared" si="23"/>
        <v>8.9594190219297154</v>
      </c>
      <c r="S25" s="30">
        <f t="shared" ref="S25:AC25" si="29">S9*S3/1000000</f>
        <v>0.15462467999999999</v>
      </c>
      <c r="T25" s="30">
        <f t="shared" si="29"/>
        <v>2.0207879999999999E-3</v>
      </c>
      <c r="U25" s="30">
        <f t="shared" si="29"/>
        <v>2.2884415233679998</v>
      </c>
      <c r="V25" s="30">
        <f t="shared" si="29"/>
        <v>2.1705167541120001</v>
      </c>
      <c r="W25" s="30">
        <f t="shared" si="29"/>
        <v>1.0529583356250001</v>
      </c>
      <c r="X25" s="30">
        <f t="shared" si="29"/>
        <v>0.21953249999999999</v>
      </c>
      <c r="Y25" s="30">
        <f t="shared" si="29"/>
        <v>9.2609999999999984E-3</v>
      </c>
      <c r="Z25" s="30">
        <f t="shared" si="29"/>
        <v>0.74060000000000004</v>
      </c>
      <c r="AA25" s="30">
        <f t="shared" si="29"/>
        <v>0</v>
      </c>
      <c r="AB25" s="30">
        <f t="shared" si="29"/>
        <v>0</v>
      </c>
      <c r="AC25" s="30">
        <f t="shared" si="29"/>
        <v>3.5579423639000014E-3</v>
      </c>
      <c r="AD25" s="30">
        <f t="shared" si="25"/>
        <v>6.6415135234688991</v>
      </c>
      <c r="AE25" s="28"/>
    </row>
    <row r="26" spans="2:44" ht="15.75" x14ac:dyDescent="0.25">
      <c r="B26" s="19">
        <v>19</v>
      </c>
      <c r="C26" s="18">
        <v>2034</v>
      </c>
      <c r="D26" s="17">
        <v>0.15</v>
      </c>
      <c r="E26" s="29">
        <f t="shared" si="2"/>
        <v>9.9549100243663506</v>
      </c>
      <c r="F26" s="26"/>
      <c r="G26" s="26"/>
      <c r="Q26" s="18">
        <v>2018</v>
      </c>
      <c r="R26" s="30">
        <f t="shared" si="23"/>
        <v>8.9594190219297154</v>
      </c>
      <c r="S26" s="30">
        <f t="shared" ref="S26:AC26" si="30">S10*S3/1000000</f>
        <v>9.2774807999999986E-2</v>
      </c>
      <c r="T26" s="30">
        <f t="shared" si="30"/>
        <v>1.8187092000000002E-3</v>
      </c>
      <c r="U26" s="30">
        <f t="shared" si="30"/>
        <v>2.2426726929006398</v>
      </c>
      <c r="V26" s="30">
        <f t="shared" si="30"/>
        <v>2.1271064190297597</v>
      </c>
      <c r="W26" s="30">
        <f t="shared" si="30"/>
        <v>1.0792822940156248</v>
      </c>
      <c r="X26" s="30">
        <f t="shared" si="30"/>
        <v>0.21733717500000002</v>
      </c>
      <c r="Y26" s="30">
        <f t="shared" si="30"/>
        <v>1.2965399999999997E-2</v>
      </c>
      <c r="Z26" s="30">
        <f t="shared" si="30"/>
        <v>0.74060000000000004</v>
      </c>
      <c r="AA26" s="30">
        <f t="shared" si="30"/>
        <v>0</v>
      </c>
      <c r="AB26" s="30">
        <f t="shared" si="30"/>
        <v>0</v>
      </c>
      <c r="AC26" s="30">
        <f t="shared" si="30"/>
        <v>4.1321239079415012E-3</v>
      </c>
      <c r="AD26" s="30">
        <f t="shared" si="25"/>
        <v>6.518689622053965</v>
      </c>
      <c r="AE26" s="28"/>
    </row>
    <row r="27" spans="2:44" ht="15.75" x14ac:dyDescent="0.25">
      <c r="B27" s="19">
        <v>20</v>
      </c>
      <c r="C27" s="18">
        <v>2035</v>
      </c>
      <c r="D27" s="17">
        <v>0.15</v>
      </c>
      <c r="E27" s="29">
        <f t="shared" si="2"/>
        <v>9.9549100243663506</v>
      </c>
      <c r="F27" s="26"/>
      <c r="G27" s="26"/>
      <c r="Q27" s="18">
        <v>2019</v>
      </c>
      <c r="R27" s="30">
        <f t="shared" si="23"/>
        <v>8.9594190219297154</v>
      </c>
      <c r="S27" s="30">
        <f t="shared" ref="S27:AC27" si="31">S11*S3/1000000</f>
        <v>5.5664884800000002E-2</v>
      </c>
      <c r="T27" s="30">
        <f t="shared" si="31"/>
        <v>1.6368382800000002E-3</v>
      </c>
      <c r="U27" s="30">
        <f t="shared" si="31"/>
        <v>2.1978192390426265</v>
      </c>
      <c r="V27" s="30">
        <f t="shared" si="31"/>
        <v>2.0845642906491646</v>
      </c>
      <c r="W27" s="30">
        <f t="shared" si="31"/>
        <v>1.1062643513660153</v>
      </c>
      <c r="X27" s="30">
        <f t="shared" si="31"/>
        <v>0.21516380325000001</v>
      </c>
      <c r="Y27" s="30">
        <f t="shared" si="31"/>
        <v>1.8151559999999994E-2</v>
      </c>
      <c r="Z27" s="30">
        <f t="shared" si="31"/>
        <v>0.74060000000000004</v>
      </c>
      <c r="AA27" s="30">
        <f t="shared" si="31"/>
        <v>0</v>
      </c>
      <c r="AB27" s="30">
        <f t="shared" si="31"/>
        <v>0</v>
      </c>
      <c r="AC27" s="30">
        <f t="shared" si="31"/>
        <v>4.6434874147769992E-3</v>
      </c>
      <c r="AD27" s="30">
        <f t="shared" si="25"/>
        <v>6.4245084548025835</v>
      </c>
      <c r="AE27" s="28"/>
    </row>
    <row r="28" spans="2:44" ht="15.75" x14ac:dyDescent="0.25">
      <c r="B28" s="19">
        <v>21</v>
      </c>
      <c r="C28" s="18">
        <v>2036</v>
      </c>
      <c r="D28" s="17">
        <v>0.15</v>
      </c>
      <c r="E28" s="29">
        <f t="shared" si="2"/>
        <v>9.9549100243663506</v>
      </c>
      <c r="F28" s="26"/>
      <c r="G28" s="26"/>
      <c r="Q28" s="18">
        <v>2020</v>
      </c>
      <c r="R28" s="30">
        <f t="shared" si="23"/>
        <v>8.9594190219297154</v>
      </c>
      <c r="S28" s="30">
        <f t="shared" ref="S28:AC28" si="32">S12*S3/1000000</f>
        <v>3.339893087999999E-2</v>
      </c>
      <c r="T28" s="30">
        <f t="shared" si="32"/>
        <v>1.4731544520000003E-3</v>
      </c>
      <c r="U28" s="30">
        <f t="shared" si="32"/>
        <v>2.1538628542617739</v>
      </c>
      <c r="V28" s="30">
        <f t="shared" si="32"/>
        <v>2.0428730048361814</v>
      </c>
      <c r="W28" s="30">
        <f t="shared" si="32"/>
        <v>1.1339209601501656</v>
      </c>
      <c r="X28" s="30">
        <f t="shared" si="32"/>
        <v>0.21301216521749999</v>
      </c>
      <c r="Y28" s="30">
        <f t="shared" si="32"/>
        <v>2.541218399999999E-2</v>
      </c>
      <c r="Z28" s="30">
        <f t="shared" si="32"/>
        <v>0.74060000000000004</v>
      </c>
      <c r="AA28" s="30">
        <f t="shared" si="32"/>
        <v>0</v>
      </c>
      <c r="AB28" s="30">
        <f t="shared" si="32"/>
        <v>0</v>
      </c>
      <c r="AC28" s="30">
        <f t="shared" si="32"/>
        <v>5.110661857330322E-3</v>
      </c>
      <c r="AD28" s="30">
        <f t="shared" si="25"/>
        <v>6.3496639156549506</v>
      </c>
      <c r="AE28" s="28"/>
    </row>
    <row r="29" spans="2:44" ht="15.75" x14ac:dyDescent="0.25">
      <c r="B29" s="19">
        <v>22</v>
      </c>
      <c r="C29" s="18">
        <v>2037</v>
      </c>
      <c r="D29" s="17">
        <v>0.15</v>
      </c>
      <c r="E29" s="29">
        <f t="shared" si="2"/>
        <v>9.9549100243663506</v>
      </c>
      <c r="F29" s="26"/>
      <c r="G29" s="26"/>
      <c r="Q29" s="18">
        <v>2021</v>
      </c>
      <c r="R29" s="30">
        <f t="shared" si="23"/>
        <v>8.9594190219297154</v>
      </c>
      <c r="S29" s="30">
        <f t="shared" ref="S29:AC29" si="33">S13*S3/1000000</f>
        <v>2.0039358527999998E-2</v>
      </c>
      <c r="T29" s="30">
        <f t="shared" si="33"/>
        <v>1.3258390068000001E-3</v>
      </c>
      <c r="U29" s="30">
        <f t="shared" si="33"/>
        <v>2.1107855971765388</v>
      </c>
      <c r="V29" s="30">
        <f t="shared" si="33"/>
        <v>2.0020155447394576</v>
      </c>
      <c r="W29" s="30">
        <f t="shared" si="33"/>
        <v>1.1452601697516673</v>
      </c>
      <c r="X29" s="30">
        <f t="shared" si="33"/>
        <v>0.21088204356532497</v>
      </c>
      <c r="Y29" s="30">
        <f t="shared" si="33"/>
        <v>3.5577057599999982E-2</v>
      </c>
      <c r="Z29" s="30">
        <f t="shared" si="33"/>
        <v>0.74060000000000004</v>
      </c>
      <c r="AA29" s="30">
        <f t="shared" si="33"/>
        <v>0</v>
      </c>
      <c r="AB29" s="30">
        <f t="shared" si="33"/>
        <v>0</v>
      </c>
      <c r="AC29" s="30">
        <f t="shared" si="33"/>
        <v>5.5746972971255707E-3</v>
      </c>
      <c r="AD29" s="30">
        <f t="shared" si="25"/>
        <v>6.2720603076649155</v>
      </c>
      <c r="AE29" s="28"/>
    </row>
    <row r="30" spans="2:44" ht="15.75" x14ac:dyDescent="0.25">
      <c r="B30" s="19">
        <v>23</v>
      </c>
      <c r="C30" s="18">
        <v>2038</v>
      </c>
      <c r="D30" s="17">
        <v>0.15</v>
      </c>
      <c r="E30" s="29">
        <f t="shared" si="2"/>
        <v>9.9549100243663506</v>
      </c>
      <c r="F30" s="26"/>
      <c r="G30" s="26"/>
      <c r="Q30" s="18">
        <v>2022</v>
      </c>
      <c r="R30" s="30">
        <f t="shared" si="23"/>
        <v>8.9594190219297154</v>
      </c>
      <c r="S30" s="30">
        <f t="shared" ref="S30:AC30" si="34">S14*S3/1000000</f>
        <v>1.2023615116799998E-2</v>
      </c>
      <c r="T30" s="30">
        <f t="shared" si="34"/>
        <v>1.1932551061200002E-3</v>
      </c>
      <c r="U30" s="30">
        <f t="shared" si="34"/>
        <v>2.0685698852330079</v>
      </c>
      <c r="V30" s="30">
        <f t="shared" si="34"/>
        <v>1.9619752338446681</v>
      </c>
      <c r="W30" s="30">
        <f t="shared" si="34"/>
        <v>1.1567127714491841</v>
      </c>
      <c r="X30" s="30">
        <f t="shared" si="34"/>
        <v>0.20877322312967173</v>
      </c>
      <c r="Y30" s="30">
        <f t="shared" si="34"/>
        <v>4.9807880639999975E-2</v>
      </c>
      <c r="Z30" s="30">
        <f t="shared" si="34"/>
        <v>0.74060000000000004</v>
      </c>
      <c r="AA30" s="30">
        <f t="shared" si="34"/>
        <v>0</v>
      </c>
      <c r="AB30" s="30">
        <f t="shared" si="34"/>
        <v>0</v>
      </c>
      <c r="AC30" s="30">
        <f t="shared" si="34"/>
        <v>6.0053917840243816E-3</v>
      </c>
      <c r="AD30" s="30">
        <f t="shared" si="25"/>
        <v>6.2056612563034772</v>
      </c>
      <c r="AE30" s="28"/>
    </row>
    <row r="31" spans="2:44" ht="15.75" x14ac:dyDescent="0.25">
      <c r="B31" s="19">
        <v>24</v>
      </c>
      <c r="C31" s="18">
        <v>2039</v>
      </c>
      <c r="D31" s="17">
        <v>0.15</v>
      </c>
      <c r="E31" s="29">
        <f t="shared" si="2"/>
        <v>9.9549100243663506</v>
      </c>
      <c r="F31" s="26"/>
      <c r="G31" s="26"/>
      <c r="Q31" s="18">
        <v>2023</v>
      </c>
      <c r="R31" s="30">
        <f t="shared" si="23"/>
        <v>6.4706915158381282</v>
      </c>
      <c r="S31" s="30">
        <f t="shared" ref="S31:AC31" si="35">S15*S3/1000000</f>
        <v>7.2141690700799977E-3</v>
      </c>
      <c r="T31" s="30">
        <f t="shared" si="35"/>
        <v>1.0739295955080001E-3</v>
      </c>
      <c r="U31" s="30">
        <f t="shared" si="35"/>
        <v>2.0271984875283477</v>
      </c>
      <c r="V31" s="30">
        <f t="shared" si="35"/>
        <v>1.9227357291677747</v>
      </c>
      <c r="W31" s="30">
        <f t="shared" si="35"/>
        <v>1.168279899163676</v>
      </c>
      <c r="X31" s="30">
        <f t="shared" si="35"/>
        <v>0.20668549089837501</v>
      </c>
      <c r="Y31" s="30">
        <f t="shared" si="35"/>
        <v>6.9731032895999967E-2</v>
      </c>
      <c r="Z31" s="30">
        <f t="shared" si="35"/>
        <v>0.74060000000000004</v>
      </c>
      <c r="AA31" s="30">
        <f t="shared" si="35"/>
        <v>0</v>
      </c>
      <c r="AB31" s="30">
        <f t="shared" si="35"/>
        <v>0</v>
      </c>
      <c r="AC31" s="30">
        <f t="shared" si="35"/>
        <v>6.3981077800561031E-3</v>
      </c>
      <c r="AD31" s="30">
        <f t="shared" si="25"/>
        <v>6.1499168460998161</v>
      </c>
      <c r="AE31" s="28"/>
    </row>
    <row r="32" spans="2:44" ht="15.75" x14ac:dyDescent="0.25">
      <c r="B32" s="19">
        <v>25</v>
      </c>
      <c r="C32" s="18">
        <v>2040</v>
      </c>
      <c r="D32" s="17">
        <v>0.15</v>
      </c>
      <c r="E32" s="29">
        <f t="shared" si="2"/>
        <v>9.9549100243663506</v>
      </c>
      <c r="F32" s="26"/>
      <c r="G32" s="26"/>
      <c r="Q32" s="18">
        <v>2024</v>
      </c>
      <c r="R32" s="30">
        <f t="shared" si="23"/>
        <v>6.4706915158381282</v>
      </c>
      <c r="S32" s="30">
        <f t="shared" ref="S32:AC32" si="36">S16*S3/1000000</f>
        <v>4.3285014420479983E-3</v>
      </c>
      <c r="T32" s="30">
        <f t="shared" si="36"/>
        <v>9.6653663595720014E-4</v>
      </c>
      <c r="U32" s="30">
        <f t="shared" si="36"/>
        <v>1.9866545177777808</v>
      </c>
      <c r="V32" s="30">
        <f t="shared" si="36"/>
        <v>1.8842810145844193</v>
      </c>
      <c r="W32" s="30">
        <f t="shared" si="36"/>
        <v>1.168279899163676</v>
      </c>
      <c r="X32" s="30">
        <f t="shared" si="36"/>
        <v>0.20461863598939126</v>
      </c>
      <c r="Y32" s="30">
        <f t="shared" si="36"/>
        <v>9.7623446054399932E-2</v>
      </c>
      <c r="Z32" s="30">
        <f t="shared" si="36"/>
        <v>0.74060000000000004</v>
      </c>
      <c r="AA32" s="30">
        <f t="shared" si="36"/>
        <v>0</v>
      </c>
      <c r="AB32" s="30">
        <f t="shared" si="36"/>
        <v>0</v>
      </c>
      <c r="AC32" s="30">
        <f t="shared" si="36"/>
        <v>6.7648376933110719E-3</v>
      </c>
      <c r="AD32" s="30">
        <f t="shared" si="25"/>
        <v>6.0941173893409832</v>
      </c>
      <c r="AE32" s="28"/>
    </row>
    <row r="33" spans="2:31" ht="15.75" x14ac:dyDescent="0.25">
      <c r="B33" s="19">
        <v>26</v>
      </c>
      <c r="C33" s="18">
        <v>2041</v>
      </c>
      <c r="D33" s="17">
        <v>0.15</v>
      </c>
      <c r="E33" s="29">
        <f t="shared" si="2"/>
        <v>9.9549100243663506</v>
      </c>
      <c r="F33" s="26"/>
      <c r="G33" s="26"/>
      <c r="Q33" s="18">
        <v>2025</v>
      </c>
      <c r="R33" s="30">
        <f t="shared" si="23"/>
        <v>6.4706915158381282</v>
      </c>
      <c r="S33" s="30">
        <f t="shared" ref="S33:AC33" si="37">S17*S3/1000000</f>
        <v>2.597100865228799E-3</v>
      </c>
      <c r="T33" s="30">
        <f t="shared" si="37"/>
        <v>8.6988297236148006E-4</v>
      </c>
      <c r="U33" s="30">
        <f t="shared" si="37"/>
        <v>1.9469214274222251</v>
      </c>
      <c r="V33" s="30">
        <f t="shared" si="37"/>
        <v>1.8465953942927311</v>
      </c>
      <c r="W33" s="30">
        <f t="shared" si="37"/>
        <v>1.168279899163676</v>
      </c>
      <c r="X33" s="30">
        <f t="shared" si="37"/>
        <v>0.20257244962949733</v>
      </c>
      <c r="Y33" s="30">
        <f t="shared" si="37"/>
        <v>0.13667282447615992</v>
      </c>
      <c r="Z33" s="30">
        <f t="shared" si="37"/>
        <v>0.74060000000000004</v>
      </c>
      <c r="AA33" s="30">
        <f t="shared" si="37"/>
        <v>0</v>
      </c>
      <c r="AB33" s="30">
        <f t="shared" si="37"/>
        <v>0</v>
      </c>
      <c r="AC33" s="30">
        <f t="shared" si="37"/>
        <v>7.0664997724554455E-3</v>
      </c>
      <c r="AD33" s="30">
        <f t="shared" si="25"/>
        <v>6.0521754785943349</v>
      </c>
      <c r="AE33" s="28"/>
    </row>
    <row r="34" spans="2:31" ht="15.75" x14ac:dyDescent="0.25">
      <c r="B34" s="19">
        <v>27</v>
      </c>
      <c r="C34" s="18">
        <v>2042</v>
      </c>
      <c r="D34" s="17">
        <v>0.15</v>
      </c>
      <c r="E34" s="29">
        <f t="shared" si="2"/>
        <v>9.9549100243663506</v>
      </c>
      <c r="F34" s="26"/>
      <c r="G34" s="26"/>
    </row>
    <row r="35" spans="2:31" ht="15.75" x14ac:dyDescent="0.25">
      <c r="B35" s="19">
        <v>28</v>
      </c>
      <c r="C35" s="18">
        <v>2043</v>
      </c>
      <c r="D35" s="17">
        <v>0.15</v>
      </c>
      <c r="E35" s="29">
        <f t="shared" si="2"/>
        <v>9.9549100243663506</v>
      </c>
      <c r="F35" s="26"/>
      <c r="G35" s="26"/>
    </row>
    <row r="36" spans="2:31" ht="15.75" x14ac:dyDescent="0.25">
      <c r="B36" s="19">
        <v>29</v>
      </c>
      <c r="C36" s="18">
        <v>2044</v>
      </c>
      <c r="D36" s="17">
        <v>0.15</v>
      </c>
      <c r="E36" s="29">
        <f t="shared" si="2"/>
        <v>9.9549100243663506</v>
      </c>
      <c r="F36" s="26"/>
      <c r="G36" s="26"/>
    </row>
    <row r="37" spans="2:31" ht="15.75" x14ac:dyDescent="0.25">
      <c r="B37" s="19">
        <v>30</v>
      </c>
      <c r="C37" s="18">
        <v>2045</v>
      </c>
      <c r="D37" s="17">
        <v>0.15</v>
      </c>
      <c r="E37" s="29">
        <f t="shared" si="2"/>
        <v>9.9549100243663506</v>
      </c>
      <c r="F37" s="26"/>
      <c r="G37" s="26"/>
    </row>
    <row r="38" spans="2:31" ht="15.75" x14ac:dyDescent="0.25">
      <c r="B38" s="19">
        <v>31</v>
      </c>
      <c r="C38" s="18">
        <v>2046</v>
      </c>
      <c r="D38" s="17">
        <v>0.15</v>
      </c>
      <c r="E38" s="29">
        <f t="shared" si="2"/>
        <v>9.9549100243663506</v>
      </c>
      <c r="F38" s="26"/>
      <c r="G38" s="26"/>
    </row>
    <row r="39" spans="2:31" ht="15.75" x14ac:dyDescent="0.25">
      <c r="B39" s="19">
        <v>32</v>
      </c>
      <c r="C39" s="18">
        <v>2047</v>
      </c>
      <c r="D39" s="17">
        <v>0.15</v>
      </c>
      <c r="E39" s="29">
        <f t="shared" si="2"/>
        <v>9.9549100243663506</v>
      </c>
      <c r="F39" s="26"/>
      <c r="G39" s="26"/>
    </row>
    <row r="40" spans="2:31" ht="15.75" x14ac:dyDescent="0.25">
      <c r="B40" s="19">
        <v>33</v>
      </c>
      <c r="C40" s="18">
        <v>2048</v>
      </c>
      <c r="D40" s="17">
        <v>0.15</v>
      </c>
      <c r="E40" s="29">
        <f t="shared" si="2"/>
        <v>9.9549100243663506</v>
      </c>
      <c r="F40" s="26"/>
      <c r="G40" s="26"/>
    </row>
    <row r="41" spans="2:31" ht="15.75" x14ac:dyDescent="0.25">
      <c r="B41" s="19">
        <v>34</v>
      </c>
      <c r="C41" s="18">
        <v>2049</v>
      </c>
      <c r="D41" s="17">
        <v>0.15</v>
      </c>
      <c r="E41" s="29">
        <f t="shared" si="2"/>
        <v>9.9549100243663506</v>
      </c>
      <c r="F41" s="26"/>
      <c r="G41" s="26"/>
    </row>
    <row r="42" spans="2:31" ht="15.75" x14ac:dyDescent="0.25">
      <c r="B42" s="19">
        <v>35</v>
      </c>
      <c r="C42" s="18">
        <v>2050</v>
      </c>
      <c r="D42" s="17">
        <v>0.15</v>
      </c>
      <c r="E42" s="29">
        <f t="shared" si="2"/>
        <v>9.9549100243663506</v>
      </c>
      <c r="F42" s="26"/>
      <c r="G42" s="26"/>
    </row>
    <row r="43" spans="2:31" x14ac:dyDescent="0.25">
      <c r="C43" t="s">
        <v>76</v>
      </c>
      <c r="E43" s="14">
        <f>SUM(E5:E42)</f>
        <v>378.2865809259215</v>
      </c>
      <c r="F43" s="14"/>
      <c r="G43" s="14"/>
    </row>
    <row r="44" spans="2:31" x14ac:dyDescent="0.25">
      <c r="B44" t="s">
        <v>83</v>
      </c>
    </row>
    <row r="45" spans="2:31" x14ac:dyDescent="0.25">
      <c r="B45" s="223" t="s">
        <v>1</v>
      </c>
      <c r="C45" s="224"/>
      <c r="D45" s="19" t="s">
        <v>77</v>
      </c>
      <c r="E45" s="19" t="s">
        <v>73</v>
      </c>
      <c r="F45" s="9"/>
      <c r="G45" s="9"/>
    </row>
    <row r="46" spans="2:31" x14ac:dyDescent="0.25">
      <c r="B46" s="25"/>
      <c r="C46" s="24"/>
      <c r="D46" s="19" t="s">
        <v>82</v>
      </c>
      <c r="E46" s="19" t="s">
        <v>81</v>
      </c>
      <c r="F46" s="9"/>
      <c r="G46" s="9"/>
    </row>
    <row r="47" spans="2:31" x14ac:dyDescent="0.25">
      <c r="B47" s="20"/>
      <c r="C47" s="2">
        <v>2013</v>
      </c>
      <c r="D47" s="17">
        <v>1</v>
      </c>
      <c r="E47" s="23">
        <v>9.9551302199830172</v>
      </c>
      <c r="F47" s="28"/>
      <c r="G47" s="28"/>
    </row>
    <row r="48" spans="2:31" ht="15.75" x14ac:dyDescent="0.25">
      <c r="B48" s="20"/>
      <c r="C48" s="18">
        <v>2014</v>
      </c>
      <c r="D48" s="17">
        <v>1</v>
      </c>
      <c r="E48" s="22">
        <f t="shared" ref="E48:E84" si="38">E47</f>
        <v>9.9551302199830172</v>
      </c>
      <c r="F48" s="27"/>
      <c r="G48" s="27"/>
    </row>
    <row r="49" spans="2:7" ht="15.75" x14ac:dyDescent="0.25">
      <c r="B49" s="20"/>
      <c r="C49" s="18">
        <v>2015</v>
      </c>
      <c r="D49" s="17">
        <v>1</v>
      </c>
      <c r="E49" s="21">
        <f t="shared" si="38"/>
        <v>9.9551302199830172</v>
      </c>
      <c r="F49" s="26"/>
      <c r="G49" s="26"/>
    </row>
    <row r="50" spans="2:7" ht="15.75" x14ac:dyDescent="0.25">
      <c r="B50" s="19">
        <v>1</v>
      </c>
      <c r="C50" s="18">
        <v>2016</v>
      </c>
      <c r="D50" s="17">
        <v>0.9</v>
      </c>
      <c r="E50" s="21">
        <f t="shared" si="38"/>
        <v>9.9551302199830172</v>
      </c>
      <c r="F50" s="26"/>
      <c r="G50" s="26"/>
    </row>
    <row r="51" spans="2:7" ht="15.75" x14ac:dyDescent="0.25">
      <c r="B51" s="19">
        <v>2</v>
      </c>
      <c r="C51" s="18">
        <v>2017</v>
      </c>
      <c r="D51" s="17">
        <v>0.9</v>
      </c>
      <c r="E51" s="21">
        <f t="shared" si="38"/>
        <v>9.9551302199830172</v>
      </c>
      <c r="F51" s="26"/>
      <c r="G51" s="26"/>
    </row>
    <row r="52" spans="2:7" ht="15.75" x14ac:dyDescent="0.25">
      <c r="B52" s="19">
        <v>3</v>
      </c>
      <c r="C52" s="18">
        <v>2018</v>
      </c>
      <c r="D52" s="17">
        <v>0.9</v>
      </c>
      <c r="E52" s="21">
        <f t="shared" si="38"/>
        <v>9.9551302199830172</v>
      </c>
      <c r="F52" s="26"/>
      <c r="G52" s="26"/>
    </row>
    <row r="53" spans="2:7" ht="15.75" x14ac:dyDescent="0.25">
      <c r="B53" s="19">
        <v>4</v>
      </c>
      <c r="C53" s="18">
        <v>2019</v>
      </c>
      <c r="D53" s="17">
        <v>0.9</v>
      </c>
      <c r="E53" s="21">
        <f t="shared" si="38"/>
        <v>9.9551302199830172</v>
      </c>
      <c r="F53" s="26"/>
      <c r="G53" s="26"/>
    </row>
    <row r="54" spans="2:7" ht="15.75" x14ac:dyDescent="0.25">
      <c r="B54" s="19">
        <v>5</v>
      </c>
      <c r="C54" s="18">
        <v>2020</v>
      </c>
      <c r="D54" s="17">
        <v>0.9</v>
      </c>
      <c r="E54" s="21">
        <f t="shared" si="38"/>
        <v>9.9551302199830172</v>
      </c>
      <c r="F54" s="26"/>
      <c r="G54" s="26"/>
    </row>
    <row r="55" spans="2:7" ht="15.75" x14ac:dyDescent="0.25">
      <c r="B55" s="19">
        <v>6</v>
      </c>
      <c r="C55" s="18">
        <v>2021</v>
      </c>
      <c r="D55" s="17">
        <v>0.9</v>
      </c>
      <c r="E55" s="21">
        <f t="shared" si="38"/>
        <v>9.9551302199830172</v>
      </c>
      <c r="F55" s="26"/>
      <c r="G55" s="26"/>
    </row>
    <row r="56" spans="2:7" ht="15.75" x14ac:dyDescent="0.25">
      <c r="B56" s="19">
        <v>7</v>
      </c>
      <c r="C56" s="18">
        <v>2022</v>
      </c>
      <c r="D56" s="17">
        <v>0.9</v>
      </c>
      <c r="E56" s="21">
        <f t="shared" si="38"/>
        <v>9.9551302199830172</v>
      </c>
      <c r="F56" s="26"/>
      <c r="G56" s="26"/>
    </row>
    <row r="57" spans="2:7" ht="15.75" x14ac:dyDescent="0.25">
      <c r="B57" s="19">
        <v>8</v>
      </c>
      <c r="C57" s="18">
        <v>2023</v>
      </c>
      <c r="D57" s="17">
        <v>0.65</v>
      </c>
      <c r="E57" s="21">
        <f t="shared" si="38"/>
        <v>9.9551302199830172</v>
      </c>
      <c r="F57" s="26"/>
      <c r="G57" s="26"/>
    </row>
    <row r="58" spans="2:7" ht="15.75" x14ac:dyDescent="0.25">
      <c r="B58" s="19">
        <v>9</v>
      </c>
      <c r="C58" s="18">
        <v>2024</v>
      </c>
      <c r="D58" s="17">
        <v>0.65</v>
      </c>
      <c r="E58" s="21">
        <f t="shared" si="38"/>
        <v>9.9551302199830172</v>
      </c>
      <c r="F58" s="26"/>
      <c r="G58" s="26"/>
    </row>
    <row r="59" spans="2:7" ht="15.75" x14ac:dyDescent="0.25">
      <c r="B59" s="19">
        <v>10</v>
      </c>
      <c r="C59" s="18">
        <v>2025</v>
      </c>
      <c r="D59" s="17">
        <v>0.65</v>
      </c>
      <c r="E59" s="21">
        <f t="shared" si="38"/>
        <v>9.9551302199830172</v>
      </c>
      <c r="F59" s="26"/>
      <c r="G59" s="26"/>
    </row>
    <row r="60" spans="2:7" ht="15.75" x14ac:dyDescent="0.25">
      <c r="B60" s="19">
        <v>11</v>
      </c>
      <c r="C60" s="18">
        <v>2026</v>
      </c>
      <c r="D60" s="17">
        <v>0.65</v>
      </c>
      <c r="E60" s="21">
        <f t="shared" si="38"/>
        <v>9.9551302199830172</v>
      </c>
      <c r="F60" s="26"/>
      <c r="G60" s="26"/>
    </row>
    <row r="61" spans="2:7" ht="15.75" x14ac:dyDescent="0.25">
      <c r="B61" s="19">
        <v>12</v>
      </c>
      <c r="C61" s="18">
        <v>2027</v>
      </c>
      <c r="D61" s="17">
        <v>0.65</v>
      </c>
      <c r="E61" s="21">
        <f t="shared" si="38"/>
        <v>9.9551302199830172</v>
      </c>
      <c r="F61" s="26"/>
      <c r="G61" s="26"/>
    </row>
    <row r="62" spans="2:7" ht="15.75" x14ac:dyDescent="0.25">
      <c r="B62" s="19">
        <v>13</v>
      </c>
      <c r="C62" s="18">
        <v>2028</v>
      </c>
      <c r="D62" s="17">
        <v>0.65</v>
      </c>
      <c r="E62" s="21">
        <f t="shared" si="38"/>
        <v>9.9551302199830172</v>
      </c>
      <c r="F62" s="26"/>
      <c r="G62" s="26"/>
    </row>
    <row r="63" spans="2:7" ht="15.75" x14ac:dyDescent="0.25">
      <c r="B63" s="19">
        <v>14</v>
      </c>
      <c r="C63" s="18">
        <v>2029</v>
      </c>
      <c r="D63" s="17">
        <v>0.3</v>
      </c>
      <c r="E63" s="21">
        <f t="shared" si="38"/>
        <v>9.9551302199830172</v>
      </c>
      <c r="F63" s="26"/>
      <c r="G63" s="26"/>
    </row>
    <row r="64" spans="2:7" ht="15.75" x14ac:dyDescent="0.25">
      <c r="B64" s="19">
        <v>15</v>
      </c>
      <c r="C64" s="18">
        <v>2030</v>
      </c>
      <c r="D64" s="17">
        <v>0.3</v>
      </c>
      <c r="E64" s="21">
        <f t="shared" si="38"/>
        <v>9.9551302199830172</v>
      </c>
      <c r="F64" s="26"/>
      <c r="G64" s="26"/>
    </row>
    <row r="65" spans="2:7" ht="15.75" x14ac:dyDescent="0.25">
      <c r="B65" s="19">
        <v>16</v>
      </c>
      <c r="C65" s="18">
        <v>2031</v>
      </c>
      <c r="D65" s="17">
        <v>0.3</v>
      </c>
      <c r="E65" s="21">
        <f t="shared" si="38"/>
        <v>9.9551302199830172</v>
      </c>
      <c r="F65" s="26"/>
      <c r="G65" s="26"/>
    </row>
    <row r="66" spans="2:7" ht="15.75" x14ac:dyDescent="0.25">
      <c r="B66" s="19">
        <v>17</v>
      </c>
      <c r="C66" s="18">
        <v>2032</v>
      </c>
      <c r="D66" s="17">
        <v>0.3</v>
      </c>
      <c r="E66" s="21">
        <f t="shared" si="38"/>
        <v>9.9551302199830172</v>
      </c>
      <c r="F66" s="26"/>
      <c r="G66" s="26"/>
    </row>
    <row r="67" spans="2:7" ht="15.75" x14ac:dyDescent="0.25">
      <c r="B67" s="19">
        <v>18</v>
      </c>
      <c r="C67" s="18">
        <v>2033</v>
      </c>
      <c r="D67" s="17">
        <v>0.15</v>
      </c>
      <c r="E67" s="21">
        <f t="shared" si="38"/>
        <v>9.9551302199830172</v>
      </c>
      <c r="F67" s="26"/>
      <c r="G67" s="26"/>
    </row>
    <row r="68" spans="2:7" ht="15.75" x14ac:dyDescent="0.25">
      <c r="B68" s="19">
        <v>19</v>
      </c>
      <c r="C68" s="18">
        <v>2034</v>
      </c>
      <c r="D68" s="17">
        <v>0.15</v>
      </c>
      <c r="E68" s="21">
        <f t="shared" si="38"/>
        <v>9.9551302199830172</v>
      </c>
      <c r="F68" s="26"/>
      <c r="G68" s="26"/>
    </row>
    <row r="69" spans="2:7" ht="15.75" x14ac:dyDescent="0.25">
      <c r="B69" s="19">
        <v>20</v>
      </c>
      <c r="C69" s="18">
        <v>2035</v>
      </c>
      <c r="D69" s="17">
        <v>0.15</v>
      </c>
      <c r="E69" s="21">
        <f t="shared" si="38"/>
        <v>9.9551302199830172</v>
      </c>
      <c r="F69" s="26"/>
      <c r="G69" s="26"/>
    </row>
    <row r="70" spans="2:7" ht="15.75" x14ac:dyDescent="0.25">
      <c r="B70" s="19">
        <v>21</v>
      </c>
      <c r="C70" s="18">
        <v>2036</v>
      </c>
      <c r="D70" s="17">
        <v>0.15</v>
      </c>
      <c r="E70" s="21">
        <f t="shared" si="38"/>
        <v>9.9551302199830172</v>
      </c>
      <c r="F70" s="26"/>
      <c r="G70" s="26"/>
    </row>
    <row r="71" spans="2:7" ht="15.75" x14ac:dyDescent="0.25">
      <c r="B71" s="19">
        <v>22</v>
      </c>
      <c r="C71" s="18">
        <v>2037</v>
      </c>
      <c r="D71" s="17">
        <v>0.15</v>
      </c>
      <c r="E71" s="21">
        <f t="shared" si="38"/>
        <v>9.9551302199830172</v>
      </c>
      <c r="F71" s="26"/>
      <c r="G71" s="26"/>
    </row>
    <row r="72" spans="2:7" ht="15.75" x14ac:dyDescent="0.25">
      <c r="B72" s="19">
        <v>23</v>
      </c>
      <c r="C72" s="18">
        <v>2038</v>
      </c>
      <c r="D72" s="17">
        <v>0.15</v>
      </c>
      <c r="E72" s="21">
        <f t="shared" si="38"/>
        <v>9.9551302199830172</v>
      </c>
      <c r="F72" s="26"/>
      <c r="G72" s="26"/>
    </row>
    <row r="73" spans="2:7" ht="15.75" x14ac:dyDescent="0.25">
      <c r="B73" s="19">
        <v>24</v>
      </c>
      <c r="C73" s="18">
        <v>2039</v>
      </c>
      <c r="D73" s="17">
        <v>0.15</v>
      </c>
      <c r="E73" s="21">
        <f t="shared" si="38"/>
        <v>9.9551302199830172</v>
      </c>
      <c r="F73" s="26"/>
      <c r="G73" s="26"/>
    </row>
    <row r="74" spans="2:7" ht="15.75" x14ac:dyDescent="0.25">
      <c r="B74" s="19">
        <v>25</v>
      </c>
      <c r="C74" s="18">
        <v>2040</v>
      </c>
      <c r="D74" s="17">
        <v>0.15</v>
      </c>
      <c r="E74" s="21">
        <f t="shared" si="38"/>
        <v>9.9551302199830172</v>
      </c>
      <c r="F74" s="26"/>
      <c r="G74" s="26"/>
    </row>
    <row r="75" spans="2:7" ht="15.75" x14ac:dyDescent="0.25">
      <c r="B75" s="19">
        <v>26</v>
      </c>
      <c r="C75" s="18">
        <v>2041</v>
      </c>
      <c r="D75" s="17">
        <v>0.15</v>
      </c>
      <c r="E75" s="21">
        <f t="shared" si="38"/>
        <v>9.9551302199830172</v>
      </c>
      <c r="F75" s="26"/>
      <c r="G75" s="26"/>
    </row>
    <row r="76" spans="2:7" ht="15.75" x14ac:dyDescent="0.25">
      <c r="B76" s="19">
        <v>27</v>
      </c>
      <c r="C76" s="18">
        <v>2042</v>
      </c>
      <c r="D76" s="17">
        <v>0.15</v>
      </c>
      <c r="E76" s="21">
        <f t="shared" si="38"/>
        <v>9.9551302199830172</v>
      </c>
      <c r="F76" s="26"/>
      <c r="G76" s="26"/>
    </row>
    <row r="77" spans="2:7" ht="15.75" x14ac:dyDescent="0.25">
      <c r="B77" s="19">
        <v>28</v>
      </c>
      <c r="C77" s="18">
        <v>2043</v>
      </c>
      <c r="D77" s="17">
        <v>0.15</v>
      </c>
      <c r="E77" s="21">
        <f t="shared" si="38"/>
        <v>9.9551302199830172</v>
      </c>
      <c r="F77" s="26"/>
      <c r="G77" s="26"/>
    </row>
    <row r="78" spans="2:7" ht="15.75" x14ac:dyDescent="0.25">
      <c r="B78" s="19">
        <v>29</v>
      </c>
      <c r="C78" s="18">
        <v>2044</v>
      </c>
      <c r="D78" s="17">
        <v>0.15</v>
      </c>
      <c r="E78" s="21">
        <f t="shared" si="38"/>
        <v>9.9551302199830172</v>
      </c>
      <c r="F78" s="26"/>
      <c r="G78" s="26"/>
    </row>
    <row r="79" spans="2:7" ht="15.75" x14ac:dyDescent="0.25">
      <c r="B79" s="19">
        <v>30</v>
      </c>
      <c r="C79" s="18">
        <v>2045</v>
      </c>
      <c r="D79" s="17">
        <v>0.15</v>
      </c>
      <c r="E79" s="21">
        <f t="shared" si="38"/>
        <v>9.9551302199830172</v>
      </c>
      <c r="F79" s="26"/>
      <c r="G79" s="26"/>
    </row>
    <row r="80" spans="2:7" ht="15.75" x14ac:dyDescent="0.25">
      <c r="B80" s="19">
        <v>31</v>
      </c>
      <c r="C80" s="18">
        <v>2046</v>
      </c>
      <c r="D80" s="17">
        <v>0.15</v>
      </c>
      <c r="E80" s="21">
        <f t="shared" si="38"/>
        <v>9.9551302199830172</v>
      </c>
      <c r="F80" s="26"/>
      <c r="G80" s="26"/>
    </row>
    <row r="81" spans="2:7" ht="15.75" x14ac:dyDescent="0.25">
      <c r="B81" s="19">
        <v>32</v>
      </c>
      <c r="C81" s="18">
        <v>2047</v>
      </c>
      <c r="D81" s="17">
        <v>0.15</v>
      </c>
      <c r="E81" s="21">
        <f t="shared" si="38"/>
        <v>9.9551302199830172</v>
      </c>
      <c r="F81" s="26"/>
      <c r="G81" s="26"/>
    </row>
    <row r="82" spans="2:7" ht="15.75" x14ac:dyDescent="0.25">
      <c r="B82" s="19">
        <v>33</v>
      </c>
      <c r="C82" s="18">
        <v>2048</v>
      </c>
      <c r="D82" s="17">
        <v>0.15</v>
      </c>
      <c r="E82" s="21">
        <f t="shared" si="38"/>
        <v>9.9551302199830172</v>
      </c>
      <c r="F82" s="26"/>
      <c r="G82" s="26"/>
    </row>
    <row r="83" spans="2:7" ht="15.75" x14ac:dyDescent="0.25">
      <c r="B83" s="19">
        <v>34</v>
      </c>
      <c r="C83" s="18">
        <v>2049</v>
      </c>
      <c r="D83" s="17">
        <v>0.15</v>
      </c>
      <c r="E83" s="21">
        <f t="shared" si="38"/>
        <v>9.9551302199830172</v>
      </c>
      <c r="F83" s="26"/>
      <c r="G83" s="26"/>
    </row>
    <row r="84" spans="2:7" ht="15.75" x14ac:dyDescent="0.25">
      <c r="B84" s="19">
        <v>35</v>
      </c>
      <c r="C84" s="18">
        <v>2050</v>
      </c>
      <c r="D84" s="17">
        <v>0.15</v>
      </c>
      <c r="E84" s="21">
        <f t="shared" si="38"/>
        <v>9.9551302199830172</v>
      </c>
      <c r="F84" s="26"/>
      <c r="G84" s="26"/>
    </row>
  </sheetData>
  <mergeCells count="2">
    <mergeCell ref="B3:C3"/>
    <mergeCell ref="B45:C45"/>
  </mergeCells>
  <pageMargins left="0.75" right="0.75" top="1" bottom="1" header="0.5" footer="0.5"/>
  <pageSetup paperSize="9" orientation="portrait"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B1:I84"/>
  <sheetViews>
    <sheetView topLeftCell="D1" workbookViewId="0">
      <selection activeCell="V25" sqref="V25"/>
    </sheetView>
  </sheetViews>
  <sheetFormatPr defaultColWidth="11.140625" defaultRowHeight="15" x14ac:dyDescent="0.25"/>
  <cols>
    <col min="1" max="1" width="7.28515625" customWidth="1"/>
    <col min="5" max="5" width="17.140625" customWidth="1"/>
    <col min="6" max="6" width="18.28515625" customWidth="1"/>
    <col min="7" max="7" width="17.28515625" customWidth="1"/>
  </cols>
  <sheetData>
    <row r="1" spans="2:9" ht="18" customHeight="1" x14ac:dyDescent="0.3">
      <c r="B1" s="16" t="s">
        <v>86</v>
      </c>
    </row>
    <row r="2" spans="2:9" x14ac:dyDescent="0.25">
      <c r="B2" t="s">
        <v>85</v>
      </c>
      <c r="I2" t="s">
        <v>85</v>
      </c>
    </row>
    <row r="3" spans="2:9" x14ac:dyDescent="0.25">
      <c r="B3" s="223" t="s">
        <v>1</v>
      </c>
      <c r="C3" s="224"/>
      <c r="D3" s="19" t="s">
        <v>77</v>
      </c>
      <c r="E3" s="19" t="s">
        <v>73</v>
      </c>
      <c r="F3" s="19" t="s">
        <v>75</v>
      </c>
      <c r="G3" s="19" t="s">
        <v>75</v>
      </c>
    </row>
    <row r="4" spans="2:9" x14ac:dyDescent="0.25">
      <c r="B4" s="25"/>
      <c r="C4" s="24"/>
      <c r="D4" s="19" t="s">
        <v>82</v>
      </c>
      <c r="E4" s="19" t="s">
        <v>81</v>
      </c>
      <c r="F4" s="19" t="s">
        <v>80</v>
      </c>
      <c r="G4" s="19" t="s">
        <v>79</v>
      </c>
    </row>
    <row r="5" spans="2:9" x14ac:dyDescent="0.25">
      <c r="B5" s="20"/>
      <c r="C5" s="2">
        <v>2013</v>
      </c>
      <c r="D5" s="17">
        <v>1</v>
      </c>
      <c r="E5" s="23">
        <v>8.5373905725666663</v>
      </c>
      <c r="F5" s="23">
        <f>E5</f>
        <v>8.5373905725666663</v>
      </c>
      <c r="G5" s="23">
        <f>(1-D5)*E5</f>
        <v>0</v>
      </c>
    </row>
    <row r="6" spans="2:9" ht="15.75" x14ac:dyDescent="0.25">
      <c r="B6" s="20"/>
      <c r="C6" s="18">
        <v>2014</v>
      </c>
      <c r="D6" s="17">
        <v>1</v>
      </c>
      <c r="E6" s="22">
        <f t="shared" ref="E6:E42" si="0">E5</f>
        <v>8.5373905725666663</v>
      </c>
      <c r="F6" s="22">
        <f t="shared" ref="F6:F42" si="1">E6+F5</f>
        <v>17.074781145133333</v>
      </c>
      <c r="G6" s="22">
        <f t="shared" ref="G6:G42" si="2">((1-D6)*E6)+G5</f>
        <v>0</v>
      </c>
    </row>
    <row r="7" spans="2:9" ht="15.75" x14ac:dyDescent="0.25">
      <c r="B7" s="20"/>
      <c r="C7" s="18">
        <v>2015</v>
      </c>
      <c r="D7" s="17">
        <v>1</v>
      </c>
      <c r="E7" s="21">
        <f t="shared" si="0"/>
        <v>8.5373905725666663</v>
      </c>
      <c r="F7" s="22">
        <f t="shared" si="1"/>
        <v>25.612171717700001</v>
      </c>
      <c r="G7" s="21">
        <f t="shared" si="2"/>
        <v>0</v>
      </c>
    </row>
    <row r="8" spans="2:9" ht="15.75" x14ac:dyDescent="0.25">
      <c r="B8" s="19">
        <v>1</v>
      </c>
      <c r="C8" s="18">
        <v>2016</v>
      </c>
      <c r="D8" s="17">
        <v>0.9</v>
      </c>
      <c r="E8" s="21">
        <f t="shared" si="0"/>
        <v>8.5373905725666663</v>
      </c>
      <c r="F8" s="22">
        <f t="shared" si="1"/>
        <v>34.149562290266665</v>
      </c>
      <c r="G8" s="21">
        <f t="shared" si="2"/>
        <v>0.85373905725666643</v>
      </c>
    </row>
    <row r="9" spans="2:9" ht="15.75" x14ac:dyDescent="0.25">
      <c r="B9" s="19">
        <v>2</v>
      </c>
      <c r="C9" s="18">
        <v>2017</v>
      </c>
      <c r="D9" s="17">
        <v>0.9</v>
      </c>
      <c r="E9" s="21">
        <f t="shared" si="0"/>
        <v>8.5373905725666663</v>
      </c>
      <c r="F9" s="22">
        <f t="shared" si="1"/>
        <v>42.68695286283333</v>
      </c>
      <c r="G9" s="21">
        <f t="shared" si="2"/>
        <v>1.7074781145133329</v>
      </c>
    </row>
    <row r="10" spans="2:9" ht="15.75" x14ac:dyDescent="0.25">
      <c r="B10" s="19">
        <v>3</v>
      </c>
      <c r="C10" s="18">
        <v>2018</v>
      </c>
      <c r="D10" s="17">
        <v>0.9</v>
      </c>
      <c r="E10" s="21">
        <f t="shared" si="0"/>
        <v>8.5373905725666663</v>
      </c>
      <c r="F10" s="22">
        <f t="shared" si="1"/>
        <v>51.224343435399994</v>
      </c>
      <c r="G10" s="21">
        <f t="shared" si="2"/>
        <v>2.5612171717699992</v>
      </c>
    </row>
    <row r="11" spans="2:9" ht="15.75" x14ac:dyDescent="0.25">
      <c r="B11" s="19">
        <v>4</v>
      </c>
      <c r="C11" s="18">
        <v>2019</v>
      </c>
      <c r="D11" s="17">
        <v>0.9</v>
      </c>
      <c r="E11" s="21">
        <f t="shared" si="0"/>
        <v>8.5373905725666663</v>
      </c>
      <c r="F11" s="22">
        <f t="shared" si="1"/>
        <v>59.761734007966659</v>
      </c>
      <c r="G11" s="21">
        <f t="shared" si="2"/>
        <v>3.4149562290266657</v>
      </c>
    </row>
    <row r="12" spans="2:9" ht="15.75" x14ac:dyDescent="0.25">
      <c r="B12" s="19">
        <v>5</v>
      </c>
      <c r="C12" s="18">
        <v>2020</v>
      </c>
      <c r="D12" s="17">
        <v>0.9</v>
      </c>
      <c r="E12" s="21">
        <f t="shared" si="0"/>
        <v>8.5373905725666663</v>
      </c>
      <c r="F12" s="22">
        <f t="shared" si="1"/>
        <v>68.299124580533331</v>
      </c>
      <c r="G12" s="21">
        <f t="shared" si="2"/>
        <v>4.2686952862833323</v>
      </c>
    </row>
    <row r="13" spans="2:9" ht="15.75" x14ac:dyDescent="0.25">
      <c r="B13" s="19">
        <v>6</v>
      </c>
      <c r="C13" s="18">
        <v>2021</v>
      </c>
      <c r="D13" s="17">
        <v>0.9</v>
      </c>
      <c r="E13" s="21">
        <f t="shared" si="0"/>
        <v>8.5373905725666663</v>
      </c>
      <c r="F13" s="22">
        <f t="shared" si="1"/>
        <v>76.836515153099995</v>
      </c>
      <c r="G13" s="21">
        <f t="shared" si="2"/>
        <v>5.1224343435399984</v>
      </c>
    </row>
    <row r="14" spans="2:9" ht="15.75" x14ac:dyDescent="0.25">
      <c r="B14" s="19">
        <v>7</v>
      </c>
      <c r="C14" s="18">
        <v>2022</v>
      </c>
      <c r="D14" s="17">
        <v>0.9</v>
      </c>
      <c r="E14" s="21">
        <f t="shared" si="0"/>
        <v>8.5373905725666663</v>
      </c>
      <c r="F14" s="22">
        <f t="shared" si="1"/>
        <v>85.37390572566666</v>
      </c>
      <c r="G14" s="21">
        <f t="shared" si="2"/>
        <v>5.9761734007966645</v>
      </c>
    </row>
    <row r="15" spans="2:9" ht="15.75" x14ac:dyDescent="0.25">
      <c r="B15" s="19">
        <v>8</v>
      </c>
      <c r="C15" s="18">
        <v>2023</v>
      </c>
      <c r="D15" s="17">
        <v>0.65</v>
      </c>
      <c r="E15" s="21">
        <f t="shared" si="0"/>
        <v>8.5373905725666663</v>
      </c>
      <c r="F15" s="22">
        <f t="shared" si="1"/>
        <v>93.911296298233324</v>
      </c>
      <c r="G15" s="21">
        <f t="shared" si="2"/>
        <v>8.9642601011949985</v>
      </c>
    </row>
    <row r="16" spans="2:9" ht="15.75" x14ac:dyDescent="0.25">
      <c r="B16" s="19">
        <v>9</v>
      </c>
      <c r="C16" s="18">
        <v>2024</v>
      </c>
      <c r="D16" s="17">
        <v>0.65</v>
      </c>
      <c r="E16" s="21">
        <f t="shared" si="0"/>
        <v>8.5373905725666663</v>
      </c>
      <c r="F16" s="22">
        <f t="shared" si="1"/>
        <v>102.44868687079999</v>
      </c>
      <c r="G16" s="21">
        <f t="shared" si="2"/>
        <v>11.952346801593333</v>
      </c>
    </row>
    <row r="17" spans="2:9" ht="15.75" x14ac:dyDescent="0.25">
      <c r="B17" s="19">
        <v>10</v>
      </c>
      <c r="C17" s="18">
        <v>2025</v>
      </c>
      <c r="D17" s="17">
        <v>0.65</v>
      </c>
      <c r="E17" s="21">
        <f t="shared" si="0"/>
        <v>8.5373905725666663</v>
      </c>
      <c r="F17" s="22">
        <f t="shared" si="1"/>
        <v>110.98607744336665</v>
      </c>
      <c r="G17" s="21">
        <f t="shared" si="2"/>
        <v>14.940433501991667</v>
      </c>
    </row>
    <row r="18" spans="2:9" ht="15.75" x14ac:dyDescent="0.25">
      <c r="B18" s="19">
        <v>11</v>
      </c>
      <c r="C18" s="18">
        <v>2026</v>
      </c>
      <c r="D18" s="17">
        <v>0.65</v>
      </c>
      <c r="E18" s="21">
        <f t="shared" si="0"/>
        <v>8.5373905725666663</v>
      </c>
      <c r="F18" s="22">
        <f t="shared" si="1"/>
        <v>119.52346801593332</v>
      </c>
      <c r="G18" s="21">
        <f t="shared" si="2"/>
        <v>17.928520202390001</v>
      </c>
      <c r="I18" t="s">
        <v>84</v>
      </c>
    </row>
    <row r="19" spans="2:9" ht="15.75" x14ac:dyDescent="0.25">
      <c r="B19" s="19">
        <v>12</v>
      </c>
      <c r="C19" s="18">
        <v>2027</v>
      </c>
      <c r="D19" s="17">
        <v>0.65</v>
      </c>
      <c r="E19" s="21">
        <f t="shared" si="0"/>
        <v>8.5373905725666663</v>
      </c>
      <c r="F19" s="22">
        <f t="shared" si="1"/>
        <v>128.0608585885</v>
      </c>
      <c r="G19" s="21">
        <f t="shared" si="2"/>
        <v>20.916606902788335</v>
      </c>
    </row>
    <row r="20" spans="2:9" ht="15.75" x14ac:dyDescent="0.25">
      <c r="B20" s="19">
        <v>13</v>
      </c>
      <c r="C20" s="18">
        <v>2028</v>
      </c>
      <c r="D20" s="17">
        <v>0.65</v>
      </c>
      <c r="E20" s="21">
        <f t="shared" si="0"/>
        <v>8.5373905725666663</v>
      </c>
      <c r="F20" s="22">
        <f t="shared" si="1"/>
        <v>136.59824916106666</v>
      </c>
      <c r="G20" s="21">
        <f t="shared" si="2"/>
        <v>23.904693603186669</v>
      </c>
    </row>
    <row r="21" spans="2:9" ht="15.75" x14ac:dyDescent="0.25">
      <c r="B21" s="19">
        <v>14</v>
      </c>
      <c r="C21" s="18">
        <v>2029</v>
      </c>
      <c r="D21" s="17">
        <v>0.3</v>
      </c>
      <c r="E21" s="21">
        <f t="shared" si="0"/>
        <v>8.5373905725666663</v>
      </c>
      <c r="F21" s="22">
        <f t="shared" si="1"/>
        <v>145.13563973363333</v>
      </c>
      <c r="G21" s="21">
        <f t="shared" si="2"/>
        <v>29.880867003983333</v>
      </c>
    </row>
    <row r="22" spans="2:9" ht="15.75" x14ac:dyDescent="0.25">
      <c r="B22" s="19">
        <v>15</v>
      </c>
      <c r="C22" s="18">
        <v>2030</v>
      </c>
      <c r="D22" s="17">
        <v>0.3</v>
      </c>
      <c r="E22" s="21">
        <f t="shared" si="0"/>
        <v>8.5373905725666663</v>
      </c>
      <c r="F22" s="22">
        <f t="shared" si="1"/>
        <v>153.67303030619999</v>
      </c>
      <c r="G22" s="21">
        <f t="shared" si="2"/>
        <v>35.857040404780001</v>
      </c>
    </row>
    <row r="23" spans="2:9" ht="15.75" x14ac:dyDescent="0.25">
      <c r="B23" s="19">
        <v>16</v>
      </c>
      <c r="C23" s="18">
        <v>2031</v>
      </c>
      <c r="D23" s="17">
        <v>0.3</v>
      </c>
      <c r="E23" s="21">
        <f t="shared" si="0"/>
        <v>8.5373905725666663</v>
      </c>
      <c r="F23" s="22">
        <f t="shared" si="1"/>
        <v>162.21042087876666</v>
      </c>
      <c r="G23" s="21">
        <f t="shared" si="2"/>
        <v>41.833213805576669</v>
      </c>
    </row>
    <row r="24" spans="2:9" ht="15.75" x14ac:dyDescent="0.25">
      <c r="B24" s="19">
        <v>17</v>
      </c>
      <c r="C24" s="18">
        <v>2032</v>
      </c>
      <c r="D24" s="17">
        <v>0.3</v>
      </c>
      <c r="E24" s="21">
        <f t="shared" si="0"/>
        <v>8.5373905725666663</v>
      </c>
      <c r="F24" s="22">
        <f t="shared" si="1"/>
        <v>170.74781145133332</v>
      </c>
      <c r="G24" s="21">
        <f t="shared" si="2"/>
        <v>47.809387206373337</v>
      </c>
    </row>
    <row r="25" spans="2:9" ht="15.75" x14ac:dyDescent="0.25">
      <c r="B25" s="19">
        <v>18</v>
      </c>
      <c r="C25" s="18">
        <v>2033</v>
      </c>
      <c r="D25" s="17">
        <v>0.15</v>
      </c>
      <c r="E25" s="21">
        <f t="shared" si="0"/>
        <v>8.5373905725666663</v>
      </c>
      <c r="F25" s="22">
        <f t="shared" si="1"/>
        <v>179.28520202389998</v>
      </c>
      <c r="G25" s="21">
        <f t="shared" si="2"/>
        <v>55.066169193055003</v>
      </c>
    </row>
    <row r="26" spans="2:9" ht="15.75" x14ac:dyDescent="0.25">
      <c r="B26" s="19">
        <v>19</v>
      </c>
      <c r="C26" s="18">
        <v>2034</v>
      </c>
      <c r="D26" s="17">
        <v>0.15</v>
      </c>
      <c r="E26" s="21">
        <f t="shared" si="0"/>
        <v>8.5373905725666663</v>
      </c>
      <c r="F26" s="22">
        <f t="shared" si="1"/>
        <v>187.82259259646665</v>
      </c>
      <c r="G26" s="21">
        <f t="shared" si="2"/>
        <v>62.32295117973667</v>
      </c>
    </row>
    <row r="27" spans="2:9" ht="15.75" x14ac:dyDescent="0.25">
      <c r="B27" s="19">
        <v>20</v>
      </c>
      <c r="C27" s="18">
        <v>2035</v>
      </c>
      <c r="D27" s="17">
        <v>0.15</v>
      </c>
      <c r="E27" s="21">
        <f t="shared" si="0"/>
        <v>8.5373905725666663</v>
      </c>
      <c r="F27" s="22">
        <f t="shared" si="1"/>
        <v>196.35998316903331</v>
      </c>
      <c r="G27" s="21">
        <f t="shared" si="2"/>
        <v>69.579733166418336</v>
      </c>
    </row>
    <row r="28" spans="2:9" ht="15.75" x14ac:dyDescent="0.25">
      <c r="B28" s="19">
        <v>21</v>
      </c>
      <c r="C28" s="18">
        <v>2036</v>
      </c>
      <c r="D28" s="17">
        <v>0.15</v>
      </c>
      <c r="E28" s="21">
        <f t="shared" si="0"/>
        <v>8.5373905725666663</v>
      </c>
      <c r="F28" s="22">
        <f t="shared" si="1"/>
        <v>204.89737374159998</v>
      </c>
      <c r="G28" s="21">
        <f t="shared" si="2"/>
        <v>76.836515153100009</v>
      </c>
    </row>
    <row r="29" spans="2:9" ht="15.75" x14ac:dyDescent="0.25">
      <c r="B29" s="19">
        <v>22</v>
      </c>
      <c r="C29" s="18">
        <v>2037</v>
      </c>
      <c r="D29" s="17">
        <v>0.15</v>
      </c>
      <c r="E29" s="21">
        <f t="shared" si="0"/>
        <v>8.5373905725666663</v>
      </c>
      <c r="F29" s="22">
        <f t="shared" si="1"/>
        <v>213.43476431416664</v>
      </c>
      <c r="G29" s="21">
        <f t="shared" si="2"/>
        <v>84.093297139781669</v>
      </c>
    </row>
    <row r="30" spans="2:9" ht="15.75" x14ac:dyDescent="0.25">
      <c r="B30" s="19">
        <v>23</v>
      </c>
      <c r="C30" s="18">
        <v>2038</v>
      </c>
      <c r="D30" s="17">
        <v>0.15</v>
      </c>
      <c r="E30" s="21">
        <f t="shared" si="0"/>
        <v>8.5373905725666663</v>
      </c>
      <c r="F30" s="22">
        <f t="shared" si="1"/>
        <v>221.97215488673331</v>
      </c>
      <c r="G30" s="21">
        <f t="shared" si="2"/>
        <v>91.350079126463328</v>
      </c>
    </row>
    <row r="31" spans="2:9" ht="15.75" x14ac:dyDescent="0.25">
      <c r="B31" s="19">
        <v>24</v>
      </c>
      <c r="C31" s="18">
        <v>2039</v>
      </c>
      <c r="D31" s="17">
        <v>0.15</v>
      </c>
      <c r="E31" s="21">
        <f t="shared" si="0"/>
        <v>8.5373905725666663</v>
      </c>
      <c r="F31" s="22">
        <f t="shared" si="1"/>
        <v>230.50954545929997</v>
      </c>
      <c r="G31" s="21">
        <f t="shared" si="2"/>
        <v>98.606861113144987</v>
      </c>
    </row>
    <row r="32" spans="2:9" ht="15.75" x14ac:dyDescent="0.25">
      <c r="B32" s="19">
        <v>25</v>
      </c>
      <c r="C32" s="18">
        <v>2040</v>
      </c>
      <c r="D32" s="17">
        <v>0.15</v>
      </c>
      <c r="E32" s="21">
        <f t="shared" si="0"/>
        <v>8.5373905725666663</v>
      </c>
      <c r="F32" s="22">
        <f t="shared" si="1"/>
        <v>239.04693603186664</v>
      </c>
      <c r="G32" s="21">
        <f t="shared" si="2"/>
        <v>105.86364309982665</v>
      </c>
    </row>
    <row r="33" spans="2:9" ht="15.75" x14ac:dyDescent="0.25">
      <c r="B33" s="19">
        <v>26</v>
      </c>
      <c r="C33" s="18">
        <v>2041</v>
      </c>
      <c r="D33" s="17">
        <v>0.15</v>
      </c>
      <c r="E33" s="21">
        <f t="shared" si="0"/>
        <v>8.5373905725666663</v>
      </c>
      <c r="F33" s="22">
        <f t="shared" si="1"/>
        <v>247.5843266044333</v>
      </c>
      <c r="G33" s="21">
        <f t="shared" si="2"/>
        <v>113.12042508650831</v>
      </c>
    </row>
    <row r="34" spans="2:9" ht="15.75" x14ac:dyDescent="0.25">
      <c r="B34" s="19">
        <v>27</v>
      </c>
      <c r="C34" s="18">
        <v>2042</v>
      </c>
      <c r="D34" s="17">
        <v>0.15</v>
      </c>
      <c r="E34" s="21">
        <f t="shared" si="0"/>
        <v>8.5373905725666663</v>
      </c>
      <c r="F34" s="22">
        <f t="shared" si="1"/>
        <v>256.12171717699999</v>
      </c>
      <c r="G34" s="21">
        <f t="shared" si="2"/>
        <v>120.37720707318996</v>
      </c>
    </row>
    <row r="35" spans="2:9" ht="15.75" x14ac:dyDescent="0.25">
      <c r="B35" s="19">
        <v>28</v>
      </c>
      <c r="C35" s="18">
        <v>2043</v>
      </c>
      <c r="D35" s="17">
        <v>0.15</v>
      </c>
      <c r="E35" s="21">
        <f t="shared" si="0"/>
        <v>8.5373905725666663</v>
      </c>
      <c r="F35" s="22">
        <f t="shared" si="1"/>
        <v>264.65910774956666</v>
      </c>
      <c r="G35" s="21">
        <f t="shared" si="2"/>
        <v>127.63398905987162</v>
      </c>
    </row>
    <row r="36" spans="2:9" ht="15.75" x14ac:dyDescent="0.25">
      <c r="B36" s="19">
        <v>29</v>
      </c>
      <c r="C36" s="18">
        <v>2044</v>
      </c>
      <c r="D36" s="17">
        <v>0.15</v>
      </c>
      <c r="E36" s="21">
        <f t="shared" si="0"/>
        <v>8.5373905725666663</v>
      </c>
      <c r="F36" s="22">
        <f t="shared" si="1"/>
        <v>273.19649832213332</v>
      </c>
      <c r="G36" s="21">
        <f t="shared" si="2"/>
        <v>134.89077104655328</v>
      </c>
    </row>
    <row r="37" spans="2:9" ht="15.75" x14ac:dyDescent="0.25">
      <c r="B37" s="19">
        <v>30</v>
      </c>
      <c r="C37" s="18">
        <v>2045</v>
      </c>
      <c r="D37" s="17">
        <v>0.15</v>
      </c>
      <c r="E37" s="21">
        <f t="shared" si="0"/>
        <v>8.5373905725666663</v>
      </c>
      <c r="F37" s="22">
        <f t="shared" si="1"/>
        <v>281.73388889469999</v>
      </c>
      <c r="G37" s="21">
        <f t="shared" si="2"/>
        <v>142.14755303323494</v>
      </c>
    </row>
    <row r="38" spans="2:9" ht="15.75" x14ac:dyDescent="0.25">
      <c r="B38" s="19">
        <v>31</v>
      </c>
      <c r="C38" s="18">
        <v>2046</v>
      </c>
      <c r="D38" s="17">
        <v>0.15</v>
      </c>
      <c r="E38" s="21">
        <f t="shared" si="0"/>
        <v>8.5373905725666663</v>
      </c>
      <c r="F38" s="22">
        <f t="shared" si="1"/>
        <v>290.27127946726665</v>
      </c>
      <c r="G38" s="21">
        <f t="shared" si="2"/>
        <v>149.4043350199166</v>
      </c>
    </row>
    <row r="39" spans="2:9" ht="15.75" x14ac:dyDescent="0.25">
      <c r="B39" s="19">
        <v>32</v>
      </c>
      <c r="C39" s="18">
        <v>2047</v>
      </c>
      <c r="D39" s="17">
        <v>0.15</v>
      </c>
      <c r="E39" s="21">
        <f t="shared" si="0"/>
        <v>8.5373905725666663</v>
      </c>
      <c r="F39" s="22">
        <f t="shared" si="1"/>
        <v>298.80867003983332</v>
      </c>
      <c r="G39" s="21">
        <f t="shared" si="2"/>
        <v>156.66111700659826</v>
      </c>
    </row>
    <row r="40" spans="2:9" ht="15.75" x14ac:dyDescent="0.25">
      <c r="B40" s="19">
        <v>33</v>
      </c>
      <c r="C40" s="18">
        <v>2048</v>
      </c>
      <c r="D40" s="17">
        <v>0.15</v>
      </c>
      <c r="E40" s="21">
        <f t="shared" si="0"/>
        <v>8.5373905725666663</v>
      </c>
      <c r="F40" s="22">
        <f t="shared" si="1"/>
        <v>307.34606061239998</v>
      </c>
      <c r="G40" s="21">
        <f t="shared" si="2"/>
        <v>163.91789899327992</v>
      </c>
    </row>
    <row r="41" spans="2:9" ht="15.75" x14ac:dyDescent="0.25">
      <c r="B41" s="19">
        <v>34</v>
      </c>
      <c r="C41" s="18">
        <v>2049</v>
      </c>
      <c r="D41" s="17">
        <v>0.15</v>
      </c>
      <c r="E41" s="21">
        <f t="shared" si="0"/>
        <v>8.5373905725666663</v>
      </c>
      <c r="F41" s="22">
        <f t="shared" si="1"/>
        <v>315.88345118496665</v>
      </c>
      <c r="G41" s="21">
        <f t="shared" si="2"/>
        <v>171.17468097996158</v>
      </c>
    </row>
    <row r="42" spans="2:9" ht="15.75" x14ac:dyDescent="0.25">
      <c r="B42" s="19">
        <v>35</v>
      </c>
      <c r="C42" s="18">
        <v>2050</v>
      </c>
      <c r="D42" s="17">
        <v>0.15</v>
      </c>
      <c r="E42" s="21">
        <f t="shared" si="0"/>
        <v>8.5373905725666663</v>
      </c>
      <c r="F42" s="22">
        <f t="shared" si="1"/>
        <v>324.42084175753331</v>
      </c>
      <c r="G42" s="21">
        <f t="shared" si="2"/>
        <v>178.43146296664324</v>
      </c>
    </row>
    <row r="43" spans="2:9" x14ac:dyDescent="0.25">
      <c r="C43" t="s">
        <v>76</v>
      </c>
      <c r="E43" s="14">
        <f>SUM(E5:E42)</f>
        <v>324.42084175753331</v>
      </c>
      <c r="F43" s="14"/>
      <c r="I43" t="s">
        <v>83</v>
      </c>
    </row>
    <row r="44" spans="2:9" x14ac:dyDescent="0.25">
      <c r="B44" t="s">
        <v>83</v>
      </c>
    </row>
    <row r="45" spans="2:9" x14ac:dyDescent="0.25">
      <c r="B45" s="223" t="s">
        <v>1</v>
      </c>
      <c r="C45" s="224"/>
      <c r="D45" s="19" t="s">
        <v>77</v>
      </c>
      <c r="E45" s="19" t="s">
        <v>73</v>
      </c>
      <c r="F45" s="19" t="s">
        <v>75</v>
      </c>
      <c r="G45" s="19" t="s">
        <v>75</v>
      </c>
    </row>
    <row r="46" spans="2:9" x14ac:dyDescent="0.25">
      <c r="B46" s="25"/>
      <c r="C46" s="24"/>
      <c r="D46" s="19" t="s">
        <v>82</v>
      </c>
      <c r="E46" s="19" t="s">
        <v>81</v>
      </c>
      <c r="F46" s="19" t="s">
        <v>80</v>
      </c>
      <c r="G46" s="19" t="s">
        <v>79</v>
      </c>
    </row>
    <row r="47" spans="2:9" x14ac:dyDescent="0.25">
      <c r="B47" s="20"/>
      <c r="C47" s="2">
        <v>2013</v>
      </c>
      <c r="D47" s="17">
        <v>1</v>
      </c>
      <c r="E47" s="23">
        <v>9.9551302199830172</v>
      </c>
      <c r="F47" s="23">
        <f>E47</f>
        <v>9.9551302199830172</v>
      </c>
      <c r="G47" s="23">
        <f>(1-D47)*E47</f>
        <v>0</v>
      </c>
    </row>
    <row r="48" spans="2:9" ht="15.75" x14ac:dyDescent="0.25">
      <c r="B48" s="20"/>
      <c r="C48" s="18">
        <v>2014</v>
      </c>
      <c r="D48" s="17">
        <v>1</v>
      </c>
      <c r="E48" s="22">
        <f t="shared" ref="E48:E84" si="3">E47</f>
        <v>9.9551302199830172</v>
      </c>
      <c r="F48" s="22">
        <f t="shared" ref="F48:F84" si="4">E48+F47</f>
        <v>19.910260439966034</v>
      </c>
      <c r="G48" s="22">
        <f t="shared" ref="G48:G84" si="5">((1-D48)*E48)+G47</f>
        <v>0</v>
      </c>
    </row>
    <row r="49" spans="2:9" ht="15.75" x14ac:dyDescent="0.25">
      <c r="B49" s="20"/>
      <c r="C49" s="18">
        <v>2015</v>
      </c>
      <c r="D49" s="17">
        <v>1</v>
      </c>
      <c r="E49" s="21">
        <f t="shared" si="3"/>
        <v>9.9551302199830172</v>
      </c>
      <c r="F49" s="22">
        <f t="shared" si="4"/>
        <v>29.86539065994905</v>
      </c>
      <c r="G49" s="21">
        <f t="shared" si="5"/>
        <v>0</v>
      </c>
    </row>
    <row r="50" spans="2:9" ht="15.75" x14ac:dyDescent="0.25">
      <c r="B50" s="19">
        <v>1</v>
      </c>
      <c r="C50" s="18">
        <v>2016</v>
      </c>
      <c r="D50" s="17">
        <v>0.9</v>
      </c>
      <c r="E50" s="21">
        <f t="shared" si="3"/>
        <v>9.9551302199830172</v>
      </c>
      <c r="F50" s="22">
        <f t="shared" si="4"/>
        <v>39.820520879932069</v>
      </c>
      <c r="G50" s="21">
        <f t="shared" si="5"/>
        <v>0.99551302199830149</v>
      </c>
    </row>
    <row r="51" spans="2:9" ht="15.75" x14ac:dyDescent="0.25">
      <c r="B51" s="19">
        <v>2</v>
      </c>
      <c r="C51" s="18">
        <v>2017</v>
      </c>
      <c r="D51" s="17">
        <v>0.9</v>
      </c>
      <c r="E51" s="21">
        <f t="shared" si="3"/>
        <v>9.9551302199830172</v>
      </c>
      <c r="F51" s="22">
        <f t="shared" si="4"/>
        <v>49.775651099915088</v>
      </c>
      <c r="G51" s="21">
        <f t="shared" si="5"/>
        <v>1.991026043996603</v>
      </c>
    </row>
    <row r="52" spans="2:9" ht="15.75" x14ac:dyDescent="0.25">
      <c r="B52" s="19">
        <v>3</v>
      </c>
      <c r="C52" s="18">
        <v>2018</v>
      </c>
      <c r="D52" s="17">
        <v>0.9</v>
      </c>
      <c r="E52" s="21">
        <f t="shared" si="3"/>
        <v>9.9551302199830172</v>
      </c>
      <c r="F52" s="22">
        <f t="shared" si="4"/>
        <v>59.730781319898107</v>
      </c>
      <c r="G52" s="21">
        <f t="shared" si="5"/>
        <v>2.9865390659949043</v>
      </c>
    </row>
    <row r="53" spans="2:9" ht="15.75" x14ac:dyDescent="0.25">
      <c r="B53" s="19">
        <v>4</v>
      </c>
      <c r="C53" s="18">
        <v>2019</v>
      </c>
      <c r="D53" s="17">
        <v>0.9</v>
      </c>
      <c r="E53" s="21">
        <f t="shared" si="3"/>
        <v>9.9551302199830172</v>
      </c>
      <c r="F53" s="22">
        <f t="shared" si="4"/>
        <v>69.685911539881118</v>
      </c>
      <c r="G53" s="21">
        <f t="shared" si="5"/>
        <v>3.982052087993206</v>
      </c>
    </row>
    <row r="54" spans="2:9" ht="15.75" x14ac:dyDescent="0.25">
      <c r="B54" s="19">
        <v>5</v>
      </c>
      <c r="C54" s="18">
        <v>2020</v>
      </c>
      <c r="D54" s="17">
        <v>0.9</v>
      </c>
      <c r="E54" s="21">
        <f t="shared" si="3"/>
        <v>9.9551302199830172</v>
      </c>
      <c r="F54" s="22">
        <f t="shared" si="4"/>
        <v>79.641041759864137</v>
      </c>
      <c r="G54" s="21">
        <f t="shared" si="5"/>
        <v>4.9775651099915077</v>
      </c>
    </row>
    <row r="55" spans="2:9" ht="15.75" x14ac:dyDescent="0.25">
      <c r="B55" s="19">
        <v>6</v>
      </c>
      <c r="C55" s="18">
        <v>2021</v>
      </c>
      <c r="D55" s="17">
        <v>0.9</v>
      </c>
      <c r="E55" s="21">
        <f t="shared" si="3"/>
        <v>9.9551302199830172</v>
      </c>
      <c r="F55" s="22">
        <f t="shared" si="4"/>
        <v>89.596171979847156</v>
      </c>
      <c r="G55" s="21">
        <f t="shared" si="5"/>
        <v>5.9730781319898094</v>
      </c>
    </row>
    <row r="56" spans="2:9" ht="15.75" x14ac:dyDescent="0.25">
      <c r="B56" s="19">
        <v>7</v>
      </c>
      <c r="C56" s="18">
        <v>2022</v>
      </c>
      <c r="D56" s="17">
        <v>0.9</v>
      </c>
      <c r="E56" s="21">
        <f t="shared" si="3"/>
        <v>9.9551302199830172</v>
      </c>
      <c r="F56" s="22">
        <f t="shared" si="4"/>
        <v>99.551302199830175</v>
      </c>
      <c r="G56" s="21">
        <f t="shared" si="5"/>
        <v>6.9685911539881111</v>
      </c>
    </row>
    <row r="57" spans="2:9" ht="15.75" x14ac:dyDescent="0.25">
      <c r="B57" s="19">
        <v>8</v>
      </c>
      <c r="C57" s="18">
        <v>2023</v>
      </c>
      <c r="D57" s="17">
        <v>0.65</v>
      </c>
      <c r="E57" s="21">
        <f t="shared" si="3"/>
        <v>9.9551302199830172</v>
      </c>
      <c r="F57" s="22">
        <f t="shared" si="4"/>
        <v>109.50643241981319</v>
      </c>
      <c r="G57" s="21">
        <f t="shared" si="5"/>
        <v>10.452886730982167</v>
      </c>
    </row>
    <row r="58" spans="2:9" ht="15.75" x14ac:dyDescent="0.25">
      <c r="B58" s="19">
        <v>9</v>
      </c>
      <c r="C58" s="18">
        <v>2024</v>
      </c>
      <c r="D58" s="17">
        <v>0.65</v>
      </c>
      <c r="E58" s="21">
        <f t="shared" si="3"/>
        <v>9.9551302199830172</v>
      </c>
      <c r="F58" s="22">
        <f t="shared" si="4"/>
        <v>119.46156263979621</v>
      </c>
      <c r="G58" s="21">
        <f t="shared" si="5"/>
        <v>13.937182307976222</v>
      </c>
    </row>
    <row r="59" spans="2:9" ht="15.75" x14ac:dyDescent="0.25">
      <c r="B59" s="19">
        <v>10</v>
      </c>
      <c r="C59" s="18">
        <v>2025</v>
      </c>
      <c r="D59" s="17">
        <v>0.65</v>
      </c>
      <c r="E59" s="21">
        <f t="shared" si="3"/>
        <v>9.9551302199830172</v>
      </c>
      <c r="F59" s="22">
        <f t="shared" si="4"/>
        <v>129.41669285977923</v>
      </c>
      <c r="G59" s="21">
        <f t="shared" si="5"/>
        <v>17.42147788497028</v>
      </c>
      <c r="I59" t="s">
        <v>78</v>
      </c>
    </row>
    <row r="60" spans="2:9" ht="15.75" x14ac:dyDescent="0.25">
      <c r="B60" s="19">
        <v>11</v>
      </c>
      <c r="C60" s="18">
        <v>2026</v>
      </c>
      <c r="D60" s="17">
        <v>0.65</v>
      </c>
      <c r="E60" s="21">
        <f t="shared" si="3"/>
        <v>9.9551302199830172</v>
      </c>
      <c r="F60" s="22">
        <f t="shared" si="4"/>
        <v>139.37182307976224</v>
      </c>
      <c r="G60" s="21">
        <f t="shared" si="5"/>
        <v>20.905773461964337</v>
      </c>
    </row>
    <row r="61" spans="2:9" ht="15.75" x14ac:dyDescent="0.25">
      <c r="B61" s="19">
        <v>12</v>
      </c>
      <c r="C61" s="18">
        <v>2027</v>
      </c>
      <c r="D61" s="17">
        <v>0.65</v>
      </c>
      <c r="E61" s="21">
        <f t="shared" si="3"/>
        <v>9.9551302199830172</v>
      </c>
      <c r="F61" s="22">
        <f t="shared" si="4"/>
        <v>149.32695329974524</v>
      </c>
      <c r="G61" s="21">
        <f t="shared" si="5"/>
        <v>24.390069038958394</v>
      </c>
    </row>
    <row r="62" spans="2:9" ht="15.75" x14ac:dyDescent="0.25">
      <c r="B62" s="19">
        <v>13</v>
      </c>
      <c r="C62" s="18">
        <v>2028</v>
      </c>
      <c r="D62" s="17">
        <v>0.65</v>
      </c>
      <c r="E62" s="21">
        <f t="shared" si="3"/>
        <v>9.9551302199830172</v>
      </c>
      <c r="F62" s="22">
        <f t="shared" si="4"/>
        <v>159.28208351972825</v>
      </c>
      <c r="G62" s="21">
        <f t="shared" si="5"/>
        <v>27.874364615952452</v>
      </c>
    </row>
    <row r="63" spans="2:9" ht="15.75" x14ac:dyDescent="0.25">
      <c r="B63" s="19">
        <v>14</v>
      </c>
      <c r="C63" s="18">
        <v>2029</v>
      </c>
      <c r="D63" s="17">
        <v>0.3</v>
      </c>
      <c r="E63" s="21">
        <f t="shared" si="3"/>
        <v>9.9551302199830172</v>
      </c>
      <c r="F63" s="22">
        <f t="shared" si="4"/>
        <v>169.23721373971125</v>
      </c>
      <c r="G63" s="21">
        <f t="shared" si="5"/>
        <v>34.842955769940566</v>
      </c>
    </row>
    <row r="64" spans="2:9" ht="15.75" x14ac:dyDescent="0.25">
      <c r="B64" s="19">
        <v>15</v>
      </c>
      <c r="C64" s="18">
        <v>2030</v>
      </c>
      <c r="D64" s="17">
        <v>0.3</v>
      </c>
      <c r="E64" s="21">
        <f t="shared" si="3"/>
        <v>9.9551302199830172</v>
      </c>
      <c r="F64" s="22">
        <f t="shared" si="4"/>
        <v>179.19234395969426</v>
      </c>
      <c r="G64" s="21">
        <f t="shared" si="5"/>
        <v>41.811546923928681</v>
      </c>
    </row>
    <row r="65" spans="2:7" ht="15.75" x14ac:dyDescent="0.25">
      <c r="B65" s="19">
        <v>16</v>
      </c>
      <c r="C65" s="18">
        <v>2031</v>
      </c>
      <c r="D65" s="17">
        <v>0.3</v>
      </c>
      <c r="E65" s="21">
        <f t="shared" si="3"/>
        <v>9.9551302199830172</v>
      </c>
      <c r="F65" s="22">
        <f t="shared" si="4"/>
        <v>189.14747417967726</v>
      </c>
      <c r="G65" s="21">
        <f t="shared" si="5"/>
        <v>48.780138077916796</v>
      </c>
    </row>
    <row r="66" spans="2:7" ht="15.75" x14ac:dyDescent="0.25">
      <c r="B66" s="19">
        <v>17</v>
      </c>
      <c r="C66" s="18">
        <v>2032</v>
      </c>
      <c r="D66" s="17">
        <v>0.3</v>
      </c>
      <c r="E66" s="21">
        <f t="shared" si="3"/>
        <v>9.9551302199830172</v>
      </c>
      <c r="F66" s="22">
        <f t="shared" si="4"/>
        <v>199.10260439966027</v>
      </c>
      <c r="G66" s="21">
        <f t="shared" si="5"/>
        <v>55.74872923190491</v>
      </c>
    </row>
    <row r="67" spans="2:7" ht="15.75" x14ac:dyDescent="0.25">
      <c r="B67" s="19">
        <v>18</v>
      </c>
      <c r="C67" s="18">
        <v>2033</v>
      </c>
      <c r="D67" s="17">
        <v>0.15</v>
      </c>
      <c r="E67" s="21">
        <f t="shared" si="3"/>
        <v>9.9551302199830172</v>
      </c>
      <c r="F67" s="22">
        <f t="shared" si="4"/>
        <v>209.05773461964327</v>
      </c>
      <c r="G67" s="21">
        <f t="shared" si="5"/>
        <v>64.210589918890477</v>
      </c>
    </row>
    <row r="68" spans="2:7" ht="15.75" x14ac:dyDescent="0.25">
      <c r="B68" s="19">
        <v>19</v>
      </c>
      <c r="C68" s="18">
        <v>2034</v>
      </c>
      <c r="D68" s="17">
        <v>0.15</v>
      </c>
      <c r="E68" s="21">
        <f t="shared" si="3"/>
        <v>9.9551302199830172</v>
      </c>
      <c r="F68" s="22">
        <f t="shared" si="4"/>
        <v>219.01286483962627</v>
      </c>
      <c r="G68" s="21">
        <f t="shared" si="5"/>
        <v>72.672450605876037</v>
      </c>
    </row>
    <row r="69" spans="2:7" ht="15.75" x14ac:dyDescent="0.25">
      <c r="B69" s="19">
        <v>20</v>
      </c>
      <c r="C69" s="18">
        <v>2035</v>
      </c>
      <c r="D69" s="17">
        <v>0.15</v>
      </c>
      <c r="E69" s="21">
        <f t="shared" si="3"/>
        <v>9.9551302199830172</v>
      </c>
      <c r="F69" s="22">
        <f t="shared" si="4"/>
        <v>228.96799505960928</v>
      </c>
      <c r="G69" s="21">
        <f t="shared" si="5"/>
        <v>81.134311292861597</v>
      </c>
    </row>
    <row r="70" spans="2:7" ht="15.75" x14ac:dyDescent="0.25">
      <c r="B70" s="19">
        <v>21</v>
      </c>
      <c r="C70" s="18">
        <v>2036</v>
      </c>
      <c r="D70" s="17">
        <v>0.15</v>
      </c>
      <c r="E70" s="21">
        <f t="shared" si="3"/>
        <v>9.9551302199830172</v>
      </c>
      <c r="F70" s="22">
        <f t="shared" si="4"/>
        <v>238.92312527959228</v>
      </c>
      <c r="G70" s="21">
        <f t="shared" si="5"/>
        <v>89.596171979847156</v>
      </c>
    </row>
    <row r="71" spans="2:7" ht="15.75" x14ac:dyDescent="0.25">
      <c r="B71" s="19">
        <v>22</v>
      </c>
      <c r="C71" s="18">
        <v>2037</v>
      </c>
      <c r="D71" s="17">
        <v>0.15</v>
      </c>
      <c r="E71" s="21">
        <f t="shared" si="3"/>
        <v>9.9551302199830172</v>
      </c>
      <c r="F71" s="22">
        <f t="shared" si="4"/>
        <v>248.87825549957529</v>
      </c>
      <c r="G71" s="21">
        <f t="shared" si="5"/>
        <v>98.058032666832716</v>
      </c>
    </row>
    <row r="72" spans="2:7" ht="15.75" x14ac:dyDescent="0.25">
      <c r="B72" s="19">
        <v>23</v>
      </c>
      <c r="C72" s="18">
        <v>2038</v>
      </c>
      <c r="D72" s="17">
        <v>0.15</v>
      </c>
      <c r="E72" s="21">
        <f t="shared" si="3"/>
        <v>9.9551302199830172</v>
      </c>
      <c r="F72" s="22">
        <f t="shared" si="4"/>
        <v>258.83338571955829</v>
      </c>
      <c r="G72" s="21">
        <f t="shared" si="5"/>
        <v>106.51989335381828</v>
      </c>
    </row>
    <row r="73" spans="2:7" ht="15.75" x14ac:dyDescent="0.25">
      <c r="B73" s="19">
        <v>24</v>
      </c>
      <c r="C73" s="18">
        <v>2039</v>
      </c>
      <c r="D73" s="17">
        <v>0.15</v>
      </c>
      <c r="E73" s="21">
        <f t="shared" si="3"/>
        <v>9.9551302199830172</v>
      </c>
      <c r="F73" s="22">
        <f t="shared" si="4"/>
        <v>268.7885159395413</v>
      </c>
      <c r="G73" s="21">
        <f t="shared" si="5"/>
        <v>114.98175404080384</v>
      </c>
    </row>
    <row r="74" spans="2:7" ht="15.75" x14ac:dyDescent="0.25">
      <c r="B74" s="19">
        <v>25</v>
      </c>
      <c r="C74" s="18">
        <v>2040</v>
      </c>
      <c r="D74" s="17">
        <v>0.15</v>
      </c>
      <c r="E74" s="21">
        <f t="shared" si="3"/>
        <v>9.9551302199830172</v>
      </c>
      <c r="F74" s="22">
        <f t="shared" si="4"/>
        <v>278.7436461595243</v>
      </c>
      <c r="G74" s="21">
        <f t="shared" si="5"/>
        <v>123.4436147277894</v>
      </c>
    </row>
    <row r="75" spans="2:7" ht="15.75" x14ac:dyDescent="0.25">
      <c r="B75" s="19">
        <v>26</v>
      </c>
      <c r="C75" s="18">
        <v>2041</v>
      </c>
      <c r="D75" s="17">
        <v>0.15</v>
      </c>
      <c r="E75" s="21">
        <f t="shared" si="3"/>
        <v>9.9551302199830172</v>
      </c>
      <c r="F75" s="22">
        <f t="shared" si="4"/>
        <v>288.69877637950731</v>
      </c>
      <c r="G75" s="21">
        <f t="shared" si="5"/>
        <v>131.90547541477497</v>
      </c>
    </row>
    <row r="76" spans="2:7" ht="15.75" x14ac:dyDescent="0.25">
      <c r="B76" s="19">
        <v>27</v>
      </c>
      <c r="C76" s="18">
        <v>2042</v>
      </c>
      <c r="D76" s="17">
        <v>0.15</v>
      </c>
      <c r="E76" s="21">
        <f t="shared" si="3"/>
        <v>9.9551302199830172</v>
      </c>
      <c r="F76" s="22">
        <f t="shared" si="4"/>
        <v>298.65390659949031</v>
      </c>
      <c r="G76" s="21">
        <f t="shared" si="5"/>
        <v>140.36733610176054</v>
      </c>
    </row>
    <row r="77" spans="2:7" ht="15.75" x14ac:dyDescent="0.25">
      <c r="B77" s="19">
        <v>28</v>
      </c>
      <c r="C77" s="18">
        <v>2043</v>
      </c>
      <c r="D77" s="17">
        <v>0.15</v>
      </c>
      <c r="E77" s="21">
        <f t="shared" si="3"/>
        <v>9.9551302199830172</v>
      </c>
      <c r="F77" s="22">
        <f t="shared" si="4"/>
        <v>308.60903681947332</v>
      </c>
      <c r="G77" s="21">
        <f t="shared" si="5"/>
        <v>148.82919678874612</v>
      </c>
    </row>
    <row r="78" spans="2:7" ht="15.75" x14ac:dyDescent="0.25">
      <c r="B78" s="19">
        <v>29</v>
      </c>
      <c r="C78" s="18">
        <v>2044</v>
      </c>
      <c r="D78" s="17">
        <v>0.15</v>
      </c>
      <c r="E78" s="21">
        <f t="shared" si="3"/>
        <v>9.9551302199830172</v>
      </c>
      <c r="F78" s="22">
        <f t="shared" si="4"/>
        <v>318.56416703945632</v>
      </c>
      <c r="G78" s="21">
        <f t="shared" si="5"/>
        <v>157.29105747573169</v>
      </c>
    </row>
    <row r="79" spans="2:7" ht="15.75" x14ac:dyDescent="0.25">
      <c r="B79" s="19">
        <v>30</v>
      </c>
      <c r="C79" s="18">
        <v>2045</v>
      </c>
      <c r="D79" s="17">
        <v>0.15</v>
      </c>
      <c r="E79" s="21">
        <f t="shared" si="3"/>
        <v>9.9551302199830172</v>
      </c>
      <c r="F79" s="22">
        <f t="shared" si="4"/>
        <v>328.51929725943933</v>
      </c>
      <c r="G79" s="21">
        <f t="shared" si="5"/>
        <v>165.75291816271726</v>
      </c>
    </row>
    <row r="80" spans="2:7" ht="15.75" x14ac:dyDescent="0.25">
      <c r="B80" s="19">
        <v>31</v>
      </c>
      <c r="C80" s="18">
        <v>2046</v>
      </c>
      <c r="D80" s="17">
        <v>0.15</v>
      </c>
      <c r="E80" s="21">
        <f t="shared" si="3"/>
        <v>9.9551302199830172</v>
      </c>
      <c r="F80" s="22">
        <f t="shared" si="4"/>
        <v>338.47442747942233</v>
      </c>
      <c r="G80" s="21">
        <f t="shared" si="5"/>
        <v>174.21477884970284</v>
      </c>
    </row>
    <row r="81" spans="2:7" ht="15.75" x14ac:dyDescent="0.25">
      <c r="B81" s="19">
        <v>32</v>
      </c>
      <c r="C81" s="18">
        <v>2047</v>
      </c>
      <c r="D81" s="17">
        <v>0.15</v>
      </c>
      <c r="E81" s="21">
        <f t="shared" si="3"/>
        <v>9.9551302199830172</v>
      </c>
      <c r="F81" s="22">
        <f t="shared" si="4"/>
        <v>348.42955769940534</v>
      </c>
      <c r="G81" s="21">
        <f t="shared" si="5"/>
        <v>182.67663953668841</v>
      </c>
    </row>
    <row r="82" spans="2:7" ht="15.75" x14ac:dyDescent="0.25">
      <c r="B82" s="19">
        <v>33</v>
      </c>
      <c r="C82" s="18">
        <v>2048</v>
      </c>
      <c r="D82" s="17">
        <v>0.15</v>
      </c>
      <c r="E82" s="21">
        <f t="shared" si="3"/>
        <v>9.9551302199830172</v>
      </c>
      <c r="F82" s="22">
        <f t="shared" si="4"/>
        <v>358.38468791938834</v>
      </c>
      <c r="G82" s="21">
        <f t="shared" si="5"/>
        <v>191.13850022367399</v>
      </c>
    </row>
    <row r="83" spans="2:7" ht="15.75" x14ac:dyDescent="0.25">
      <c r="B83" s="19">
        <v>34</v>
      </c>
      <c r="C83" s="18">
        <v>2049</v>
      </c>
      <c r="D83" s="17">
        <v>0.15</v>
      </c>
      <c r="E83" s="21">
        <f t="shared" si="3"/>
        <v>9.9551302199830172</v>
      </c>
      <c r="F83" s="22">
        <f t="shared" si="4"/>
        <v>368.33981813937135</v>
      </c>
      <c r="G83" s="21">
        <f t="shared" si="5"/>
        <v>199.60036091065956</v>
      </c>
    </row>
    <row r="84" spans="2:7" ht="15.75" x14ac:dyDescent="0.25">
      <c r="B84" s="19">
        <v>35</v>
      </c>
      <c r="C84" s="18">
        <v>2050</v>
      </c>
      <c r="D84" s="17">
        <v>0.15</v>
      </c>
      <c r="E84" s="21">
        <f t="shared" si="3"/>
        <v>9.9551302199830172</v>
      </c>
      <c r="F84" s="22">
        <f t="shared" si="4"/>
        <v>378.29494835935435</v>
      </c>
      <c r="G84" s="21">
        <f t="shared" si="5"/>
        <v>208.06222159764513</v>
      </c>
    </row>
  </sheetData>
  <mergeCells count="2">
    <mergeCell ref="B3:C3"/>
    <mergeCell ref="B45:C45"/>
  </mergeCells>
  <pageMargins left="0.75" right="0.75" top="1" bottom="1" header="0.5" footer="0.5"/>
  <pageSetup paperSize="9" orientation="portrait"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mbargoed xmlns="ac7ce04e-ea5d-4d46-bab0-39b1fa6a6f36">false</Embargo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4" ma:contentTypeDescription="Create a new document." ma:contentTypeScope="" ma:versionID="5ac5b7171d34391e02205fbe47fc11af">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91d6c043d6d31e4249bddbe0bc290ad9"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6265B-77AC-4801-B205-5FE90D16D63C}">
  <ds:schemaRefs>
    <ds:schemaRef ds:uri="http://purl.org/dc/elements/1.1/"/>
    <ds:schemaRef ds:uri="http://schemas.microsoft.com/office/2006/metadata/properties"/>
    <ds:schemaRef ds:uri="425a5c30-4c2f-474f-aa2f-443e46b3d18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c7ce04e-ea5d-4d46-bab0-39b1fa6a6f36"/>
    <ds:schemaRef ds:uri="http://www.w3.org/XML/1998/namespace"/>
    <ds:schemaRef ds:uri="http://purl.org/dc/dcmitype/"/>
  </ds:schemaRefs>
</ds:datastoreItem>
</file>

<file path=customXml/itemProps2.xml><?xml version="1.0" encoding="utf-8"?>
<ds:datastoreItem xmlns:ds="http://schemas.openxmlformats.org/officeDocument/2006/customXml" ds:itemID="{A1F57E0D-0274-4B33-9FB0-AE6FCFAE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7ce04e-ea5d-4d46-bab0-39b1fa6a6f36"/>
    <ds:schemaRef ds:uri="425a5c30-4c2f-474f-aa2f-443e46b3d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CF5C9-B49A-48A6-9368-4A19ACF384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Appendix B Index</vt:lpstr>
      <vt:lpstr>B1.CHF3.Taxonomy</vt:lpstr>
      <vt:lpstr>B2.1.Sales.Mix.Input</vt:lpstr>
      <vt:lpstr>B2.2.Sales.Mix.Output</vt:lpstr>
      <vt:lpstr>B3.Banks</vt:lpstr>
      <vt:lpstr>B4.1.Bulk.PCE </vt:lpstr>
      <vt:lpstr>B4.2.PCE.AC</vt:lpstr>
      <vt:lpstr>B5.Usage</vt:lpstr>
      <vt:lpstr>Aust-NA Transition Concept</vt:lpstr>
      <vt:lpstr>Aust-NA Proposal</vt:lpstr>
    </vt:vector>
  </TitlesOfParts>
  <Company>Expert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Cold Hard Facts 2021 Appendix B</dc:title>
  <dc:creator>Peter Brodribb</dc:creator>
  <cp:lastModifiedBy>Lien Nguyen</cp:lastModifiedBy>
  <cp:lastPrinted>2014-12-05T04:51:46Z</cp:lastPrinted>
  <dcterms:created xsi:type="dcterms:W3CDTF">2014-01-09T04:32:22Z</dcterms:created>
  <dcterms:modified xsi:type="dcterms:W3CDTF">2022-02-08T00:42:35Z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0x0101004B6FD6131ACCD942B99EE496FC609FF4</vt:lpwstr>
  </property>
  <property fmtid="{D5CDD505-2E9C-101B-9397-08002B2CF9AE}" pid="3" name="RecordPoint_WorkflowType">
    <vt:lpwstr>ActiveSubmitStub</vt:lpwstr>
  </property>
  <property fmtid="{D5CDD505-2E9C-101B-9397-08002B2CF9AE}" pid="4" name="RecordPoint_ActiveItemSiteId">
    <vt:lpwstr>{1385f4fc-5717-4abf-b566-e69ec52ac4b2}</vt:lpwstr>
  </property>
  <property fmtid="{D5CDD505-2E9C-101B-9397-08002B2CF9AE}" pid="5" name="RecordPoint_ActiveItemListId">
    <vt:lpwstr>{92b54716-e742-46bf-bd9b-7a785313791b}</vt:lpwstr>
  </property>
  <property fmtid="{D5CDD505-2E9C-101B-9397-08002B2CF9AE}" pid="6" name="RecordPoint_ActiveItemUniqueId">
    <vt:lpwstr>{c615cf73-278c-437c-a76c-ea5549783d77}</vt:lpwstr>
  </property>
  <property fmtid="{D5CDD505-2E9C-101B-9397-08002B2CF9AE}" pid="7" name="RecordPoint_ActiveItemWebId">
    <vt:lpwstr>{7f9972d9-efeb-4043-bafd-239e7b31aa66}</vt:lpwstr>
  </property>
  <property fmtid="{D5CDD505-2E9C-101B-9397-08002B2CF9AE}" pid="8" name="RecordPoint_SubmissionDate">
    <vt:lpwstr/>
  </property>
  <property fmtid="{D5CDD505-2E9C-101B-9397-08002B2CF9AE}" pid="9" name="RecordPoint_RecordNumberSubmitted">
    <vt:lpwstr/>
  </property>
  <property fmtid="{D5CDD505-2E9C-101B-9397-08002B2CF9AE}" pid="10" name="RecordPoint_ActiveItemMoved">
    <vt:lpwstr/>
  </property>
  <property fmtid="{D5CDD505-2E9C-101B-9397-08002B2CF9AE}" pid="11" name="RecordPoint_RecordFormat">
    <vt:lpwstr/>
  </property>
  <property fmtid="{D5CDD505-2E9C-101B-9397-08002B2CF9AE}" pid="12" name="RecordPoint_SubmissionCompleted">
    <vt:lpwstr/>
  </property>
</Properties>
</file>